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8515" windowHeight="13230" tabRatio="895" firstSheet="1" activeTab="3"/>
  </bookViews>
  <sheets>
    <sheet name="Matriz Demandas SIC" sheetId="1" r:id="rId1"/>
    <sheet name="Matriz Inyecciones SIC" sheetId="14" r:id="rId2"/>
    <sheet name="Matriz VI SIC" sheetId="19" r:id="rId3"/>
    <sheet name="Matriz Factor Densidad SIC" sheetId="20" r:id="rId4"/>
    <sheet name="Lista Barras Troncales" sheetId="4" r:id="rId5"/>
    <sheet name="DemandaTroncales-SIC" sheetId="13" r:id="rId6"/>
    <sheet name="InyeccionesTroncales-SIC" sheetId="17" r:id="rId7"/>
    <sheet name="DemandaBarras-SIC" sheetId="11" r:id="rId8"/>
    <sheet name="InyeccionesBarras-SIC" sheetId="12" r:id="rId9"/>
    <sheet name="ListaCentralesSIC" sheetId="15" r:id="rId10"/>
    <sheet name="AuxInyeccionesSIC" sheetId="16" r:id="rId11"/>
    <sheet name="AuxDemandaSIC" sheetId="21" r:id="rId12"/>
    <sheet name="AuxVISIC" sheetId="18" r:id="rId13"/>
    <sheet name="AuxPartFluGWh" sheetId="26" r:id="rId14"/>
    <sheet name="AuxLinFluTotGWh" sheetId="27" r:id="rId15"/>
    <sheet name="AuxPartFluPorc" sheetId="28" r:id="rId16"/>
  </sheets>
  <definedNames>
    <definedName name="_xlnm._FilterDatabase" localSheetId="15" hidden="1">AuxPartFluPorc!$A$4:$CQ$336</definedName>
    <definedName name="_xlnm._FilterDatabase" localSheetId="7" hidden="1">'DemandaBarras-SIC'!$A$3:$I$308</definedName>
    <definedName name="_xlnm._FilterDatabase" localSheetId="8" hidden="1">'InyeccionesBarras-SIC'!$A$3:$L$423</definedName>
  </definedNames>
  <calcPr calcId="145621"/>
</workbook>
</file>

<file path=xl/calcChain.xml><?xml version="1.0" encoding="utf-8"?>
<calcChain xmlns="http://schemas.openxmlformats.org/spreadsheetml/2006/main">
  <c r="G85" i="18" l="1"/>
  <c r="G84" i="18"/>
  <c r="G83" i="18"/>
  <c r="G82" i="18"/>
  <c r="G81" i="18"/>
  <c r="G80" i="18"/>
  <c r="G79" i="18"/>
  <c r="G78" i="18"/>
  <c r="G77" i="18"/>
  <c r="G76" i="18"/>
  <c r="G75" i="18"/>
  <c r="G74" i="18"/>
  <c r="G73" i="18"/>
  <c r="G72" i="18"/>
  <c r="G71" i="18"/>
  <c r="G70" i="18"/>
  <c r="G69" i="18"/>
  <c r="G68" i="18"/>
  <c r="G67" i="18"/>
  <c r="G66" i="18"/>
  <c r="G65" i="18"/>
  <c r="G64" i="18"/>
  <c r="G63" i="18"/>
  <c r="G62" i="18"/>
  <c r="G61" i="18"/>
  <c r="G60" i="18"/>
  <c r="G59" i="18"/>
  <c r="G58" i="18"/>
  <c r="G57" i="18"/>
  <c r="G56" i="18"/>
  <c r="G55" i="18"/>
  <c r="G54" i="18"/>
  <c r="G53" i="18"/>
  <c r="G52" i="18"/>
  <c r="G51" i="18"/>
  <c r="G49" i="18"/>
  <c r="G48" i="18"/>
  <c r="G47" i="18"/>
  <c r="G46" i="18"/>
  <c r="G45" i="18"/>
  <c r="G44" i="18"/>
  <c r="G43" i="18"/>
  <c r="G42" i="18"/>
  <c r="G41" i="18"/>
  <c r="G40" i="18"/>
  <c r="G39" i="18"/>
  <c r="G38" i="18"/>
  <c r="G37" i="18"/>
  <c r="G36" i="18"/>
  <c r="G35" i="18"/>
  <c r="G34" i="18"/>
  <c r="G33" i="18"/>
  <c r="G32" i="18"/>
  <c r="G31" i="18"/>
  <c r="G30" i="18"/>
  <c r="G29" i="18"/>
  <c r="G28" i="18"/>
  <c r="G27" i="18"/>
  <c r="G26" i="18"/>
  <c r="G25" i="18"/>
  <c r="G24" i="18"/>
  <c r="G23" i="18"/>
  <c r="G22" i="18"/>
  <c r="G21" i="18"/>
  <c r="G20" i="18"/>
  <c r="G19" i="18"/>
  <c r="G18" i="18"/>
  <c r="G17" i="18"/>
  <c r="G16" i="18"/>
  <c r="G15" i="18"/>
  <c r="G14" i="18"/>
  <c r="G13" i="18"/>
  <c r="G12" i="18"/>
  <c r="G11" i="18"/>
  <c r="G10" i="18"/>
  <c r="G9" i="18"/>
  <c r="G8" i="18"/>
  <c r="G7" i="18"/>
  <c r="G6" i="18"/>
  <c r="G5" i="18"/>
  <c r="G4" i="18"/>
  <c r="G3" i="18"/>
  <c r="F85" i="18"/>
  <c r="F84" i="18"/>
  <c r="F83" i="18"/>
  <c r="F82" i="18"/>
  <c r="F81" i="18"/>
  <c r="F80" i="18"/>
  <c r="F79" i="18"/>
  <c r="F78" i="18"/>
  <c r="F77" i="18"/>
  <c r="F76" i="18"/>
  <c r="F75" i="18"/>
  <c r="F74" i="18"/>
  <c r="F73" i="18"/>
  <c r="F72" i="18"/>
  <c r="F71" i="18"/>
  <c r="F70" i="18"/>
  <c r="F69" i="18"/>
  <c r="F68" i="18"/>
  <c r="F67" i="18"/>
  <c r="F66" i="18"/>
  <c r="F65" i="18"/>
  <c r="F64" i="18"/>
  <c r="F63" i="18"/>
  <c r="F62" i="18"/>
  <c r="F61" i="18"/>
  <c r="F60" i="18"/>
  <c r="F59" i="18"/>
  <c r="F58" i="18"/>
  <c r="F57" i="18"/>
  <c r="F56" i="18"/>
  <c r="F55" i="18"/>
  <c r="F54" i="18"/>
  <c r="F53" i="18"/>
  <c r="F52" i="18"/>
  <c r="F51" i="18"/>
  <c r="F49" i="18"/>
  <c r="F48" i="18"/>
  <c r="F47" i="18"/>
  <c r="F46" i="18"/>
  <c r="F45" i="18"/>
  <c r="F44" i="18"/>
  <c r="F43" i="18"/>
  <c r="F42" i="18"/>
  <c r="F41" i="18"/>
  <c r="F40" i="18"/>
  <c r="F39" i="18"/>
  <c r="F38" i="18"/>
  <c r="F37" i="18"/>
  <c r="F36" i="18"/>
  <c r="F35" i="18"/>
  <c r="F34" i="18"/>
  <c r="F33" i="18"/>
  <c r="F32" i="18"/>
  <c r="F31" i="18"/>
  <c r="F30" i="18"/>
  <c r="F29" i="18"/>
  <c r="F28" i="18"/>
  <c r="F27" i="18"/>
  <c r="F26" i="18"/>
  <c r="F25" i="18"/>
  <c r="F24" i="18"/>
  <c r="F23" i="18"/>
  <c r="F22" i="18"/>
  <c r="F21" i="18"/>
  <c r="F20" i="18"/>
  <c r="F19" i="18"/>
  <c r="F18" i="18"/>
  <c r="F17" i="18"/>
  <c r="F16" i="18"/>
  <c r="F15" i="18"/>
  <c r="F14" i="18"/>
  <c r="F13" i="18"/>
  <c r="F12" i="18"/>
  <c r="F11" i="18"/>
  <c r="F10" i="18"/>
  <c r="F9" i="18"/>
  <c r="F8" i="18"/>
  <c r="F7" i="18"/>
  <c r="F6" i="18"/>
  <c r="F5" i="18"/>
  <c r="F4" i="18"/>
  <c r="F3" i="18"/>
  <c r="D85" i="18"/>
  <c r="D84" i="18"/>
  <c r="D83" i="18"/>
  <c r="D82" i="18"/>
  <c r="D81" i="18"/>
  <c r="D80" i="18"/>
  <c r="D79" i="18"/>
  <c r="D78" i="18"/>
  <c r="D77" i="18"/>
  <c r="D76" i="18"/>
  <c r="D75" i="18"/>
  <c r="D74" i="18"/>
  <c r="D73" i="18"/>
  <c r="D72" i="18"/>
  <c r="D71" i="18"/>
  <c r="D70" i="18"/>
  <c r="D69" i="18"/>
  <c r="D68" i="18"/>
  <c r="D67" i="18"/>
  <c r="D66" i="18"/>
  <c r="D65" i="18"/>
  <c r="D64" i="18"/>
  <c r="D63" i="18"/>
  <c r="D62" i="18"/>
  <c r="D61" i="18"/>
  <c r="D60" i="18"/>
  <c r="D59" i="18"/>
  <c r="D58" i="18"/>
  <c r="D57" i="18"/>
  <c r="D56" i="18"/>
  <c r="D55" i="18"/>
  <c r="D54" i="18"/>
  <c r="D53" i="18"/>
  <c r="D52" i="18"/>
  <c r="D51" i="18"/>
  <c r="D49" i="18"/>
  <c r="D48" i="18"/>
  <c r="D47" i="18"/>
  <c r="D46" i="18"/>
  <c r="D45" i="18"/>
  <c r="D44" i="18"/>
  <c r="D43" i="18"/>
  <c r="D42" i="18"/>
  <c r="D41" i="18"/>
  <c r="D40" i="18"/>
  <c r="D39" i="18"/>
  <c r="D38" i="18"/>
  <c r="D37" i="18"/>
  <c r="D36" i="18"/>
  <c r="D35" i="18"/>
  <c r="D34" i="18"/>
  <c r="D33" i="18"/>
  <c r="D32" i="18"/>
  <c r="D31" i="18"/>
  <c r="D30" i="18"/>
  <c r="D29" i="18"/>
  <c r="D28" i="18"/>
  <c r="D27" i="18"/>
  <c r="D26" i="18"/>
  <c r="D25" i="18"/>
  <c r="D24" i="18"/>
  <c r="D23" i="18"/>
  <c r="D22" i="18"/>
  <c r="D21" i="18"/>
  <c r="D20" i="18"/>
  <c r="D19" i="18"/>
  <c r="D18" i="18"/>
  <c r="D17" i="18"/>
  <c r="D16" i="18"/>
  <c r="D15" i="18"/>
  <c r="D14" i="18"/>
  <c r="D13" i="18"/>
  <c r="D12" i="18"/>
  <c r="D11" i="18"/>
  <c r="D10" i="18"/>
  <c r="D9" i="18"/>
  <c r="D8" i="18"/>
  <c r="D7" i="18"/>
  <c r="D6" i="18"/>
  <c r="D5" i="18"/>
  <c r="D4" i="18"/>
  <c r="D3" i="18"/>
  <c r="J422" i="12" l="1"/>
  <c r="J421" i="12"/>
  <c r="J420" i="12"/>
  <c r="J419" i="12"/>
  <c r="J418" i="12"/>
  <c r="J417" i="12"/>
  <c r="J416" i="12"/>
  <c r="J415" i="12"/>
  <c r="J414" i="12"/>
  <c r="J413" i="12"/>
  <c r="J412" i="12"/>
  <c r="J411" i="12"/>
  <c r="J410" i="12"/>
  <c r="J409" i="12"/>
  <c r="J408" i="12"/>
  <c r="J407" i="12"/>
  <c r="J406" i="12"/>
  <c r="J405" i="12"/>
  <c r="J404" i="12"/>
  <c r="J403" i="12"/>
  <c r="J402" i="12"/>
  <c r="J401" i="12"/>
  <c r="J400" i="12"/>
  <c r="J399" i="12"/>
  <c r="J398" i="12"/>
  <c r="J397" i="12"/>
  <c r="J396" i="12"/>
  <c r="J395" i="12"/>
  <c r="J394" i="12"/>
  <c r="J393" i="12"/>
  <c r="J392" i="12"/>
  <c r="J391" i="12"/>
  <c r="J390" i="12"/>
  <c r="J389" i="12"/>
  <c r="J388" i="12"/>
  <c r="J387" i="12"/>
  <c r="J386" i="12"/>
  <c r="J385" i="12"/>
  <c r="J384" i="12"/>
  <c r="J383" i="12"/>
  <c r="J382" i="12"/>
  <c r="J381" i="12"/>
  <c r="J380" i="12"/>
  <c r="J379" i="12"/>
  <c r="J378" i="12"/>
  <c r="J377" i="12"/>
  <c r="J376" i="12"/>
  <c r="J375" i="12"/>
  <c r="J374" i="12"/>
  <c r="J373" i="12"/>
  <c r="J372" i="12"/>
  <c r="J371" i="12"/>
  <c r="J370" i="12"/>
  <c r="J369" i="12"/>
  <c r="J368" i="12"/>
  <c r="J367" i="12"/>
  <c r="J366" i="12"/>
  <c r="J365" i="12"/>
  <c r="J364" i="12"/>
  <c r="J363" i="12"/>
  <c r="J362" i="12"/>
  <c r="J361" i="12"/>
  <c r="J360" i="12"/>
  <c r="J359" i="12"/>
  <c r="J358" i="12"/>
  <c r="J357" i="12"/>
  <c r="J356" i="12"/>
  <c r="J355" i="12"/>
  <c r="J354" i="12"/>
  <c r="J353" i="12"/>
  <c r="J352" i="12"/>
  <c r="J351" i="12"/>
  <c r="J350" i="12"/>
  <c r="J349" i="12"/>
  <c r="J348" i="12"/>
  <c r="J347" i="12"/>
  <c r="J346" i="12"/>
  <c r="J345" i="12"/>
  <c r="J344" i="12"/>
  <c r="J343" i="12"/>
  <c r="J342" i="12"/>
  <c r="J341" i="12"/>
  <c r="J340" i="12"/>
  <c r="J339" i="12"/>
  <c r="J338" i="12"/>
  <c r="J337" i="12"/>
  <c r="J336" i="12"/>
  <c r="J335" i="12"/>
  <c r="J334" i="12"/>
  <c r="J333" i="12"/>
  <c r="J332" i="12"/>
  <c r="J331" i="12"/>
  <c r="J310" i="12"/>
  <c r="J309" i="12"/>
  <c r="J308" i="12"/>
  <c r="J307" i="12"/>
  <c r="J302" i="12"/>
  <c r="J301" i="12"/>
  <c r="J300" i="12"/>
  <c r="J295" i="12"/>
  <c r="J294" i="12"/>
  <c r="J257" i="12"/>
  <c r="J256" i="12"/>
  <c r="J255" i="12"/>
  <c r="J254" i="12"/>
  <c r="J247" i="12"/>
  <c r="J246" i="12"/>
  <c r="J239" i="12"/>
  <c r="J235" i="12"/>
  <c r="J234" i="12"/>
  <c r="J230" i="12"/>
  <c r="J229" i="12"/>
  <c r="J225" i="12"/>
  <c r="J224" i="12"/>
  <c r="J223" i="12"/>
  <c r="J222" i="12"/>
  <c r="J218" i="12"/>
  <c r="J217" i="12"/>
  <c r="J216" i="12"/>
  <c r="J215" i="12"/>
  <c r="J214" i="12"/>
  <c r="J183" i="12"/>
  <c r="J173" i="12"/>
  <c r="J172" i="12"/>
  <c r="J171" i="12"/>
  <c r="J41" i="12"/>
  <c r="J28" i="12"/>
  <c r="J18" i="12"/>
  <c r="J14" i="12"/>
  <c r="J13" i="12"/>
  <c r="J12" i="12"/>
  <c r="J11" i="12"/>
  <c r="J10" i="12"/>
  <c r="J9" i="12"/>
  <c r="J8" i="12"/>
  <c r="J7" i="12"/>
  <c r="J6" i="12"/>
  <c r="J5" i="12"/>
  <c r="J4" i="12"/>
  <c r="C825" i="16"/>
  <c r="I422" i="12"/>
  <c r="I421" i="12"/>
  <c r="I420" i="12"/>
  <c r="I419" i="12"/>
  <c r="I418" i="12"/>
  <c r="I417" i="12"/>
  <c r="I416" i="12"/>
  <c r="I415" i="12"/>
  <c r="I414" i="12"/>
  <c r="I413" i="12"/>
  <c r="I412" i="12"/>
  <c r="I411" i="12"/>
  <c r="I410" i="12"/>
  <c r="I409" i="12"/>
  <c r="I408" i="12"/>
  <c r="I407" i="12"/>
  <c r="I406" i="12"/>
  <c r="I405" i="12"/>
  <c r="I404" i="12"/>
  <c r="I403" i="12"/>
  <c r="I402" i="12"/>
  <c r="I401" i="12"/>
  <c r="I400" i="12"/>
  <c r="I399" i="12"/>
  <c r="I398" i="12"/>
  <c r="I397" i="12"/>
  <c r="I396" i="12"/>
  <c r="I395" i="12"/>
  <c r="I394" i="12"/>
  <c r="I393" i="12"/>
  <c r="I392" i="12"/>
  <c r="I391" i="12"/>
  <c r="I390" i="12"/>
  <c r="I389" i="12"/>
  <c r="I388" i="12"/>
  <c r="I387" i="12"/>
  <c r="I386" i="12"/>
  <c r="I385" i="12"/>
  <c r="I384" i="12"/>
  <c r="I383" i="12"/>
  <c r="I382" i="12"/>
  <c r="I381" i="12"/>
  <c r="I380" i="12"/>
  <c r="I379" i="12"/>
  <c r="I378" i="12"/>
  <c r="I377" i="12"/>
  <c r="I376" i="12"/>
  <c r="I375" i="12"/>
  <c r="I374" i="12"/>
  <c r="I373" i="12"/>
  <c r="I372" i="12"/>
  <c r="I371" i="12"/>
  <c r="I370" i="12"/>
  <c r="I369" i="12"/>
  <c r="I368" i="12"/>
  <c r="I367" i="12"/>
  <c r="I366" i="12"/>
  <c r="I365" i="12"/>
  <c r="I364" i="12"/>
  <c r="I363" i="12"/>
  <c r="I362" i="12"/>
  <c r="I361" i="12"/>
  <c r="I360" i="12"/>
  <c r="I359" i="12"/>
  <c r="I358" i="12"/>
  <c r="I357" i="12"/>
  <c r="I356" i="12"/>
  <c r="I355" i="12"/>
  <c r="I354" i="12"/>
  <c r="I353" i="12"/>
  <c r="I352" i="12"/>
  <c r="I351" i="12"/>
  <c r="I350" i="12"/>
  <c r="I349" i="12"/>
  <c r="I348" i="12"/>
  <c r="I347" i="12"/>
  <c r="I346" i="12"/>
  <c r="I345" i="12"/>
  <c r="I344" i="12"/>
  <c r="I343" i="12"/>
  <c r="I342" i="12"/>
  <c r="I341" i="12"/>
  <c r="I340" i="12"/>
  <c r="I339" i="12"/>
  <c r="I338" i="12"/>
  <c r="I337" i="12"/>
  <c r="I336" i="12"/>
  <c r="I335" i="12"/>
  <c r="I334" i="12"/>
  <c r="I333" i="12"/>
  <c r="I332" i="12"/>
  <c r="I331" i="12"/>
  <c r="I310" i="12"/>
  <c r="I309" i="12"/>
  <c r="I308" i="12"/>
  <c r="I307" i="12"/>
  <c r="I302" i="12"/>
  <c r="I301" i="12"/>
  <c r="I300" i="12"/>
  <c r="I295" i="12"/>
  <c r="I294" i="12"/>
  <c r="I257" i="12"/>
  <c r="I256" i="12"/>
  <c r="I255" i="12"/>
  <c r="I254" i="12"/>
  <c r="I247" i="12"/>
  <c r="I246" i="12"/>
  <c r="I239" i="12"/>
  <c r="I235" i="12"/>
  <c r="I234" i="12"/>
  <c r="I230" i="12"/>
  <c r="I229" i="12"/>
  <c r="I225" i="12"/>
  <c r="I224" i="12"/>
  <c r="I223" i="12"/>
  <c r="I222" i="12"/>
  <c r="I218" i="12"/>
  <c r="I217" i="12"/>
  <c r="I216" i="12"/>
  <c r="I215" i="12"/>
  <c r="I214" i="12"/>
  <c r="I183" i="12"/>
  <c r="I173" i="12"/>
  <c r="I172" i="12"/>
  <c r="I171" i="12"/>
  <c r="I41" i="12"/>
  <c r="I28" i="12"/>
  <c r="I18" i="12"/>
  <c r="I14" i="12"/>
  <c r="I13" i="12"/>
  <c r="I12" i="12"/>
  <c r="I11" i="12"/>
  <c r="I10" i="12"/>
  <c r="I9" i="12"/>
  <c r="I8" i="12"/>
  <c r="I7" i="12"/>
  <c r="I6" i="12"/>
  <c r="I5" i="12"/>
  <c r="I4" i="12"/>
  <c r="C530" i="21"/>
  <c r="H308" i="11"/>
  <c r="H307" i="11"/>
  <c r="H306" i="11"/>
  <c r="H305" i="11"/>
  <c r="H304" i="11"/>
  <c r="H303" i="11"/>
  <c r="H302" i="11"/>
  <c r="H301" i="11"/>
  <c r="H300" i="11"/>
  <c r="H299" i="11"/>
  <c r="H298" i="11"/>
  <c r="H297" i="11"/>
  <c r="H296" i="11"/>
  <c r="H295" i="11"/>
  <c r="H270" i="11"/>
  <c r="H265" i="11"/>
  <c r="H260" i="11"/>
  <c r="H259" i="11"/>
  <c r="H258" i="11"/>
  <c r="H257" i="11"/>
  <c r="H224" i="11"/>
  <c r="H223" i="11"/>
  <c r="H222" i="11"/>
  <c r="H218" i="11"/>
  <c r="H217" i="11"/>
  <c r="H216" i="11"/>
  <c r="H215" i="11"/>
  <c r="H214" i="11"/>
  <c r="H201" i="11"/>
  <c r="H197" i="11"/>
  <c r="H181" i="11"/>
  <c r="H180" i="11"/>
  <c r="H179" i="11"/>
  <c r="H178" i="11"/>
  <c r="H177" i="11"/>
  <c r="H176" i="11"/>
  <c r="H175" i="11"/>
  <c r="H174" i="11"/>
  <c r="H173" i="11"/>
  <c r="H172" i="11"/>
  <c r="H171" i="11"/>
  <c r="H70" i="11"/>
  <c r="H53" i="11"/>
  <c r="H52" i="11"/>
  <c r="H48" i="11"/>
  <c r="H29" i="11"/>
  <c r="H25" i="11"/>
  <c r="H24" i="11"/>
  <c r="H23" i="11"/>
  <c r="H22" i="11"/>
  <c r="H21" i="11"/>
  <c r="H20" i="11"/>
  <c r="H19" i="11"/>
  <c r="H18" i="11"/>
  <c r="H17" i="11"/>
  <c r="H16" i="11"/>
  <c r="H15" i="11"/>
  <c r="H14" i="11"/>
  <c r="H13" i="11"/>
  <c r="H12" i="11"/>
  <c r="H11" i="11"/>
  <c r="H10" i="11"/>
  <c r="H9" i="11"/>
  <c r="H8" i="11"/>
  <c r="H7" i="11"/>
  <c r="H6" i="11"/>
  <c r="H5" i="11"/>
  <c r="H4" i="11"/>
  <c r="G308" i="11"/>
  <c r="G307" i="11"/>
  <c r="G306" i="11"/>
  <c r="G305" i="11"/>
  <c r="G304" i="11"/>
  <c r="G303" i="11"/>
  <c r="G302" i="11"/>
  <c r="G301" i="11"/>
  <c r="G300" i="11"/>
  <c r="G299" i="11"/>
  <c r="G298" i="11"/>
  <c r="G297" i="11"/>
  <c r="G296" i="11"/>
  <c r="G295" i="11"/>
  <c r="G270" i="11"/>
  <c r="G265" i="11"/>
  <c r="G260" i="11"/>
  <c r="G259" i="11"/>
  <c r="G258" i="11"/>
  <c r="G257" i="11"/>
  <c r="G224" i="11"/>
  <c r="G223" i="11"/>
  <c r="G222" i="11"/>
  <c r="G218" i="11"/>
  <c r="G217" i="11"/>
  <c r="G216" i="11"/>
  <c r="G215" i="11"/>
  <c r="G214" i="11"/>
  <c r="G201" i="11"/>
  <c r="G197" i="11"/>
  <c r="G181" i="11"/>
  <c r="G180" i="11"/>
  <c r="G179" i="11"/>
  <c r="G178" i="11"/>
  <c r="G177" i="11"/>
  <c r="G176" i="11"/>
  <c r="G175" i="11"/>
  <c r="G174" i="11"/>
  <c r="G173" i="11"/>
  <c r="G172" i="11"/>
  <c r="G171" i="11"/>
  <c r="G70" i="11"/>
  <c r="G53" i="11"/>
  <c r="G52" i="11"/>
  <c r="G48" i="11"/>
  <c r="G29" i="11"/>
  <c r="G25" i="11"/>
  <c r="G24" i="11"/>
  <c r="G23" i="11"/>
  <c r="G22" i="11"/>
  <c r="G21" i="11"/>
  <c r="G20" i="11"/>
  <c r="G19" i="11"/>
  <c r="G18" i="11"/>
  <c r="G17" i="11"/>
  <c r="G16" i="11"/>
  <c r="G15" i="11"/>
  <c r="G14" i="11"/>
  <c r="G13" i="11"/>
  <c r="G12" i="11"/>
  <c r="G11" i="11"/>
  <c r="G10" i="11"/>
  <c r="G9" i="11"/>
  <c r="G8" i="11"/>
  <c r="G7" i="11"/>
  <c r="G6" i="11"/>
  <c r="G5" i="11"/>
  <c r="G4" i="11"/>
  <c r="F199" i="11"/>
  <c r="F200" i="11"/>
  <c r="F294" i="11"/>
  <c r="F293" i="11"/>
  <c r="F292" i="11"/>
  <c r="F290" i="11"/>
  <c r="F289" i="11"/>
  <c r="F288" i="11"/>
  <c r="F286" i="11"/>
  <c r="F285" i="11"/>
  <c r="F284" i="11"/>
  <c r="F282" i="11"/>
  <c r="F281" i="11"/>
  <c r="F280" i="11"/>
  <c r="F278" i="11"/>
  <c r="F277" i="11"/>
  <c r="F276" i="11"/>
  <c r="F274" i="11"/>
  <c r="F273" i="11"/>
  <c r="F272" i="11"/>
  <c r="F269" i="11"/>
  <c r="F268" i="11"/>
  <c r="F267" i="11"/>
  <c r="F264" i="11"/>
  <c r="F263" i="11"/>
  <c r="F262" i="11"/>
  <c r="F256" i="11"/>
  <c r="F255" i="11"/>
  <c r="F254" i="11"/>
  <c r="F252" i="11"/>
  <c r="F251" i="11"/>
  <c r="F250" i="11"/>
  <c r="F248" i="11"/>
  <c r="F247" i="11"/>
  <c r="F246" i="11"/>
  <c r="F244" i="11"/>
  <c r="F243" i="11"/>
  <c r="F242" i="11"/>
  <c r="F240" i="11"/>
  <c r="F239" i="11"/>
  <c r="F238" i="11"/>
  <c r="F236" i="11"/>
  <c r="F235" i="11"/>
  <c r="F234" i="11"/>
  <c r="F232" i="11"/>
  <c r="F231" i="11"/>
  <c r="F230" i="11"/>
  <c r="F228" i="11"/>
  <c r="F227" i="11"/>
  <c r="F226" i="11"/>
  <c r="F221" i="11"/>
  <c r="F220" i="11"/>
  <c r="F213" i="11"/>
  <c r="F212" i="11"/>
  <c r="F210" i="11"/>
  <c r="F209" i="11"/>
  <c r="F207" i="11"/>
  <c r="F206" i="11"/>
  <c r="F204" i="11"/>
  <c r="F203" i="11"/>
  <c r="F196" i="11"/>
  <c r="F195" i="11"/>
  <c r="F193" i="11"/>
  <c r="F192" i="11"/>
  <c r="F190" i="11"/>
  <c r="F189" i="11"/>
  <c r="F187" i="11"/>
  <c r="F186" i="11"/>
  <c r="F184" i="11"/>
  <c r="F183" i="11"/>
  <c r="F170" i="11"/>
  <c r="F169" i="11"/>
  <c r="F168" i="11"/>
  <c r="F166" i="11"/>
  <c r="F165" i="11"/>
  <c r="F164" i="11"/>
  <c r="F162" i="11"/>
  <c r="F161" i="11"/>
  <c r="F160" i="11"/>
  <c r="F158" i="11"/>
  <c r="F157" i="11"/>
  <c r="F156" i="11"/>
  <c r="F154" i="11"/>
  <c r="F153" i="11"/>
  <c r="F152" i="11"/>
  <c r="F150" i="11"/>
  <c r="F149" i="11"/>
  <c r="F148" i="11"/>
  <c r="F146" i="11"/>
  <c r="F145" i="11"/>
  <c r="F144" i="11"/>
  <c r="F142" i="11"/>
  <c r="F141" i="11"/>
  <c r="F140" i="11"/>
  <c r="F138" i="11"/>
  <c r="F137" i="11"/>
  <c r="F136" i="11"/>
  <c r="F134" i="11"/>
  <c r="F133" i="11"/>
  <c r="F132" i="11"/>
  <c r="F130" i="11"/>
  <c r="F129" i="11"/>
  <c r="F128" i="11"/>
  <c r="F126" i="11"/>
  <c r="F125" i="11"/>
  <c r="F124" i="11"/>
  <c r="F122" i="11"/>
  <c r="F121" i="11"/>
  <c r="F120" i="11"/>
  <c r="F118" i="11"/>
  <c r="F117" i="11"/>
  <c r="F116" i="11"/>
  <c r="F114" i="11"/>
  <c r="F113" i="11"/>
  <c r="F112" i="11"/>
  <c r="F110" i="11"/>
  <c r="F109" i="11"/>
  <c r="F108" i="11"/>
  <c r="F106" i="11"/>
  <c r="F105" i="11"/>
  <c r="F104" i="11"/>
  <c r="F102" i="11"/>
  <c r="F101" i="11"/>
  <c r="F100" i="11"/>
  <c r="F98" i="11"/>
  <c r="F97" i="11"/>
  <c r="F96" i="11"/>
  <c r="F94" i="11"/>
  <c r="F93" i="11"/>
  <c r="F92" i="11"/>
  <c r="F90" i="11"/>
  <c r="F89" i="11"/>
  <c r="F88" i="11"/>
  <c r="F86" i="11"/>
  <c r="F85" i="11"/>
  <c r="F84" i="11"/>
  <c r="F82" i="11"/>
  <c r="F81" i="11"/>
  <c r="F80" i="11"/>
  <c r="F78" i="11"/>
  <c r="F77" i="11"/>
  <c r="F76" i="11"/>
  <c r="F74" i="11"/>
  <c r="F73" i="11"/>
  <c r="F72" i="11"/>
  <c r="F69" i="11"/>
  <c r="F65" i="11"/>
  <c r="F61" i="11"/>
  <c r="F57" i="11"/>
  <c r="F68" i="11"/>
  <c r="F67" i="11"/>
  <c r="F64" i="11"/>
  <c r="F63" i="11"/>
  <c r="F60" i="11"/>
  <c r="F59" i="11"/>
  <c r="F56" i="11"/>
  <c r="F55" i="11"/>
  <c r="F51" i="11"/>
  <c r="F50" i="11"/>
  <c r="F47" i="11"/>
  <c r="F46" i="11"/>
  <c r="F44" i="11"/>
  <c r="F43" i="11"/>
  <c r="F41" i="11"/>
  <c r="F40" i="11"/>
  <c r="F38" i="11"/>
  <c r="F37" i="11"/>
  <c r="F35" i="11"/>
  <c r="F34" i="11"/>
  <c r="F32" i="11"/>
  <c r="F31" i="11"/>
  <c r="F28" i="11"/>
  <c r="F27" i="11"/>
  <c r="D6" i="28" l="1"/>
  <c r="D14" i="26" s="1"/>
  <c r="G6" i="28"/>
  <c r="G14" i="26" s="1"/>
  <c r="K6" i="28"/>
  <c r="K14" i="26" s="1"/>
  <c r="N6" i="28"/>
  <c r="N14" i="26" s="1"/>
  <c r="R6" i="28"/>
  <c r="R14" i="26" s="1"/>
  <c r="D7" i="28"/>
  <c r="D15" i="26" s="1"/>
  <c r="G7" i="28"/>
  <c r="G15" i="26" s="1"/>
  <c r="K7" i="28"/>
  <c r="K15" i="26" s="1"/>
  <c r="N7" i="28"/>
  <c r="N15" i="26" s="1"/>
  <c r="R7" i="28"/>
  <c r="R15" i="26" s="1"/>
  <c r="D8" i="28"/>
  <c r="D16" i="26" s="1"/>
  <c r="G8" i="28"/>
  <c r="G16" i="26" s="1"/>
  <c r="K8" i="28"/>
  <c r="K16" i="26" s="1"/>
  <c r="N8" i="28"/>
  <c r="N16" i="26" s="1"/>
  <c r="R8" i="28"/>
  <c r="R16" i="26" s="1"/>
  <c r="D9" i="28"/>
  <c r="D17" i="26" s="1"/>
  <c r="G9" i="28"/>
  <c r="G17" i="26" s="1"/>
  <c r="K9" i="28"/>
  <c r="K17" i="26" s="1"/>
  <c r="N9" i="28"/>
  <c r="N17" i="26" s="1"/>
  <c r="R9" i="28"/>
  <c r="R17" i="26" s="1"/>
  <c r="D10" i="28"/>
  <c r="D18" i="26" s="1"/>
  <c r="G10" i="28"/>
  <c r="G18" i="26" s="1"/>
  <c r="K10" i="28"/>
  <c r="K18" i="26" s="1"/>
  <c r="N10" i="28"/>
  <c r="N18" i="26" s="1"/>
  <c r="R10" i="28"/>
  <c r="R18" i="26" s="1"/>
  <c r="D11" i="28"/>
  <c r="D19" i="26" s="1"/>
  <c r="G11" i="28"/>
  <c r="G19" i="26" s="1"/>
  <c r="K11" i="28"/>
  <c r="K19" i="26" s="1"/>
  <c r="N11" i="28"/>
  <c r="N19" i="26" s="1"/>
  <c r="R11" i="28"/>
  <c r="R19" i="26" s="1"/>
  <c r="D12" i="28"/>
  <c r="D20" i="26" s="1"/>
  <c r="G12" i="28"/>
  <c r="G20" i="26" s="1"/>
  <c r="K12" i="28"/>
  <c r="K20" i="26" s="1"/>
  <c r="N12" i="28"/>
  <c r="N20" i="26" s="1"/>
  <c r="R12" i="28"/>
  <c r="R20" i="26" s="1"/>
  <c r="D13" i="28"/>
  <c r="D21" i="26" s="1"/>
  <c r="G13" i="28"/>
  <c r="G21" i="26" s="1"/>
  <c r="K13" i="28"/>
  <c r="K21" i="26" s="1"/>
  <c r="N13" i="28"/>
  <c r="N21" i="26" s="1"/>
  <c r="R13" i="28"/>
  <c r="R21" i="26" s="1"/>
  <c r="D14" i="28"/>
  <c r="D22" i="26" s="1"/>
  <c r="G14" i="28"/>
  <c r="G22" i="26" s="1"/>
  <c r="K14" i="28"/>
  <c r="K22" i="26" s="1"/>
  <c r="N14" i="28"/>
  <c r="N22" i="26" s="1"/>
  <c r="R14" i="28"/>
  <c r="R22" i="26" s="1"/>
  <c r="D15" i="28"/>
  <c r="D23" i="26" s="1"/>
  <c r="G15" i="28"/>
  <c r="G23" i="26" s="1"/>
  <c r="K15" i="28"/>
  <c r="K23" i="26" s="1"/>
  <c r="N15" i="28"/>
  <c r="N23" i="26" s="1"/>
  <c r="R15" i="28"/>
  <c r="R23" i="26" s="1"/>
  <c r="D16" i="28"/>
  <c r="D24" i="26" s="1"/>
  <c r="G16" i="28"/>
  <c r="G24" i="26" s="1"/>
  <c r="K16" i="28"/>
  <c r="K24" i="26" s="1"/>
  <c r="N16" i="28"/>
  <c r="N24" i="26" s="1"/>
  <c r="R16" i="28"/>
  <c r="R24" i="26" s="1"/>
  <c r="D17" i="28"/>
  <c r="D25" i="26" s="1"/>
  <c r="G17" i="28"/>
  <c r="G25" i="26" s="1"/>
  <c r="K17" i="28"/>
  <c r="K25" i="26" s="1"/>
  <c r="N17" i="28"/>
  <c r="N25" i="26" s="1"/>
  <c r="R17" i="28"/>
  <c r="R25" i="26" s="1"/>
  <c r="D18" i="28"/>
  <c r="D26" i="26" s="1"/>
  <c r="G18" i="28"/>
  <c r="G26" i="26" s="1"/>
  <c r="K18" i="28"/>
  <c r="K26" i="26" s="1"/>
  <c r="N18" i="28"/>
  <c r="N26" i="26" s="1"/>
  <c r="R18" i="28"/>
  <c r="R26" i="26" s="1"/>
  <c r="D19" i="28"/>
  <c r="D27" i="26" s="1"/>
  <c r="G19" i="28"/>
  <c r="G27" i="26" s="1"/>
  <c r="K19" i="28"/>
  <c r="K27" i="26" s="1"/>
  <c r="N19" i="28"/>
  <c r="N27" i="26" s="1"/>
  <c r="R19" i="28"/>
  <c r="R27" i="26" s="1"/>
  <c r="D20" i="28"/>
  <c r="D28" i="26" s="1"/>
  <c r="G20" i="28"/>
  <c r="G28" i="26" s="1"/>
  <c r="K20" i="28"/>
  <c r="K28" i="26" s="1"/>
  <c r="N20" i="28"/>
  <c r="N28" i="26" s="1"/>
  <c r="R20" i="28"/>
  <c r="R28" i="26" s="1"/>
  <c r="D21" i="28"/>
  <c r="D29" i="26" s="1"/>
  <c r="G21" i="28"/>
  <c r="G29" i="26" s="1"/>
  <c r="K21" i="28"/>
  <c r="K29" i="26" s="1"/>
  <c r="N21" i="28"/>
  <c r="N29" i="26" s="1"/>
  <c r="R21" i="28"/>
  <c r="R29" i="26" s="1"/>
  <c r="D22" i="28"/>
  <c r="D30" i="26" s="1"/>
  <c r="G22" i="28"/>
  <c r="G30" i="26" s="1"/>
  <c r="K22" i="28"/>
  <c r="K30" i="26" s="1"/>
  <c r="N22" i="28"/>
  <c r="N30" i="26" s="1"/>
  <c r="R22" i="28"/>
  <c r="R30" i="26" s="1"/>
  <c r="D23" i="28"/>
  <c r="D31" i="26" s="1"/>
  <c r="G23" i="28"/>
  <c r="G31" i="26" s="1"/>
  <c r="K23" i="28"/>
  <c r="K31" i="26" s="1"/>
  <c r="N23" i="28"/>
  <c r="N31" i="26" s="1"/>
  <c r="R23" i="28"/>
  <c r="R31" i="26" s="1"/>
  <c r="D24" i="28"/>
  <c r="D32" i="26" s="1"/>
  <c r="G24" i="28"/>
  <c r="G32" i="26" s="1"/>
  <c r="K24" i="28"/>
  <c r="K32" i="26" s="1"/>
  <c r="N24" i="28"/>
  <c r="N32" i="26" s="1"/>
  <c r="R24" i="28"/>
  <c r="R32" i="26" s="1"/>
  <c r="D25" i="28"/>
  <c r="D33" i="26" s="1"/>
  <c r="G25" i="28"/>
  <c r="G33" i="26" s="1"/>
  <c r="K25" i="28"/>
  <c r="K33" i="26" s="1"/>
  <c r="N25" i="28"/>
  <c r="N33" i="26" s="1"/>
  <c r="R25" i="28"/>
  <c r="R33" i="26" s="1"/>
  <c r="D26" i="28"/>
  <c r="D34" i="26" s="1"/>
  <c r="G26" i="28"/>
  <c r="G34" i="26" s="1"/>
  <c r="K26" i="28"/>
  <c r="K34" i="26" s="1"/>
  <c r="N26" i="28"/>
  <c r="N34" i="26" s="1"/>
  <c r="R26" i="28"/>
  <c r="R34" i="26" s="1"/>
  <c r="D27" i="28"/>
  <c r="D35" i="26" s="1"/>
  <c r="G27" i="28"/>
  <c r="G35" i="26" s="1"/>
  <c r="K27" i="28"/>
  <c r="K35" i="26" s="1"/>
  <c r="N27" i="28"/>
  <c r="N35" i="26" s="1"/>
  <c r="R27" i="28"/>
  <c r="R35" i="26" s="1"/>
  <c r="D28" i="28"/>
  <c r="D36" i="26" s="1"/>
  <c r="G28" i="28"/>
  <c r="G36" i="26" s="1"/>
  <c r="K28" i="28"/>
  <c r="K36" i="26" s="1"/>
  <c r="N28" i="28"/>
  <c r="N36" i="26" s="1"/>
  <c r="R28" i="28"/>
  <c r="R36" i="26" s="1"/>
  <c r="D29" i="28"/>
  <c r="D37" i="26" s="1"/>
  <c r="G29" i="28"/>
  <c r="G37" i="26" s="1"/>
  <c r="K29" i="28"/>
  <c r="K37" i="26" s="1"/>
  <c r="N29" i="28"/>
  <c r="N37" i="26" s="1"/>
  <c r="R29" i="28"/>
  <c r="R37" i="26" s="1"/>
  <c r="D30" i="28"/>
  <c r="D38" i="26" s="1"/>
  <c r="G30" i="28"/>
  <c r="G38" i="26" s="1"/>
  <c r="K30" i="28"/>
  <c r="K38" i="26" s="1"/>
  <c r="N30" i="28"/>
  <c r="N38" i="26" s="1"/>
  <c r="R30" i="28"/>
  <c r="R38" i="26" s="1"/>
  <c r="D31" i="28"/>
  <c r="D39" i="26" s="1"/>
  <c r="G31" i="28"/>
  <c r="G39" i="26" s="1"/>
  <c r="K31" i="28"/>
  <c r="K39" i="26" s="1"/>
  <c r="N31" i="28"/>
  <c r="N39" i="26" s="1"/>
  <c r="R31" i="28"/>
  <c r="R39" i="26" s="1"/>
  <c r="D32" i="28"/>
  <c r="D5" i="26" s="1"/>
  <c r="G26" i="11" s="1"/>
  <c r="G32" i="28"/>
  <c r="G5" i="26" s="1"/>
  <c r="K32" i="28"/>
  <c r="K5" i="26" s="1"/>
  <c r="N32" i="28"/>
  <c r="N5" i="26" s="1"/>
  <c r="R32" i="28"/>
  <c r="R5" i="26" s="1"/>
  <c r="D33" i="28"/>
  <c r="D11" i="26" s="1"/>
  <c r="G45" i="11" s="1"/>
  <c r="G33" i="28"/>
  <c r="G11" i="26" s="1"/>
  <c r="K33" i="28"/>
  <c r="K11" i="26" s="1"/>
  <c r="N33" i="28"/>
  <c r="N11" i="26" s="1"/>
  <c r="R33" i="28"/>
  <c r="R11" i="26" s="1"/>
  <c r="D34" i="28"/>
  <c r="D9" i="26" s="1"/>
  <c r="G39" i="11" s="1"/>
  <c r="G34" i="28"/>
  <c r="G9" i="26" s="1"/>
  <c r="K34" i="28"/>
  <c r="K9" i="26" s="1"/>
  <c r="N34" i="28"/>
  <c r="N9" i="26" s="1"/>
  <c r="R34" i="28"/>
  <c r="R9" i="26" s="1"/>
  <c r="D35" i="28"/>
  <c r="D7" i="26" s="1"/>
  <c r="G33" i="11" s="1"/>
  <c r="G35" i="28"/>
  <c r="G7" i="26" s="1"/>
  <c r="K35" i="28"/>
  <c r="K7" i="26" s="1"/>
  <c r="N35" i="28"/>
  <c r="N7" i="26" s="1"/>
  <c r="R35" i="28"/>
  <c r="R7" i="26" s="1"/>
  <c r="D36" i="28"/>
  <c r="D10" i="26" s="1"/>
  <c r="G42" i="11" s="1"/>
  <c r="G36" i="28"/>
  <c r="G10" i="26" s="1"/>
  <c r="K36" i="28"/>
  <c r="K10" i="26" s="1"/>
  <c r="N36" i="28"/>
  <c r="N10" i="26" s="1"/>
  <c r="R36" i="28"/>
  <c r="R10" i="26" s="1"/>
  <c r="D37" i="28"/>
  <c r="D12" i="26" s="1"/>
  <c r="G49" i="11" s="1"/>
  <c r="G37" i="28"/>
  <c r="G12" i="26" s="1"/>
  <c r="K37" i="28"/>
  <c r="K12" i="26" s="1"/>
  <c r="N37" i="28"/>
  <c r="N12" i="26" s="1"/>
  <c r="R37" i="28"/>
  <c r="R12" i="26" s="1"/>
  <c r="D38" i="28"/>
  <c r="D8" i="26" s="1"/>
  <c r="G36" i="11" s="1"/>
  <c r="G38" i="28"/>
  <c r="G8" i="26" s="1"/>
  <c r="K38" i="28"/>
  <c r="K8" i="26" s="1"/>
  <c r="N38" i="28"/>
  <c r="N8" i="26" s="1"/>
  <c r="R38" i="28"/>
  <c r="R8" i="26" s="1"/>
  <c r="D39" i="28"/>
  <c r="D6" i="26" s="1"/>
  <c r="G30" i="11" s="1"/>
  <c r="G39" i="28"/>
  <c r="G6" i="26" s="1"/>
  <c r="K39" i="28"/>
  <c r="K6" i="26" s="1"/>
  <c r="N39" i="28"/>
  <c r="N6" i="26" s="1"/>
  <c r="R39" i="28"/>
  <c r="R6" i="26" s="1"/>
  <c r="D40" i="28"/>
  <c r="D69" i="26" s="1"/>
  <c r="G40" i="28"/>
  <c r="G69" i="26" s="1"/>
  <c r="K40" i="28"/>
  <c r="K69" i="26" s="1"/>
  <c r="N40" i="28"/>
  <c r="N69" i="26" s="1"/>
  <c r="R40" i="28"/>
  <c r="R69" i="26" s="1"/>
  <c r="D41" i="28"/>
  <c r="D70" i="26" s="1"/>
  <c r="G41" i="28"/>
  <c r="G70" i="26" s="1"/>
  <c r="K41" i="28"/>
  <c r="K70" i="26" s="1"/>
  <c r="N41" i="28"/>
  <c r="N70" i="26" s="1"/>
  <c r="R41" i="28"/>
  <c r="R70" i="26" s="1"/>
  <c r="D42" i="28"/>
  <c r="D71" i="26" s="1"/>
  <c r="G42" i="28"/>
  <c r="G71" i="26" s="1"/>
  <c r="K42" i="28"/>
  <c r="K71" i="26" s="1"/>
  <c r="N42" i="28"/>
  <c r="N71" i="26" s="1"/>
  <c r="R42" i="28"/>
  <c r="R71" i="26" s="1"/>
  <c r="D43" i="28"/>
  <c r="D72" i="26" s="1"/>
  <c r="G43" i="28"/>
  <c r="G72" i="26" s="1"/>
  <c r="K43" i="28"/>
  <c r="K72" i="26" s="1"/>
  <c r="N43" i="28"/>
  <c r="N72" i="26" s="1"/>
  <c r="R43" i="28"/>
  <c r="R72" i="26" s="1"/>
  <c r="D44" i="28"/>
  <c r="D73" i="26" s="1"/>
  <c r="G44" i="28"/>
  <c r="G73" i="26" s="1"/>
  <c r="K44" i="28"/>
  <c r="K73" i="26" s="1"/>
  <c r="N44" i="28"/>
  <c r="N73" i="26" s="1"/>
  <c r="R44" i="28"/>
  <c r="R73" i="26" s="1"/>
  <c r="D45" i="28"/>
  <c r="D74" i="26" s="1"/>
  <c r="G45" i="28"/>
  <c r="G74" i="26" s="1"/>
  <c r="K45" i="28"/>
  <c r="K74" i="26" s="1"/>
  <c r="N45" i="28"/>
  <c r="N74" i="26" s="1"/>
  <c r="R45" i="28"/>
  <c r="R74" i="26" s="1"/>
  <c r="D46" i="28"/>
  <c r="D75" i="26" s="1"/>
  <c r="G46" i="28"/>
  <c r="G75" i="26" s="1"/>
  <c r="K46" i="28"/>
  <c r="K75" i="26" s="1"/>
  <c r="N46" i="28"/>
  <c r="N75" i="26" s="1"/>
  <c r="R46" i="28"/>
  <c r="R75" i="26" s="1"/>
  <c r="D47" i="28"/>
  <c r="D76" i="26" s="1"/>
  <c r="G47" i="28"/>
  <c r="G76" i="26" s="1"/>
  <c r="K47" i="28"/>
  <c r="K76" i="26" s="1"/>
  <c r="N47" i="28"/>
  <c r="N76" i="26" s="1"/>
  <c r="R47" i="28"/>
  <c r="R76" i="26" s="1"/>
  <c r="D48" i="28"/>
  <c r="D77" i="26" s="1"/>
  <c r="G48" i="28"/>
  <c r="G77" i="26" s="1"/>
  <c r="K48" i="28"/>
  <c r="K77" i="26" s="1"/>
  <c r="N48" i="28"/>
  <c r="N77" i="26" s="1"/>
  <c r="R48" i="28"/>
  <c r="R77" i="26" s="1"/>
  <c r="D49" i="28"/>
  <c r="D78" i="26" s="1"/>
  <c r="G49" i="28"/>
  <c r="G78" i="26" s="1"/>
  <c r="K49" i="28"/>
  <c r="K78" i="26" s="1"/>
  <c r="N49" i="28"/>
  <c r="N78" i="26" s="1"/>
  <c r="R49" i="28"/>
  <c r="R78" i="26" s="1"/>
  <c r="D50" i="28"/>
  <c r="D79" i="26" s="1"/>
  <c r="G50" i="28"/>
  <c r="G79" i="26" s="1"/>
  <c r="K50" i="28"/>
  <c r="K79" i="26" s="1"/>
  <c r="N50" i="28"/>
  <c r="N79" i="26" s="1"/>
  <c r="R50" i="28"/>
  <c r="R79" i="26" s="1"/>
  <c r="D51" i="28"/>
  <c r="D80" i="26" s="1"/>
  <c r="G51" i="28"/>
  <c r="G80" i="26" s="1"/>
  <c r="K51" i="28"/>
  <c r="K80" i="26" s="1"/>
  <c r="N51" i="28"/>
  <c r="N80" i="26" s="1"/>
  <c r="R51" i="28"/>
  <c r="R80" i="26" s="1"/>
  <c r="D52" i="28"/>
  <c r="D81" i="26" s="1"/>
  <c r="G52" i="28"/>
  <c r="G81" i="26" s="1"/>
  <c r="K52" i="28"/>
  <c r="K81" i="26" s="1"/>
  <c r="N52" i="28"/>
  <c r="N81" i="26" s="1"/>
  <c r="R52" i="28"/>
  <c r="R81" i="26" s="1"/>
  <c r="D53" i="28"/>
  <c r="D82" i="26" s="1"/>
  <c r="G53" i="28"/>
  <c r="G82" i="26" s="1"/>
  <c r="K53" i="28"/>
  <c r="K82" i="26" s="1"/>
  <c r="N53" i="28"/>
  <c r="N82" i="26" s="1"/>
  <c r="R53" i="28"/>
  <c r="R82" i="26" s="1"/>
  <c r="D54" i="28"/>
  <c r="D83" i="26" s="1"/>
  <c r="G54" i="28"/>
  <c r="G83" i="26" s="1"/>
  <c r="K54" i="28"/>
  <c r="K83" i="26" s="1"/>
  <c r="N54" i="28"/>
  <c r="N83" i="26" s="1"/>
  <c r="R54" i="28"/>
  <c r="R83" i="26" s="1"/>
  <c r="D55" i="28"/>
  <c r="D84" i="26" s="1"/>
  <c r="G55" i="28"/>
  <c r="G84" i="26" s="1"/>
  <c r="K55" i="28"/>
  <c r="K84" i="26" s="1"/>
  <c r="N55" i="28"/>
  <c r="N84" i="26" s="1"/>
  <c r="R55" i="28"/>
  <c r="R84" i="26" s="1"/>
  <c r="D56" i="28"/>
  <c r="D86" i="26" s="1"/>
  <c r="G56" i="28"/>
  <c r="G86" i="26" s="1"/>
  <c r="K56" i="28"/>
  <c r="K86" i="26" s="1"/>
  <c r="N56" i="28"/>
  <c r="N86" i="26" s="1"/>
  <c r="R56" i="28"/>
  <c r="R86" i="26" s="1"/>
  <c r="D57" i="28"/>
  <c r="D44" i="26" s="1"/>
  <c r="G57" i="28"/>
  <c r="G44" i="26" s="1"/>
  <c r="K57" i="28"/>
  <c r="K44" i="26" s="1"/>
  <c r="N57" i="28"/>
  <c r="N44" i="26" s="1"/>
  <c r="R57" i="28"/>
  <c r="R44" i="26" s="1"/>
  <c r="D58" i="28"/>
  <c r="D45" i="26" s="1"/>
  <c r="G58" i="28"/>
  <c r="G45" i="26" s="1"/>
  <c r="K58" i="28"/>
  <c r="K45" i="26" s="1"/>
  <c r="N58" i="28"/>
  <c r="N45" i="26" s="1"/>
  <c r="R58" i="28"/>
  <c r="R45" i="26" s="1"/>
  <c r="D59" i="28"/>
  <c r="D46" i="26" s="1"/>
  <c r="G59" i="28"/>
  <c r="G46" i="26" s="1"/>
  <c r="K59" i="28"/>
  <c r="K46" i="26" s="1"/>
  <c r="N59" i="28"/>
  <c r="N46" i="26" s="1"/>
  <c r="R59" i="28"/>
  <c r="R46" i="26" s="1"/>
  <c r="D60" i="28"/>
  <c r="D47" i="26" s="1"/>
  <c r="G60" i="28"/>
  <c r="G47" i="26" s="1"/>
  <c r="K60" i="28"/>
  <c r="K47" i="26" s="1"/>
  <c r="N60" i="28"/>
  <c r="N47" i="26" s="1"/>
  <c r="R60" i="28"/>
  <c r="R47" i="26" s="1"/>
  <c r="D61" i="28"/>
  <c r="D49" i="26" s="1"/>
  <c r="G61" i="28"/>
  <c r="G49" i="26" s="1"/>
  <c r="K61" i="28"/>
  <c r="K49" i="26" s="1"/>
  <c r="N61" i="28"/>
  <c r="N49" i="26" s="1"/>
  <c r="R61" i="28"/>
  <c r="R49" i="26" s="1"/>
  <c r="D62" i="28"/>
  <c r="D41" i="26" s="1"/>
  <c r="G62" i="28"/>
  <c r="G41" i="26" s="1"/>
  <c r="K62" i="28"/>
  <c r="K41" i="26" s="1"/>
  <c r="N62" i="28"/>
  <c r="N41" i="26" s="1"/>
  <c r="R62" i="28"/>
  <c r="R41" i="26" s="1"/>
  <c r="D63" i="28"/>
  <c r="D48" i="26" s="1"/>
  <c r="G63" i="28"/>
  <c r="G48" i="26" s="1"/>
  <c r="K63" i="28"/>
  <c r="K48" i="26" s="1"/>
  <c r="N63" i="28"/>
  <c r="N48" i="26" s="1"/>
  <c r="R63" i="28"/>
  <c r="R48" i="26" s="1"/>
  <c r="D64" i="28"/>
  <c r="D50" i="26" s="1"/>
  <c r="G64" i="28"/>
  <c r="G50" i="26" s="1"/>
  <c r="K64" i="28"/>
  <c r="K50" i="26" s="1"/>
  <c r="N64" i="28"/>
  <c r="N50" i="26" s="1"/>
  <c r="R64" i="28"/>
  <c r="R50" i="26" s="1"/>
  <c r="D65" i="28"/>
  <c r="D51" i="26" s="1"/>
  <c r="G65" i="28"/>
  <c r="G51" i="26" s="1"/>
  <c r="K65" i="28"/>
  <c r="K51" i="26" s="1"/>
  <c r="N65" i="28"/>
  <c r="N51" i="26" s="1"/>
  <c r="R65" i="28"/>
  <c r="R51" i="26" s="1"/>
  <c r="D66" i="28"/>
  <c r="D52" i="26" s="1"/>
  <c r="G66" i="28"/>
  <c r="G52" i="26" s="1"/>
  <c r="K66" i="28"/>
  <c r="K52" i="26" s="1"/>
  <c r="N66" i="28"/>
  <c r="N52" i="26" s="1"/>
  <c r="R66" i="28"/>
  <c r="R52" i="26" s="1"/>
  <c r="D67" i="28"/>
  <c r="D43" i="26" s="1"/>
  <c r="G67" i="28"/>
  <c r="G43" i="26" s="1"/>
  <c r="K67" i="28"/>
  <c r="K43" i="26" s="1"/>
  <c r="N67" i="28"/>
  <c r="N43" i="26" s="1"/>
  <c r="R67" i="28"/>
  <c r="R43" i="26" s="1"/>
  <c r="D68" i="28"/>
  <c r="D53" i="26" s="1"/>
  <c r="G68" i="28"/>
  <c r="G53" i="26" s="1"/>
  <c r="K68" i="28"/>
  <c r="K53" i="26" s="1"/>
  <c r="N68" i="28"/>
  <c r="N53" i="26" s="1"/>
  <c r="R68" i="28"/>
  <c r="R53" i="26" s="1"/>
  <c r="D69" i="28"/>
  <c r="D54" i="26" s="1"/>
  <c r="G69" i="28"/>
  <c r="G54" i="26" s="1"/>
  <c r="K69" i="28"/>
  <c r="K54" i="26" s="1"/>
  <c r="N69" i="28"/>
  <c r="N54" i="26" s="1"/>
  <c r="R69" i="28"/>
  <c r="R54" i="26" s="1"/>
  <c r="D70" i="28"/>
  <c r="D55" i="26" s="1"/>
  <c r="G70" i="28"/>
  <c r="G55" i="26" s="1"/>
  <c r="K70" i="28"/>
  <c r="K55" i="26" s="1"/>
  <c r="N70" i="28"/>
  <c r="N55" i="26" s="1"/>
  <c r="R70" i="28"/>
  <c r="R55" i="26" s="1"/>
  <c r="D71" i="28"/>
  <c r="D56" i="26" s="1"/>
  <c r="G71" i="28"/>
  <c r="G56" i="26" s="1"/>
  <c r="K71" i="28"/>
  <c r="K56" i="26" s="1"/>
  <c r="N71" i="28"/>
  <c r="N56" i="26" s="1"/>
  <c r="R71" i="28"/>
  <c r="R56" i="26" s="1"/>
  <c r="D72" i="28"/>
  <c r="D42" i="26" s="1"/>
  <c r="G72" i="28"/>
  <c r="G42" i="26" s="1"/>
  <c r="K72" i="28"/>
  <c r="K42" i="26" s="1"/>
  <c r="N72" i="28"/>
  <c r="N42" i="26" s="1"/>
  <c r="R72" i="28"/>
  <c r="R42" i="26" s="1"/>
  <c r="D73" i="28"/>
  <c r="D57" i="26" s="1"/>
  <c r="G73" i="28"/>
  <c r="G57" i="26" s="1"/>
  <c r="K73" i="28"/>
  <c r="K57" i="26" s="1"/>
  <c r="N73" i="28"/>
  <c r="N57" i="26" s="1"/>
  <c r="R73" i="28"/>
  <c r="R57" i="26" s="1"/>
  <c r="D74" i="28"/>
  <c r="D58" i="26" s="1"/>
  <c r="G74" i="28"/>
  <c r="G58" i="26" s="1"/>
  <c r="K74" i="28"/>
  <c r="K58" i="26" s="1"/>
  <c r="N74" i="28"/>
  <c r="N58" i="26" s="1"/>
  <c r="R74" i="28"/>
  <c r="R58" i="26" s="1"/>
  <c r="D75" i="28"/>
  <c r="D59" i="26" s="1"/>
  <c r="G75" i="28"/>
  <c r="G59" i="26" s="1"/>
  <c r="K75" i="28"/>
  <c r="K59" i="26" s="1"/>
  <c r="N75" i="28"/>
  <c r="N59" i="26" s="1"/>
  <c r="R75" i="28"/>
  <c r="R59" i="26" s="1"/>
  <c r="D76" i="28"/>
  <c r="D60" i="26" s="1"/>
  <c r="G76" i="28"/>
  <c r="G60" i="26" s="1"/>
  <c r="K76" i="28"/>
  <c r="K60" i="26" s="1"/>
  <c r="N76" i="28"/>
  <c r="N60" i="26" s="1"/>
  <c r="R76" i="28"/>
  <c r="R60" i="26" s="1"/>
  <c r="D77" i="28"/>
  <c r="D61" i="26" s="1"/>
  <c r="G77" i="28"/>
  <c r="G61" i="26" s="1"/>
  <c r="K77" i="28"/>
  <c r="K61" i="26" s="1"/>
  <c r="N77" i="28"/>
  <c r="N61" i="26" s="1"/>
  <c r="R77" i="28"/>
  <c r="R61" i="26" s="1"/>
  <c r="D78" i="28"/>
  <c r="D40" i="26" s="1"/>
  <c r="G78" i="28"/>
  <c r="G40" i="26" s="1"/>
  <c r="K78" i="28"/>
  <c r="K40" i="26" s="1"/>
  <c r="N78" i="28"/>
  <c r="N40" i="26" s="1"/>
  <c r="R78" i="28"/>
  <c r="R40" i="26" s="1"/>
  <c r="D79" i="28"/>
  <c r="D62" i="26" s="1"/>
  <c r="G79" i="28"/>
  <c r="G62" i="26" s="1"/>
  <c r="K79" i="28"/>
  <c r="K62" i="26" s="1"/>
  <c r="N79" i="28"/>
  <c r="N62" i="26" s="1"/>
  <c r="R79" i="28"/>
  <c r="R62" i="26" s="1"/>
  <c r="D80" i="28"/>
  <c r="D63" i="26" s="1"/>
  <c r="G80" i="28"/>
  <c r="G63" i="26" s="1"/>
  <c r="K80" i="28"/>
  <c r="K63" i="26" s="1"/>
  <c r="N80" i="28"/>
  <c r="N63" i="26" s="1"/>
  <c r="R80" i="28"/>
  <c r="R63" i="26" s="1"/>
  <c r="D81" i="28"/>
  <c r="D64" i="26" s="1"/>
  <c r="G81" i="28"/>
  <c r="G64" i="26" s="1"/>
  <c r="K81" i="28"/>
  <c r="K64" i="26" s="1"/>
  <c r="N81" i="28"/>
  <c r="N64" i="26" s="1"/>
  <c r="R81" i="28"/>
  <c r="R64" i="26" s="1"/>
  <c r="D82" i="28"/>
  <c r="D65" i="26" s="1"/>
  <c r="G82" i="28"/>
  <c r="G65" i="26" s="1"/>
  <c r="K82" i="28"/>
  <c r="K65" i="26" s="1"/>
  <c r="N82" i="28"/>
  <c r="N65" i="26" s="1"/>
  <c r="R82" i="28"/>
  <c r="R65" i="26" s="1"/>
  <c r="D83" i="28"/>
  <c r="D66" i="26" s="1"/>
  <c r="G83" i="28"/>
  <c r="G66" i="26" s="1"/>
  <c r="K83" i="28"/>
  <c r="K66" i="26" s="1"/>
  <c r="N83" i="28"/>
  <c r="N66" i="26" s="1"/>
  <c r="R83" i="28"/>
  <c r="R66" i="26" s="1"/>
  <c r="D84" i="28"/>
  <c r="D67" i="26" s="1"/>
  <c r="G84" i="28"/>
  <c r="G67" i="26" s="1"/>
  <c r="K84" i="28"/>
  <c r="K67" i="26" s="1"/>
  <c r="N84" i="28"/>
  <c r="N67" i="26" s="1"/>
  <c r="R84" i="28"/>
  <c r="R67" i="26" s="1"/>
  <c r="D85" i="28"/>
  <c r="D68" i="26" s="1"/>
  <c r="G85" i="28"/>
  <c r="G68" i="26" s="1"/>
  <c r="K85" i="28"/>
  <c r="K68" i="26" s="1"/>
  <c r="N85" i="28"/>
  <c r="N68" i="26" s="1"/>
  <c r="R85" i="28"/>
  <c r="R68" i="26" s="1"/>
  <c r="D86" i="28"/>
  <c r="D100" i="26" s="1"/>
  <c r="G86" i="28"/>
  <c r="G100" i="26" s="1"/>
  <c r="K86" i="28"/>
  <c r="K100" i="26" s="1"/>
  <c r="N86" i="28"/>
  <c r="N100" i="26" s="1"/>
  <c r="R86" i="28"/>
  <c r="R100" i="26" s="1"/>
  <c r="D87" i="28"/>
  <c r="D101" i="26" s="1"/>
  <c r="G87" i="28"/>
  <c r="G101" i="26" s="1"/>
  <c r="K87" i="28"/>
  <c r="K101" i="26" s="1"/>
  <c r="N87" i="28"/>
  <c r="N101" i="26" s="1"/>
  <c r="R87" i="28"/>
  <c r="R101" i="26" s="1"/>
  <c r="D88" i="28"/>
  <c r="D102" i="26" s="1"/>
  <c r="G88" i="28"/>
  <c r="G102" i="26" s="1"/>
  <c r="K88" i="28"/>
  <c r="K102" i="26" s="1"/>
  <c r="N88" i="28"/>
  <c r="N102" i="26" s="1"/>
  <c r="R88" i="28"/>
  <c r="R102" i="26" s="1"/>
  <c r="D89" i="28"/>
  <c r="D103" i="26" s="1"/>
  <c r="G89" i="28"/>
  <c r="G103" i="26" s="1"/>
  <c r="K89" i="28"/>
  <c r="K103" i="26" s="1"/>
  <c r="N89" i="28"/>
  <c r="N103" i="26" s="1"/>
  <c r="R89" i="28"/>
  <c r="R103" i="26" s="1"/>
  <c r="D90" i="28"/>
  <c r="D104" i="26" s="1"/>
  <c r="G90" i="28"/>
  <c r="G104" i="26" s="1"/>
  <c r="K90" i="28"/>
  <c r="K104" i="26" s="1"/>
  <c r="N90" i="28"/>
  <c r="N104" i="26" s="1"/>
  <c r="R90" i="28"/>
  <c r="R104" i="26" s="1"/>
  <c r="D91" i="28"/>
  <c r="D105" i="26" s="1"/>
  <c r="G91" i="28"/>
  <c r="G105" i="26" s="1"/>
  <c r="K91" i="28"/>
  <c r="K105" i="26" s="1"/>
  <c r="N91" i="28"/>
  <c r="N105" i="26" s="1"/>
  <c r="R91" i="28"/>
  <c r="R105" i="26" s="1"/>
  <c r="D92" i="28"/>
  <c r="D106" i="26" s="1"/>
  <c r="G92" i="28"/>
  <c r="G106" i="26" s="1"/>
  <c r="K92" i="28"/>
  <c r="K106" i="26" s="1"/>
  <c r="N92" i="28"/>
  <c r="N106" i="26" s="1"/>
  <c r="R92" i="28"/>
  <c r="R106" i="26" s="1"/>
  <c r="D93" i="28"/>
  <c r="D107" i="26" s="1"/>
  <c r="G93" i="28"/>
  <c r="G107" i="26" s="1"/>
  <c r="K93" i="28"/>
  <c r="K107" i="26" s="1"/>
  <c r="N93" i="28"/>
  <c r="N107" i="26" s="1"/>
  <c r="R93" i="28"/>
  <c r="R107" i="26" s="1"/>
  <c r="D94" i="28"/>
  <c r="D108" i="26" s="1"/>
  <c r="G94" i="28"/>
  <c r="G108" i="26" s="1"/>
  <c r="K94" i="28"/>
  <c r="K108" i="26" s="1"/>
  <c r="N94" i="28"/>
  <c r="N108" i="26" s="1"/>
  <c r="R94" i="28"/>
  <c r="R108" i="26" s="1"/>
  <c r="D95" i="28"/>
  <c r="D109" i="26" s="1"/>
  <c r="G95" i="28"/>
  <c r="G109" i="26" s="1"/>
  <c r="K95" i="28"/>
  <c r="K109" i="26" s="1"/>
  <c r="N95" i="28"/>
  <c r="N109" i="26" s="1"/>
  <c r="R95" i="28"/>
  <c r="R109" i="26" s="1"/>
  <c r="D96" i="28"/>
  <c r="D110" i="26" s="1"/>
  <c r="G96" i="28"/>
  <c r="G110" i="26" s="1"/>
  <c r="K96" i="28"/>
  <c r="K110" i="26" s="1"/>
  <c r="N96" i="28"/>
  <c r="N110" i="26" s="1"/>
  <c r="R96" i="28"/>
  <c r="R110" i="26" s="1"/>
  <c r="D97" i="28"/>
  <c r="D111" i="26" s="1"/>
  <c r="G97" i="28"/>
  <c r="G111" i="26" s="1"/>
  <c r="K97" i="28"/>
  <c r="K111" i="26" s="1"/>
  <c r="N97" i="28"/>
  <c r="N111" i="26" s="1"/>
  <c r="R97" i="28"/>
  <c r="R111" i="26" s="1"/>
  <c r="D98" i="28"/>
  <c r="D112" i="26" s="1"/>
  <c r="G98" i="28"/>
  <c r="G112" i="26" s="1"/>
  <c r="K98" i="28"/>
  <c r="K112" i="26" s="1"/>
  <c r="N98" i="28"/>
  <c r="N112" i="26" s="1"/>
  <c r="R98" i="28"/>
  <c r="R112" i="26" s="1"/>
  <c r="D99" i="28"/>
  <c r="D113" i="26" s="1"/>
  <c r="G99" i="28"/>
  <c r="G113" i="26" s="1"/>
  <c r="K99" i="28"/>
  <c r="K113" i="26" s="1"/>
  <c r="N99" i="28"/>
  <c r="N113" i="26" s="1"/>
  <c r="R99" i="28"/>
  <c r="R113" i="26" s="1"/>
  <c r="D100" i="28"/>
  <c r="D114" i="26" s="1"/>
  <c r="G100" i="28"/>
  <c r="G114" i="26" s="1"/>
  <c r="K100" i="28"/>
  <c r="K114" i="26" s="1"/>
  <c r="N100" i="28"/>
  <c r="N114" i="26" s="1"/>
  <c r="R100" i="28"/>
  <c r="R114" i="26" s="1"/>
  <c r="D101" i="28"/>
  <c r="D115" i="26" s="1"/>
  <c r="G101" i="28"/>
  <c r="G115" i="26" s="1"/>
  <c r="K101" i="28"/>
  <c r="K115" i="26" s="1"/>
  <c r="N101" i="28"/>
  <c r="N115" i="26" s="1"/>
  <c r="R101" i="28"/>
  <c r="R115" i="26" s="1"/>
  <c r="D102" i="28"/>
  <c r="D116" i="26" s="1"/>
  <c r="G102" i="28"/>
  <c r="G116" i="26" s="1"/>
  <c r="K102" i="28"/>
  <c r="K116" i="26" s="1"/>
  <c r="N102" i="28"/>
  <c r="N116" i="26" s="1"/>
  <c r="R102" i="28"/>
  <c r="R116" i="26" s="1"/>
  <c r="D103" i="28"/>
  <c r="D117" i="26" s="1"/>
  <c r="G103" i="28"/>
  <c r="G117" i="26" s="1"/>
  <c r="K103" i="28"/>
  <c r="K117" i="26" s="1"/>
  <c r="N103" i="28"/>
  <c r="N117" i="26" s="1"/>
  <c r="R103" i="28"/>
  <c r="R117" i="26" s="1"/>
  <c r="D104" i="28"/>
  <c r="D118" i="26" s="1"/>
  <c r="G104" i="28"/>
  <c r="G118" i="26" s="1"/>
  <c r="K104" i="28"/>
  <c r="K118" i="26" s="1"/>
  <c r="N104" i="28"/>
  <c r="N118" i="26" s="1"/>
  <c r="R104" i="28"/>
  <c r="R118" i="26" s="1"/>
  <c r="D105" i="28"/>
  <c r="D119" i="26" s="1"/>
  <c r="G105" i="28"/>
  <c r="G119" i="26" s="1"/>
  <c r="K105" i="28"/>
  <c r="K119" i="26" s="1"/>
  <c r="N105" i="28"/>
  <c r="N119" i="26" s="1"/>
  <c r="R105" i="28"/>
  <c r="R119" i="26" s="1"/>
  <c r="D106" i="28"/>
  <c r="D120" i="26" s="1"/>
  <c r="G106" i="28"/>
  <c r="G120" i="26" s="1"/>
  <c r="K106" i="28"/>
  <c r="K120" i="26" s="1"/>
  <c r="N106" i="28"/>
  <c r="N120" i="26" s="1"/>
  <c r="R106" i="28"/>
  <c r="R120" i="26" s="1"/>
  <c r="D107" i="28"/>
  <c r="D98" i="26" s="1"/>
  <c r="G107" i="28"/>
  <c r="G98" i="26" s="1"/>
  <c r="K107" i="28"/>
  <c r="K98" i="26" s="1"/>
  <c r="N107" i="28"/>
  <c r="N98" i="26" s="1"/>
  <c r="R107" i="28"/>
  <c r="R98" i="26" s="1"/>
  <c r="D108" i="28"/>
  <c r="D97" i="26" s="1"/>
  <c r="G108" i="28"/>
  <c r="G97" i="26" s="1"/>
  <c r="K108" i="28"/>
  <c r="K97" i="26" s="1"/>
  <c r="G211" i="11" s="1"/>
  <c r="N108" i="28"/>
  <c r="N97" i="26" s="1"/>
  <c r="R108" i="28"/>
  <c r="R97" i="26" s="1"/>
  <c r="D109" i="28"/>
  <c r="D95" i="26" s="1"/>
  <c r="G109" i="28"/>
  <c r="G95" i="26" s="1"/>
  <c r="K109" i="28"/>
  <c r="K95" i="26" s="1"/>
  <c r="G205" i="11" s="1"/>
  <c r="N109" i="28"/>
  <c r="N95" i="26" s="1"/>
  <c r="R109" i="28"/>
  <c r="R95" i="26" s="1"/>
  <c r="D110" i="28"/>
  <c r="D94" i="26" s="1"/>
  <c r="G110" i="28"/>
  <c r="G94" i="26" s="1"/>
  <c r="K110" i="28"/>
  <c r="K94" i="26" s="1"/>
  <c r="G202" i="11" s="1"/>
  <c r="N110" i="28"/>
  <c r="N94" i="26" s="1"/>
  <c r="R110" i="28"/>
  <c r="R94" i="26" s="1"/>
  <c r="D111" i="28"/>
  <c r="D88" i="26" s="1"/>
  <c r="G111" i="28"/>
  <c r="G88" i="26" s="1"/>
  <c r="K111" i="28"/>
  <c r="K88" i="26" s="1"/>
  <c r="G185" i="11" s="1"/>
  <c r="N111" i="28"/>
  <c r="N88" i="26" s="1"/>
  <c r="R111" i="28"/>
  <c r="R88" i="26" s="1"/>
  <c r="D112" i="28"/>
  <c r="D96" i="26" s="1"/>
  <c r="G112" i="28"/>
  <c r="G96" i="26" s="1"/>
  <c r="K112" i="28"/>
  <c r="K96" i="26" s="1"/>
  <c r="G208" i="11" s="1"/>
  <c r="N112" i="28"/>
  <c r="N96" i="26" s="1"/>
  <c r="R112" i="28"/>
  <c r="R96" i="26" s="1"/>
  <c r="D113" i="28"/>
  <c r="D90" i="26" s="1"/>
  <c r="G113" i="28"/>
  <c r="G90" i="26" s="1"/>
  <c r="K113" i="28"/>
  <c r="K90" i="26" s="1"/>
  <c r="G191" i="11" s="1"/>
  <c r="N113" i="28"/>
  <c r="N90" i="26" s="1"/>
  <c r="R113" i="28"/>
  <c r="R90" i="26" s="1"/>
  <c r="D114" i="28"/>
  <c r="D89" i="26" s="1"/>
  <c r="G114" i="28"/>
  <c r="G89" i="26" s="1"/>
  <c r="K114" i="28"/>
  <c r="K89" i="26" s="1"/>
  <c r="G188" i="11" s="1"/>
  <c r="N114" i="28"/>
  <c r="N89" i="26" s="1"/>
  <c r="R114" i="28"/>
  <c r="R89" i="26" s="1"/>
  <c r="D115" i="28"/>
  <c r="D99" i="26" s="1"/>
  <c r="G115" i="28"/>
  <c r="G99" i="26" s="1"/>
  <c r="K115" i="28"/>
  <c r="K99" i="26" s="1"/>
  <c r="G219" i="11" s="1"/>
  <c r="N115" i="28"/>
  <c r="N99" i="26" s="1"/>
  <c r="R115" i="28"/>
  <c r="R99" i="26" s="1"/>
  <c r="D116" i="28"/>
  <c r="D87" i="26" s="1"/>
  <c r="G116" i="28"/>
  <c r="G87" i="26" s="1"/>
  <c r="K116" i="28"/>
  <c r="K87" i="26" s="1"/>
  <c r="G182" i="11" s="1"/>
  <c r="N116" i="28"/>
  <c r="N87" i="26" s="1"/>
  <c r="R116" i="28"/>
  <c r="R87" i="26" s="1"/>
  <c r="D117" i="28"/>
  <c r="D93" i="26" s="1"/>
  <c r="G117" i="28"/>
  <c r="G93" i="26" s="1"/>
  <c r="K117" i="28"/>
  <c r="K93" i="26" s="1"/>
  <c r="G198" i="11" s="1"/>
  <c r="N117" i="28"/>
  <c r="N93" i="26" s="1"/>
  <c r="R117" i="28"/>
  <c r="R93" i="26" s="1"/>
  <c r="D118" i="28"/>
  <c r="D91" i="26" s="1"/>
  <c r="G118" i="28"/>
  <c r="G91" i="26" s="1"/>
  <c r="K118" i="28"/>
  <c r="K91" i="26" s="1"/>
  <c r="G194" i="11" s="1"/>
  <c r="N118" i="28"/>
  <c r="N91" i="26" s="1"/>
  <c r="R118" i="28"/>
  <c r="R91" i="26" s="1"/>
  <c r="D119" i="28"/>
  <c r="D129" i="26" s="1"/>
  <c r="G119" i="28"/>
  <c r="G129" i="26" s="1"/>
  <c r="K119" i="28"/>
  <c r="K129" i="26" s="1"/>
  <c r="N119" i="28"/>
  <c r="N129" i="26" s="1"/>
  <c r="R119" i="28"/>
  <c r="R129" i="26" s="1"/>
  <c r="D120" i="28"/>
  <c r="D130" i="26" s="1"/>
  <c r="G120" i="28"/>
  <c r="G130" i="26" s="1"/>
  <c r="K120" i="28"/>
  <c r="K130" i="26" s="1"/>
  <c r="N120" i="28"/>
  <c r="N130" i="26" s="1"/>
  <c r="R120" i="28"/>
  <c r="R130" i="26" s="1"/>
  <c r="D121" i="28"/>
  <c r="D131" i="26" s="1"/>
  <c r="G121" i="28"/>
  <c r="G131" i="26" s="1"/>
  <c r="K121" i="28"/>
  <c r="K131" i="26" s="1"/>
  <c r="N121" i="28"/>
  <c r="N131" i="26" s="1"/>
  <c r="R121" i="28"/>
  <c r="R131" i="26" s="1"/>
  <c r="D122" i="28"/>
  <c r="D132" i="26" s="1"/>
  <c r="G122" i="28"/>
  <c r="G132" i="26" s="1"/>
  <c r="K122" i="28"/>
  <c r="K132" i="26" s="1"/>
  <c r="N122" i="28"/>
  <c r="N132" i="26" s="1"/>
  <c r="R122" i="28"/>
  <c r="R132" i="26" s="1"/>
  <c r="D123" i="28"/>
  <c r="D133" i="26" s="1"/>
  <c r="G123" i="28"/>
  <c r="G133" i="26" s="1"/>
  <c r="K123" i="28"/>
  <c r="K133" i="26" s="1"/>
  <c r="N123" i="28"/>
  <c r="N133" i="26" s="1"/>
  <c r="R123" i="28"/>
  <c r="R133" i="26" s="1"/>
  <c r="D124" i="28"/>
  <c r="D134" i="26" s="1"/>
  <c r="G124" i="28"/>
  <c r="G134" i="26" s="1"/>
  <c r="K124" i="28"/>
  <c r="K134" i="26" s="1"/>
  <c r="N124" i="28"/>
  <c r="N134" i="26" s="1"/>
  <c r="R124" i="28"/>
  <c r="R134" i="26" s="1"/>
  <c r="D125" i="28"/>
  <c r="D126" i="26" s="1"/>
  <c r="G125" i="28"/>
  <c r="G126" i="26" s="1"/>
  <c r="K125" i="28"/>
  <c r="K126" i="26" s="1"/>
  <c r="N125" i="28"/>
  <c r="N126" i="26" s="1"/>
  <c r="G245" i="11" s="1"/>
  <c r="R125" i="28"/>
  <c r="R126" i="26" s="1"/>
  <c r="D126" i="28"/>
  <c r="D127" i="26" s="1"/>
  <c r="G126" i="28"/>
  <c r="G127" i="26" s="1"/>
  <c r="K126" i="28"/>
  <c r="K127" i="26" s="1"/>
  <c r="N126" i="28"/>
  <c r="N127" i="26" s="1"/>
  <c r="G249" i="11" s="1"/>
  <c r="R126" i="28"/>
  <c r="R127" i="26" s="1"/>
  <c r="D127" i="28"/>
  <c r="D121" i="26" s="1"/>
  <c r="G127" i="28"/>
  <c r="G121" i="26" s="1"/>
  <c r="K127" i="28"/>
  <c r="K121" i="26" s="1"/>
  <c r="N127" i="28"/>
  <c r="N121" i="26" s="1"/>
  <c r="G225" i="11" s="1"/>
  <c r="R127" i="28"/>
  <c r="R121" i="26" s="1"/>
  <c r="D128" i="28"/>
  <c r="D125" i="26" s="1"/>
  <c r="G128" i="28"/>
  <c r="G125" i="26" s="1"/>
  <c r="K128" i="28"/>
  <c r="K125" i="26" s="1"/>
  <c r="N128" i="28"/>
  <c r="N125" i="26" s="1"/>
  <c r="G241" i="11" s="1"/>
  <c r="R128" i="28"/>
  <c r="R125" i="26" s="1"/>
  <c r="D129" i="28"/>
  <c r="D124" i="26" s="1"/>
  <c r="G129" i="28"/>
  <c r="G124" i="26" s="1"/>
  <c r="K129" i="28"/>
  <c r="K124" i="26" s="1"/>
  <c r="N129" i="28"/>
  <c r="N124" i="26" s="1"/>
  <c r="G237" i="11" s="1"/>
  <c r="R129" i="28"/>
  <c r="R124" i="26" s="1"/>
  <c r="D130" i="28"/>
  <c r="D123" i="26" s="1"/>
  <c r="G130" i="28"/>
  <c r="G123" i="26" s="1"/>
  <c r="K130" i="28"/>
  <c r="K123" i="26" s="1"/>
  <c r="N130" i="28"/>
  <c r="N123" i="26" s="1"/>
  <c r="G233" i="11" s="1"/>
  <c r="R130" i="28"/>
  <c r="R123" i="26" s="1"/>
  <c r="D131" i="28"/>
  <c r="D128" i="26" s="1"/>
  <c r="G131" i="28"/>
  <c r="G128" i="26" s="1"/>
  <c r="K131" i="28"/>
  <c r="K128" i="26" s="1"/>
  <c r="N131" i="28"/>
  <c r="N128" i="26" s="1"/>
  <c r="G253" i="11" s="1"/>
  <c r="R131" i="28"/>
  <c r="R128" i="26" s="1"/>
  <c r="D132" i="28"/>
  <c r="D122" i="26" s="1"/>
  <c r="G132" i="28"/>
  <c r="G122" i="26" s="1"/>
  <c r="K132" i="28"/>
  <c r="K122" i="26" s="1"/>
  <c r="N132" i="28"/>
  <c r="N122" i="26" s="1"/>
  <c r="G229" i="11" s="1"/>
  <c r="R132" i="28"/>
  <c r="R122" i="26" s="1"/>
  <c r="D133" i="28"/>
  <c r="D146" i="26" s="1"/>
  <c r="G133" i="28"/>
  <c r="G146" i="26" s="1"/>
  <c r="K133" i="28"/>
  <c r="K146" i="26" s="1"/>
  <c r="N133" i="28"/>
  <c r="N146" i="26" s="1"/>
  <c r="R133" i="28"/>
  <c r="R146" i="26" s="1"/>
  <c r="D134" i="28"/>
  <c r="D147" i="26" s="1"/>
  <c r="G134" i="28"/>
  <c r="G147" i="26" s="1"/>
  <c r="K134" i="28"/>
  <c r="K147" i="26" s="1"/>
  <c r="N134" i="28"/>
  <c r="N147" i="26" s="1"/>
  <c r="R134" i="28"/>
  <c r="R147" i="26" s="1"/>
  <c r="D135" i="28"/>
  <c r="D148" i="26" s="1"/>
  <c r="G135" i="28"/>
  <c r="G148" i="26" s="1"/>
  <c r="K135" i="28"/>
  <c r="K148" i="26" s="1"/>
  <c r="N135" i="28"/>
  <c r="N148" i="26" s="1"/>
  <c r="R135" i="28"/>
  <c r="R148" i="26" s="1"/>
  <c r="D136" i="28"/>
  <c r="D149" i="26" s="1"/>
  <c r="G136" i="28"/>
  <c r="G149" i="26" s="1"/>
  <c r="K136" i="28"/>
  <c r="K149" i="26" s="1"/>
  <c r="N136" i="28"/>
  <c r="N149" i="26" s="1"/>
  <c r="R136" i="28"/>
  <c r="R149" i="26" s="1"/>
  <c r="D137" i="28"/>
  <c r="D150" i="26" s="1"/>
  <c r="G137" i="28"/>
  <c r="G150" i="26" s="1"/>
  <c r="K137" i="28"/>
  <c r="K150" i="26" s="1"/>
  <c r="N137" i="28"/>
  <c r="N150" i="26" s="1"/>
  <c r="R137" i="28"/>
  <c r="R150" i="26" s="1"/>
  <c r="D138" i="28"/>
  <c r="D151" i="26" s="1"/>
  <c r="G138" i="28"/>
  <c r="G151" i="26" s="1"/>
  <c r="K138" i="28"/>
  <c r="K151" i="26" s="1"/>
  <c r="N138" i="28"/>
  <c r="N151" i="26" s="1"/>
  <c r="R138" i="28"/>
  <c r="R151" i="26" s="1"/>
  <c r="D139" i="28"/>
  <c r="D152" i="26" s="1"/>
  <c r="G139" i="28"/>
  <c r="G152" i="26" s="1"/>
  <c r="K139" i="28"/>
  <c r="K152" i="26" s="1"/>
  <c r="N139" i="28"/>
  <c r="N152" i="26" s="1"/>
  <c r="R139" i="28"/>
  <c r="R152" i="26" s="1"/>
  <c r="D140" i="28"/>
  <c r="D140" i="26" s="1"/>
  <c r="G140" i="28"/>
  <c r="G140" i="26" s="1"/>
  <c r="K140" i="28"/>
  <c r="K140" i="26" s="1"/>
  <c r="N140" i="28"/>
  <c r="N140" i="26" s="1"/>
  <c r="R140" i="28"/>
  <c r="R140" i="26" s="1"/>
  <c r="G271" i="11" s="1"/>
  <c r="D141" i="28"/>
  <c r="D141" i="26" s="1"/>
  <c r="G141" i="28"/>
  <c r="G141" i="26" s="1"/>
  <c r="K141" i="28"/>
  <c r="K141" i="26" s="1"/>
  <c r="N141" i="28"/>
  <c r="N141" i="26" s="1"/>
  <c r="R141" i="28"/>
  <c r="R141" i="26" s="1"/>
  <c r="G275" i="11" s="1"/>
  <c r="D142" i="28"/>
  <c r="D138" i="26" s="1"/>
  <c r="G142" i="28"/>
  <c r="G138" i="26" s="1"/>
  <c r="K142" i="28"/>
  <c r="K138" i="26" s="1"/>
  <c r="N142" i="28"/>
  <c r="N138" i="26" s="1"/>
  <c r="R142" i="28"/>
  <c r="R138" i="26" s="1"/>
  <c r="G261" i="11" s="1"/>
  <c r="D143" i="28"/>
  <c r="D139" i="26" s="1"/>
  <c r="G143" i="28"/>
  <c r="G139" i="26" s="1"/>
  <c r="K143" i="28"/>
  <c r="K139" i="26" s="1"/>
  <c r="N143" i="28"/>
  <c r="N139" i="26" s="1"/>
  <c r="R143" i="28"/>
  <c r="R139" i="26" s="1"/>
  <c r="G266" i="11" s="1"/>
  <c r="D144" i="28"/>
  <c r="D142" i="26" s="1"/>
  <c r="G144" i="28"/>
  <c r="G142" i="26" s="1"/>
  <c r="K144" i="28"/>
  <c r="K142" i="26" s="1"/>
  <c r="N144" i="28"/>
  <c r="N142" i="26" s="1"/>
  <c r="R144" i="28"/>
  <c r="R142" i="26" s="1"/>
  <c r="G279" i="11" s="1"/>
  <c r="D145" i="28"/>
  <c r="D143" i="26" s="1"/>
  <c r="G145" i="28"/>
  <c r="G143" i="26" s="1"/>
  <c r="K145" i="28"/>
  <c r="K143" i="26" s="1"/>
  <c r="N145" i="28"/>
  <c r="N143" i="26" s="1"/>
  <c r="R145" i="28"/>
  <c r="R143" i="26" s="1"/>
  <c r="G283" i="11" s="1"/>
  <c r="D146" i="28"/>
  <c r="D144" i="26" s="1"/>
  <c r="G146" i="28"/>
  <c r="G144" i="26" s="1"/>
  <c r="K146" i="28"/>
  <c r="K144" i="26" s="1"/>
  <c r="N146" i="28"/>
  <c r="N144" i="26" s="1"/>
  <c r="R146" i="28"/>
  <c r="R144" i="26" s="1"/>
  <c r="G287" i="11" s="1"/>
  <c r="D147" i="28"/>
  <c r="D145" i="26" s="1"/>
  <c r="G147" i="28"/>
  <c r="G145" i="26" s="1"/>
  <c r="K147" i="28"/>
  <c r="K145" i="26" s="1"/>
  <c r="N147" i="28"/>
  <c r="N145" i="26" s="1"/>
  <c r="R147" i="28"/>
  <c r="R145" i="26" s="1"/>
  <c r="G291" i="11" s="1"/>
  <c r="D148" i="28"/>
  <c r="G148" i="28"/>
  <c r="K148" i="28"/>
  <c r="N148" i="28"/>
  <c r="R148" i="28"/>
  <c r="D149" i="28"/>
  <c r="G149" i="28"/>
  <c r="K149" i="28"/>
  <c r="N149" i="28"/>
  <c r="R149" i="28"/>
  <c r="D150" i="28"/>
  <c r="G150" i="28"/>
  <c r="K150" i="28"/>
  <c r="N150" i="28"/>
  <c r="R150" i="28"/>
  <c r="D151" i="28"/>
  <c r="G151" i="28"/>
  <c r="K151" i="28"/>
  <c r="N151" i="28"/>
  <c r="R151" i="28"/>
  <c r="D152" i="28"/>
  <c r="G152" i="28"/>
  <c r="K152" i="28"/>
  <c r="N152" i="28"/>
  <c r="R152" i="28"/>
  <c r="D153" i="28"/>
  <c r="G153" i="28"/>
  <c r="K153" i="28"/>
  <c r="N153" i="28"/>
  <c r="R153" i="28"/>
  <c r="D154" i="28"/>
  <c r="G154" i="28"/>
  <c r="K154" i="28"/>
  <c r="N154" i="28"/>
  <c r="R154" i="28"/>
  <c r="D155" i="28"/>
  <c r="G155" i="28"/>
  <c r="K155" i="28"/>
  <c r="N155" i="28"/>
  <c r="R155" i="28"/>
  <c r="D156" i="28"/>
  <c r="G156" i="28"/>
  <c r="K156" i="28"/>
  <c r="N156" i="28"/>
  <c r="R156" i="28"/>
  <c r="D157" i="28"/>
  <c r="G157" i="28"/>
  <c r="K157" i="28"/>
  <c r="N157" i="28"/>
  <c r="R157" i="28"/>
  <c r="D158" i="28"/>
  <c r="G158" i="28"/>
  <c r="K158" i="28"/>
  <c r="N158" i="28"/>
  <c r="R158" i="28"/>
  <c r="D159" i="28"/>
  <c r="G159" i="28"/>
  <c r="K159" i="28"/>
  <c r="N159" i="28"/>
  <c r="R159" i="28"/>
  <c r="D160" i="28"/>
  <c r="G160" i="28"/>
  <c r="K160" i="28"/>
  <c r="N160" i="28"/>
  <c r="R160" i="28"/>
  <c r="D161" i="28"/>
  <c r="G161" i="28"/>
  <c r="K161" i="28"/>
  <c r="N161" i="28"/>
  <c r="R161" i="28"/>
  <c r="D162" i="28"/>
  <c r="G162" i="28"/>
  <c r="K162" i="28"/>
  <c r="N162" i="28"/>
  <c r="R162" i="28"/>
  <c r="D163" i="28"/>
  <c r="G163" i="28"/>
  <c r="K163" i="28"/>
  <c r="N163" i="28"/>
  <c r="R163" i="28"/>
  <c r="D164" i="28"/>
  <c r="G164" i="28"/>
  <c r="K164" i="28"/>
  <c r="N164" i="28"/>
  <c r="R164" i="28"/>
  <c r="D165" i="28"/>
  <c r="G165" i="28"/>
  <c r="K165" i="28"/>
  <c r="N165" i="28"/>
  <c r="R165" i="28"/>
  <c r="D166" i="28"/>
  <c r="G166" i="28"/>
  <c r="K166" i="28"/>
  <c r="N166" i="28"/>
  <c r="R166" i="28"/>
  <c r="D167" i="28"/>
  <c r="G167" i="28"/>
  <c r="K167" i="28"/>
  <c r="N167" i="28"/>
  <c r="R167" i="28"/>
  <c r="D168" i="28"/>
  <c r="G168" i="28"/>
  <c r="K168" i="28"/>
  <c r="N168" i="28"/>
  <c r="R168" i="28"/>
  <c r="D169" i="28"/>
  <c r="G169" i="28"/>
  <c r="K169" i="28"/>
  <c r="N169" i="28"/>
  <c r="R169" i="28"/>
  <c r="D170" i="28"/>
  <c r="G170" i="28"/>
  <c r="K170" i="28"/>
  <c r="N170" i="28"/>
  <c r="R170" i="28"/>
  <c r="D171" i="28"/>
  <c r="G171" i="28"/>
  <c r="K171" i="28"/>
  <c r="N171" i="28"/>
  <c r="R171" i="28"/>
  <c r="D172" i="28"/>
  <c r="G172" i="28"/>
  <c r="K172" i="28"/>
  <c r="N172" i="28"/>
  <c r="R172" i="28"/>
  <c r="D173" i="28"/>
  <c r="G173" i="28"/>
  <c r="K173" i="28"/>
  <c r="N173" i="28"/>
  <c r="R173" i="28"/>
  <c r="D174" i="28"/>
  <c r="G174" i="28"/>
  <c r="K174" i="28"/>
  <c r="N174" i="28"/>
  <c r="R174" i="28"/>
  <c r="D175" i="28"/>
  <c r="G175" i="28"/>
  <c r="K175" i="28"/>
  <c r="N175" i="28"/>
  <c r="R175" i="28"/>
  <c r="D176" i="28"/>
  <c r="G176" i="28"/>
  <c r="K176" i="28"/>
  <c r="N176" i="28"/>
  <c r="R176" i="28"/>
  <c r="D177" i="28"/>
  <c r="G177" i="28"/>
  <c r="K177" i="28"/>
  <c r="N177" i="28"/>
  <c r="R177" i="28"/>
  <c r="D178" i="28"/>
  <c r="G178" i="28"/>
  <c r="K178" i="28"/>
  <c r="N178" i="28"/>
  <c r="R178" i="28"/>
  <c r="D179" i="28"/>
  <c r="G179" i="28"/>
  <c r="K179" i="28"/>
  <c r="N179" i="28"/>
  <c r="R179" i="28"/>
  <c r="D180" i="28"/>
  <c r="G180" i="28"/>
  <c r="K180" i="28"/>
  <c r="N180" i="28"/>
  <c r="R180" i="28"/>
  <c r="D181" i="28"/>
  <c r="G181" i="28"/>
  <c r="K181" i="28"/>
  <c r="N181" i="28"/>
  <c r="R181" i="28"/>
  <c r="D182" i="28"/>
  <c r="G182" i="28"/>
  <c r="K182" i="28"/>
  <c r="N182" i="28"/>
  <c r="R182" i="28"/>
  <c r="D183" i="28"/>
  <c r="G183" i="28"/>
  <c r="K183" i="28"/>
  <c r="N183" i="28"/>
  <c r="R183" i="28"/>
  <c r="D184" i="28"/>
  <c r="G184" i="28"/>
  <c r="K184" i="28"/>
  <c r="N184" i="28"/>
  <c r="R184" i="28"/>
  <c r="D185" i="28"/>
  <c r="G185" i="28"/>
  <c r="K185" i="28"/>
  <c r="N185" i="28"/>
  <c r="R185" i="28"/>
  <c r="D186" i="28"/>
  <c r="G186" i="28"/>
  <c r="K186" i="28"/>
  <c r="N186" i="28"/>
  <c r="R186" i="28"/>
  <c r="D187" i="28"/>
  <c r="G187" i="28"/>
  <c r="K187" i="28"/>
  <c r="N187" i="28"/>
  <c r="R187" i="28"/>
  <c r="D188" i="28"/>
  <c r="G188" i="28"/>
  <c r="K188" i="28"/>
  <c r="N188" i="28"/>
  <c r="R188" i="28"/>
  <c r="D189" i="28"/>
  <c r="G189" i="28"/>
  <c r="K189" i="28"/>
  <c r="N189" i="28"/>
  <c r="R189" i="28"/>
  <c r="D190" i="28"/>
  <c r="G190" i="28"/>
  <c r="K190" i="28"/>
  <c r="N190" i="28"/>
  <c r="R190" i="28"/>
  <c r="D191" i="28"/>
  <c r="G191" i="28"/>
  <c r="K191" i="28"/>
  <c r="N191" i="28"/>
  <c r="R191" i="28"/>
  <c r="D192" i="28"/>
  <c r="G192" i="28"/>
  <c r="K192" i="28"/>
  <c r="N192" i="28"/>
  <c r="R192" i="28"/>
  <c r="D193" i="28"/>
  <c r="G193" i="28"/>
  <c r="K193" i="28"/>
  <c r="N193" i="28"/>
  <c r="R193" i="28"/>
  <c r="D194" i="28"/>
  <c r="G194" i="28"/>
  <c r="K194" i="28"/>
  <c r="N194" i="28"/>
  <c r="R194" i="28"/>
  <c r="D195" i="28"/>
  <c r="G195" i="28"/>
  <c r="K195" i="28"/>
  <c r="N195" i="28"/>
  <c r="R195" i="28"/>
  <c r="D196" i="28"/>
  <c r="G196" i="28"/>
  <c r="K196" i="28"/>
  <c r="N196" i="28"/>
  <c r="R196" i="28"/>
  <c r="D197" i="28"/>
  <c r="G197" i="28"/>
  <c r="K197" i="28"/>
  <c r="N197" i="28"/>
  <c r="R197" i="28"/>
  <c r="D198" i="28"/>
  <c r="G198" i="28"/>
  <c r="K198" i="28"/>
  <c r="N198" i="28"/>
  <c r="R198" i="28"/>
  <c r="D199" i="28"/>
  <c r="G199" i="28"/>
  <c r="K199" i="28"/>
  <c r="N199" i="28"/>
  <c r="R199" i="28"/>
  <c r="D200" i="28"/>
  <c r="G200" i="28"/>
  <c r="K200" i="28"/>
  <c r="N200" i="28"/>
  <c r="R200" i="28"/>
  <c r="D201" i="28"/>
  <c r="G201" i="28"/>
  <c r="K201" i="28"/>
  <c r="N201" i="28"/>
  <c r="R201" i="28"/>
  <c r="D202" i="28"/>
  <c r="G202" i="28"/>
  <c r="K202" i="28"/>
  <c r="N202" i="28"/>
  <c r="R202" i="28"/>
  <c r="D203" i="28"/>
  <c r="G203" i="28"/>
  <c r="K203" i="28"/>
  <c r="N203" i="28"/>
  <c r="R203" i="28"/>
  <c r="D204" i="28"/>
  <c r="G204" i="28"/>
  <c r="K204" i="28"/>
  <c r="N204" i="28"/>
  <c r="R204" i="28"/>
  <c r="D205" i="28"/>
  <c r="G205" i="28"/>
  <c r="K205" i="28"/>
  <c r="N205" i="28"/>
  <c r="R205" i="28"/>
  <c r="D206" i="28"/>
  <c r="G206" i="28"/>
  <c r="K206" i="28"/>
  <c r="N206" i="28"/>
  <c r="R206" i="28"/>
  <c r="D207" i="28"/>
  <c r="G207" i="28"/>
  <c r="K207" i="28"/>
  <c r="N207" i="28"/>
  <c r="R207" i="28"/>
  <c r="D208" i="28"/>
  <c r="G208" i="28"/>
  <c r="K208" i="28"/>
  <c r="N208" i="28"/>
  <c r="R208" i="28"/>
  <c r="D209" i="28"/>
  <c r="G209" i="28"/>
  <c r="K209" i="28"/>
  <c r="N209" i="28"/>
  <c r="R209" i="28"/>
  <c r="D210" i="28"/>
  <c r="G210" i="28"/>
  <c r="K210" i="28"/>
  <c r="N210" i="28"/>
  <c r="R210" i="28"/>
  <c r="D211" i="28"/>
  <c r="G211" i="28"/>
  <c r="K211" i="28"/>
  <c r="N211" i="28"/>
  <c r="R211" i="28"/>
  <c r="D212" i="28"/>
  <c r="G212" i="28"/>
  <c r="K212" i="28"/>
  <c r="N212" i="28"/>
  <c r="R212" i="28"/>
  <c r="D213" i="28"/>
  <c r="G213" i="28"/>
  <c r="K213" i="28"/>
  <c r="N213" i="28"/>
  <c r="R213" i="28"/>
  <c r="D214" i="28"/>
  <c r="G214" i="28"/>
  <c r="K214" i="28"/>
  <c r="N214" i="28"/>
  <c r="R214" i="28"/>
  <c r="D215" i="28"/>
  <c r="G215" i="28"/>
  <c r="K215" i="28"/>
  <c r="N215" i="28"/>
  <c r="R215" i="28"/>
  <c r="D216" i="28"/>
  <c r="G216" i="28"/>
  <c r="K216" i="28"/>
  <c r="N216" i="28"/>
  <c r="R216" i="28"/>
  <c r="D217" i="28"/>
  <c r="G217" i="28"/>
  <c r="K217" i="28"/>
  <c r="N217" i="28"/>
  <c r="R217" i="28"/>
  <c r="D218" i="28"/>
  <c r="G218" i="28"/>
  <c r="K218" i="28"/>
  <c r="N218" i="28"/>
  <c r="R218" i="28"/>
  <c r="D219" i="28"/>
  <c r="G219" i="28"/>
  <c r="K219" i="28"/>
  <c r="N219" i="28"/>
  <c r="R219" i="28"/>
  <c r="D220" i="28"/>
  <c r="G220" i="28"/>
  <c r="K220" i="28"/>
  <c r="N220" i="28"/>
  <c r="R220" i="28"/>
  <c r="D221" i="28"/>
  <c r="G221" i="28"/>
  <c r="K221" i="28"/>
  <c r="N221" i="28"/>
  <c r="R221" i="28"/>
  <c r="D222" i="28"/>
  <c r="G222" i="28"/>
  <c r="K222" i="28"/>
  <c r="N222" i="28"/>
  <c r="R222" i="28"/>
  <c r="D223" i="28"/>
  <c r="G223" i="28"/>
  <c r="K223" i="28"/>
  <c r="N223" i="28"/>
  <c r="R223" i="28"/>
  <c r="D224" i="28"/>
  <c r="G224" i="28"/>
  <c r="K224" i="28"/>
  <c r="N224" i="28"/>
  <c r="R224" i="28"/>
  <c r="D225" i="28"/>
  <c r="G225" i="28"/>
  <c r="K225" i="28"/>
  <c r="N225" i="28"/>
  <c r="R225" i="28"/>
  <c r="D226" i="28"/>
  <c r="G226" i="28"/>
  <c r="K226" i="28"/>
  <c r="N226" i="28"/>
  <c r="R226" i="28"/>
  <c r="D227" i="28"/>
  <c r="G227" i="28"/>
  <c r="K227" i="28"/>
  <c r="N227" i="28"/>
  <c r="R227" i="28"/>
  <c r="D228" i="28"/>
  <c r="G228" i="28"/>
  <c r="K228" i="28"/>
  <c r="N228" i="28"/>
  <c r="R228" i="28"/>
  <c r="D229" i="28"/>
  <c r="G229" i="28"/>
  <c r="K229" i="28"/>
  <c r="N229" i="28"/>
  <c r="R229" i="28"/>
  <c r="D230" i="28"/>
  <c r="G230" i="28"/>
  <c r="K230" i="28"/>
  <c r="N230" i="28"/>
  <c r="R230" i="28"/>
  <c r="D231" i="28"/>
  <c r="G231" i="28"/>
  <c r="K231" i="28"/>
  <c r="N231" i="28"/>
  <c r="R231" i="28"/>
  <c r="D232" i="28"/>
  <c r="G232" i="28"/>
  <c r="K232" i="28"/>
  <c r="N232" i="28"/>
  <c r="R232" i="28"/>
  <c r="D233" i="28"/>
  <c r="G233" i="28"/>
  <c r="K233" i="28"/>
  <c r="N233" i="28"/>
  <c r="R233" i="28"/>
  <c r="D234" i="28"/>
  <c r="G234" i="28"/>
  <c r="K234" i="28"/>
  <c r="N234" i="28"/>
  <c r="R234" i="28"/>
  <c r="D235" i="28"/>
  <c r="G235" i="28"/>
  <c r="K235" i="28"/>
  <c r="N235" i="28"/>
  <c r="R235" i="28"/>
  <c r="D236" i="28"/>
  <c r="G236" i="28"/>
  <c r="K236" i="28"/>
  <c r="N236" i="28"/>
  <c r="R236" i="28"/>
  <c r="D237" i="28"/>
  <c r="G237" i="28"/>
  <c r="K237" i="28"/>
  <c r="N237" i="28"/>
  <c r="R237" i="28"/>
  <c r="D238" i="28"/>
  <c r="G238" i="28"/>
  <c r="K238" i="28"/>
  <c r="N238" i="28"/>
  <c r="R238" i="28"/>
  <c r="D239" i="28"/>
  <c r="G239" i="28"/>
  <c r="K239" i="28"/>
  <c r="N239" i="28"/>
  <c r="R239" i="28"/>
  <c r="D240" i="28"/>
  <c r="G240" i="28"/>
  <c r="K240" i="28"/>
  <c r="N240" i="28"/>
  <c r="R240" i="28"/>
  <c r="D241" i="28"/>
  <c r="G241" i="28"/>
  <c r="K241" i="28"/>
  <c r="N241" i="28"/>
  <c r="R241" i="28"/>
  <c r="D242" i="28"/>
  <c r="G242" i="28"/>
  <c r="K242" i="28"/>
  <c r="N242" i="28"/>
  <c r="R242" i="28"/>
  <c r="D243" i="28"/>
  <c r="G243" i="28"/>
  <c r="K243" i="28"/>
  <c r="N243" i="28"/>
  <c r="R243" i="28"/>
  <c r="D244" i="28"/>
  <c r="G244" i="28"/>
  <c r="K244" i="28"/>
  <c r="N244" i="28"/>
  <c r="R244" i="28"/>
  <c r="D245" i="28"/>
  <c r="G245" i="28"/>
  <c r="K245" i="28"/>
  <c r="N245" i="28"/>
  <c r="R245" i="28"/>
  <c r="D246" i="28"/>
  <c r="G246" i="28"/>
  <c r="K246" i="28"/>
  <c r="N246" i="28"/>
  <c r="R246" i="28"/>
  <c r="D247" i="28"/>
  <c r="G247" i="28"/>
  <c r="K247" i="28"/>
  <c r="N247" i="28"/>
  <c r="R247" i="28"/>
  <c r="D248" i="28"/>
  <c r="G248" i="28"/>
  <c r="K248" i="28"/>
  <c r="N248" i="28"/>
  <c r="R248" i="28"/>
  <c r="D249" i="28"/>
  <c r="G249" i="28"/>
  <c r="K249" i="28"/>
  <c r="N249" i="28"/>
  <c r="R249" i="28"/>
  <c r="D250" i="28"/>
  <c r="G250" i="28"/>
  <c r="K250" i="28"/>
  <c r="N250" i="28"/>
  <c r="R250" i="28"/>
  <c r="D251" i="28"/>
  <c r="G251" i="28"/>
  <c r="K251" i="28"/>
  <c r="N251" i="28"/>
  <c r="R251" i="28"/>
  <c r="D252" i="28"/>
  <c r="G252" i="28"/>
  <c r="K252" i="28"/>
  <c r="N252" i="28"/>
  <c r="R252" i="28"/>
  <c r="D253" i="28"/>
  <c r="G253" i="28"/>
  <c r="K253" i="28"/>
  <c r="N253" i="28"/>
  <c r="R253" i="28"/>
  <c r="D254" i="28"/>
  <c r="G254" i="28"/>
  <c r="K254" i="28"/>
  <c r="N254" i="28"/>
  <c r="R254" i="28"/>
  <c r="D255" i="28"/>
  <c r="G255" i="28"/>
  <c r="K255" i="28"/>
  <c r="N255" i="28"/>
  <c r="R255" i="28"/>
  <c r="D256" i="28"/>
  <c r="G256" i="28"/>
  <c r="K256" i="28"/>
  <c r="N256" i="28"/>
  <c r="R256" i="28"/>
  <c r="D257" i="28"/>
  <c r="G257" i="28"/>
  <c r="K257" i="28"/>
  <c r="N257" i="28"/>
  <c r="R257" i="28"/>
  <c r="D258" i="28"/>
  <c r="G258" i="28"/>
  <c r="K258" i="28"/>
  <c r="N258" i="28"/>
  <c r="R258" i="28"/>
  <c r="D259" i="28"/>
  <c r="G259" i="28"/>
  <c r="K259" i="28"/>
  <c r="N259" i="28"/>
  <c r="R259" i="28"/>
  <c r="D260" i="28"/>
  <c r="G260" i="28"/>
  <c r="K260" i="28"/>
  <c r="N260" i="28"/>
  <c r="R260" i="28"/>
  <c r="D261" i="28"/>
  <c r="G261" i="28"/>
  <c r="K261" i="28"/>
  <c r="N261" i="28"/>
  <c r="R261" i="28"/>
  <c r="D262" i="28"/>
  <c r="G262" i="28"/>
  <c r="K262" i="28"/>
  <c r="N262" i="28"/>
  <c r="R262" i="28"/>
  <c r="D263" i="28"/>
  <c r="G263" i="28"/>
  <c r="K263" i="28"/>
  <c r="N263" i="28"/>
  <c r="R263" i="28"/>
  <c r="D264" i="28"/>
  <c r="G264" i="28"/>
  <c r="K264" i="28"/>
  <c r="N264" i="28"/>
  <c r="R264" i="28"/>
  <c r="D265" i="28"/>
  <c r="G265" i="28"/>
  <c r="K265" i="28"/>
  <c r="N265" i="28"/>
  <c r="R265" i="28"/>
  <c r="D266" i="28"/>
  <c r="G266" i="28"/>
  <c r="K266" i="28"/>
  <c r="N266" i="28"/>
  <c r="R266" i="28"/>
  <c r="D267" i="28"/>
  <c r="G267" i="28"/>
  <c r="K267" i="28"/>
  <c r="N267" i="28"/>
  <c r="R267" i="28"/>
  <c r="D268" i="28"/>
  <c r="G268" i="28"/>
  <c r="K268" i="28"/>
  <c r="N268" i="28"/>
  <c r="R268" i="28"/>
  <c r="D269" i="28"/>
  <c r="G269" i="28"/>
  <c r="K269" i="28"/>
  <c r="N269" i="28"/>
  <c r="R269" i="28"/>
  <c r="D270" i="28"/>
  <c r="G270" i="28"/>
  <c r="K270" i="28"/>
  <c r="N270" i="28"/>
  <c r="R270" i="28"/>
  <c r="D271" i="28"/>
  <c r="G271" i="28"/>
  <c r="K271" i="28"/>
  <c r="N271" i="28"/>
  <c r="R271" i="28"/>
  <c r="D272" i="28"/>
  <c r="G272" i="28"/>
  <c r="K272" i="28"/>
  <c r="N272" i="28"/>
  <c r="R272" i="28"/>
  <c r="D273" i="28"/>
  <c r="G273" i="28"/>
  <c r="K273" i="28"/>
  <c r="N273" i="28"/>
  <c r="R273" i="28"/>
  <c r="D274" i="28"/>
  <c r="G274" i="28"/>
  <c r="K274" i="28"/>
  <c r="N274" i="28"/>
  <c r="R274" i="28"/>
  <c r="D275" i="28"/>
  <c r="G275" i="28"/>
  <c r="K275" i="28"/>
  <c r="N275" i="28"/>
  <c r="R275" i="28"/>
  <c r="D276" i="28"/>
  <c r="G276" i="28"/>
  <c r="K276" i="28"/>
  <c r="N276" i="28"/>
  <c r="R276" i="28"/>
  <c r="D277" i="28"/>
  <c r="G277" i="28"/>
  <c r="K277" i="28"/>
  <c r="N277" i="28"/>
  <c r="R277" i="28"/>
  <c r="D278" i="28"/>
  <c r="G278" i="28"/>
  <c r="K278" i="28"/>
  <c r="N278" i="28"/>
  <c r="R278" i="28"/>
  <c r="D279" i="28"/>
  <c r="G279" i="28"/>
  <c r="K279" i="28"/>
  <c r="N279" i="28"/>
  <c r="R279" i="28"/>
  <c r="D280" i="28"/>
  <c r="G280" i="28"/>
  <c r="K280" i="28"/>
  <c r="N280" i="28"/>
  <c r="R280" i="28"/>
  <c r="D281" i="28"/>
  <c r="G281" i="28"/>
  <c r="K281" i="28"/>
  <c r="N281" i="28"/>
  <c r="R281" i="28"/>
  <c r="D282" i="28"/>
  <c r="G282" i="28"/>
  <c r="K282" i="28"/>
  <c r="N282" i="28"/>
  <c r="R282" i="28"/>
  <c r="D283" i="28"/>
  <c r="G283" i="28"/>
  <c r="K283" i="28"/>
  <c r="N283" i="28"/>
  <c r="R283" i="28"/>
  <c r="D284" i="28"/>
  <c r="G284" i="28"/>
  <c r="K284" i="28"/>
  <c r="N284" i="28"/>
  <c r="R284" i="28"/>
  <c r="D285" i="28"/>
  <c r="G285" i="28"/>
  <c r="K285" i="28"/>
  <c r="N285" i="28"/>
  <c r="R285" i="28"/>
  <c r="D286" i="28"/>
  <c r="G286" i="28"/>
  <c r="K286" i="28"/>
  <c r="N286" i="28"/>
  <c r="R286" i="28"/>
  <c r="D287" i="28"/>
  <c r="G287" i="28"/>
  <c r="K287" i="28"/>
  <c r="N287" i="28"/>
  <c r="R287" i="28"/>
  <c r="D288" i="28"/>
  <c r="G288" i="28"/>
  <c r="K288" i="28"/>
  <c r="N288" i="28"/>
  <c r="R288" i="28"/>
  <c r="D289" i="28"/>
  <c r="G289" i="28"/>
  <c r="K289" i="28"/>
  <c r="N289" i="28"/>
  <c r="R289" i="28"/>
  <c r="D290" i="28"/>
  <c r="G290" i="28"/>
  <c r="K290" i="28"/>
  <c r="N290" i="28"/>
  <c r="R290" i="28"/>
  <c r="D291" i="28"/>
  <c r="G291" i="28"/>
  <c r="K291" i="28"/>
  <c r="N291" i="28"/>
  <c r="R291" i="28"/>
  <c r="D292" i="28"/>
  <c r="G292" i="28"/>
  <c r="K292" i="28"/>
  <c r="N292" i="28"/>
  <c r="R292" i="28"/>
  <c r="D293" i="28"/>
  <c r="G293" i="28"/>
  <c r="K293" i="28"/>
  <c r="N293" i="28"/>
  <c r="R293" i="28"/>
  <c r="D294" i="28"/>
  <c r="G294" i="28"/>
  <c r="K294" i="28"/>
  <c r="N294" i="28"/>
  <c r="R294" i="28"/>
  <c r="D295" i="28"/>
  <c r="G295" i="28"/>
  <c r="K295" i="28"/>
  <c r="N295" i="28"/>
  <c r="R295" i="28"/>
  <c r="D296" i="28"/>
  <c r="G296" i="28"/>
  <c r="K296" i="28"/>
  <c r="N296" i="28"/>
  <c r="R296" i="28"/>
  <c r="D297" i="28"/>
  <c r="G297" i="28"/>
  <c r="K297" i="28"/>
  <c r="N297" i="28"/>
  <c r="R297" i="28"/>
  <c r="D298" i="28"/>
  <c r="G298" i="28"/>
  <c r="K298" i="28"/>
  <c r="N298" i="28"/>
  <c r="R298" i="28"/>
  <c r="D299" i="28"/>
  <c r="G299" i="28"/>
  <c r="K299" i="28"/>
  <c r="N299" i="28"/>
  <c r="R299" i="28"/>
  <c r="D300" i="28"/>
  <c r="G300" i="28"/>
  <c r="K300" i="28"/>
  <c r="N300" i="28"/>
  <c r="R300" i="28"/>
  <c r="D301" i="28"/>
  <c r="G301" i="28"/>
  <c r="K301" i="28"/>
  <c r="N301" i="28"/>
  <c r="R301" i="28"/>
  <c r="D302" i="28"/>
  <c r="G302" i="28"/>
  <c r="K302" i="28"/>
  <c r="N302" i="28"/>
  <c r="R302" i="28"/>
  <c r="D303" i="28"/>
  <c r="G303" i="28"/>
  <c r="K303" i="28"/>
  <c r="N303" i="28"/>
  <c r="R303" i="28"/>
  <c r="D304" i="28"/>
  <c r="G304" i="28"/>
  <c r="K304" i="28"/>
  <c r="N304" i="28"/>
  <c r="R304" i="28"/>
  <c r="D305" i="28"/>
  <c r="G305" i="28"/>
  <c r="K305" i="28"/>
  <c r="N305" i="28"/>
  <c r="R305" i="28"/>
  <c r="D306" i="28"/>
  <c r="G306" i="28"/>
  <c r="K306" i="28"/>
  <c r="N306" i="28"/>
  <c r="R306" i="28"/>
  <c r="D307" i="28"/>
  <c r="G307" i="28"/>
  <c r="K307" i="28"/>
  <c r="N307" i="28"/>
  <c r="R307" i="28"/>
  <c r="D308" i="28"/>
  <c r="G308" i="28"/>
  <c r="K308" i="28"/>
  <c r="N308" i="28"/>
  <c r="R308" i="28"/>
  <c r="D309" i="28"/>
  <c r="G309" i="28"/>
  <c r="K309" i="28"/>
  <c r="N309" i="28"/>
  <c r="R309" i="28"/>
  <c r="D310" i="28"/>
  <c r="G310" i="28"/>
  <c r="K310" i="28"/>
  <c r="N310" i="28"/>
  <c r="R310" i="28"/>
  <c r="D311" i="28"/>
  <c r="G311" i="28"/>
  <c r="K311" i="28"/>
  <c r="N311" i="28"/>
  <c r="R311" i="28"/>
  <c r="D312" i="28"/>
  <c r="G312" i="28"/>
  <c r="K312" i="28"/>
  <c r="N312" i="28"/>
  <c r="R312" i="28"/>
  <c r="D313" i="28"/>
  <c r="G313" i="28"/>
  <c r="K313" i="28"/>
  <c r="N313" i="28"/>
  <c r="R313" i="28"/>
  <c r="D314" i="28"/>
  <c r="G314" i="28"/>
  <c r="K314" i="28"/>
  <c r="N314" i="28"/>
  <c r="R314" i="28"/>
  <c r="D315" i="28"/>
  <c r="G315" i="28"/>
  <c r="K315" i="28"/>
  <c r="N315" i="28"/>
  <c r="R315" i="28"/>
  <c r="D316" i="28"/>
  <c r="G316" i="28"/>
  <c r="K316" i="28"/>
  <c r="N316" i="28"/>
  <c r="R316" i="28"/>
  <c r="D317" i="28"/>
  <c r="G317" i="28"/>
  <c r="K317" i="28"/>
  <c r="N317" i="28"/>
  <c r="R317" i="28"/>
  <c r="D318" i="28"/>
  <c r="G318" i="28"/>
  <c r="K318" i="28"/>
  <c r="N318" i="28"/>
  <c r="R318" i="28"/>
  <c r="D319" i="28"/>
  <c r="G319" i="28"/>
  <c r="K319" i="28"/>
  <c r="N319" i="28"/>
  <c r="R319" i="28"/>
  <c r="D320" i="28"/>
  <c r="G320" i="28"/>
  <c r="K320" i="28"/>
  <c r="N320" i="28"/>
  <c r="R320" i="28"/>
  <c r="D321" i="28"/>
  <c r="G321" i="28"/>
  <c r="K321" i="28"/>
  <c r="N321" i="28"/>
  <c r="R321" i="28"/>
  <c r="D322" i="28"/>
  <c r="G322" i="28"/>
  <c r="K322" i="28"/>
  <c r="N322" i="28"/>
  <c r="R322" i="28"/>
  <c r="D323" i="28"/>
  <c r="G323" i="28"/>
  <c r="K323" i="28"/>
  <c r="N323" i="28"/>
  <c r="R323" i="28"/>
  <c r="D324" i="28"/>
  <c r="G324" i="28"/>
  <c r="K324" i="28"/>
  <c r="N324" i="28"/>
  <c r="R324" i="28"/>
  <c r="D325" i="28"/>
  <c r="G325" i="28"/>
  <c r="K325" i="28"/>
  <c r="N325" i="28"/>
  <c r="R325" i="28"/>
  <c r="D326" i="28"/>
  <c r="G326" i="28"/>
  <c r="K326" i="28"/>
  <c r="N326" i="28"/>
  <c r="R326" i="28"/>
  <c r="D327" i="28"/>
  <c r="G327" i="28"/>
  <c r="K327" i="28"/>
  <c r="N327" i="28"/>
  <c r="R327" i="28"/>
  <c r="D328" i="28"/>
  <c r="G328" i="28"/>
  <c r="K328" i="28"/>
  <c r="N328" i="28"/>
  <c r="R328" i="28"/>
  <c r="D329" i="28"/>
  <c r="G329" i="28"/>
  <c r="K329" i="28"/>
  <c r="N329" i="28"/>
  <c r="R329" i="28"/>
  <c r="D330" i="28"/>
  <c r="G330" i="28"/>
  <c r="K330" i="28"/>
  <c r="N330" i="28"/>
  <c r="R330" i="28"/>
  <c r="D331" i="28"/>
  <c r="G331" i="28"/>
  <c r="K331" i="28"/>
  <c r="N331" i="28"/>
  <c r="R331" i="28"/>
  <c r="D332" i="28"/>
  <c r="G332" i="28"/>
  <c r="K332" i="28"/>
  <c r="N332" i="28"/>
  <c r="R332" i="28"/>
  <c r="D333" i="28"/>
  <c r="G333" i="28"/>
  <c r="K333" i="28"/>
  <c r="N333" i="28"/>
  <c r="R333" i="28"/>
  <c r="D334" i="28"/>
  <c r="G334" i="28"/>
  <c r="K334" i="28"/>
  <c r="N334" i="28"/>
  <c r="R334" i="28"/>
  <c r="D335" i="28"/>
  <c r="G335" i="28"/>
  <c r="K335" i="28"/>
  <c r="N335" i="28"/>
  <c r="R335" i="28"/>
  <c r="G5" i="28"/>
  <c r="G13" i="26" s="1"/>
  <c r="K5" i="28"/>
  <c r="K13" i="26" s="1"/>
  <c r="N5" i="28"/>
  <c r="N13" i="26" s="1"/>
  <c r="R5" i="28"/>
  <c r="R13" i="26" s="1"/>
  <c r="D5" i="28"/>
  <c r="D13" i="26" s="1"/>
  <c r="H330" i="12"/>
  <c r="D330" i="12"/>
  <c r="C330" i="12"/>
  <c r="H329" i="12"/>
  <c r="D329" i="12"/>
  <c r="C329" i="12"/>
  <c r="H328" i="12"/>
  <c r="D328" i="12"/>
  <c r="C328" i="12"/>
  <c r="H326" i="12"/>
  <c r="D326" i="12"/>
  <c r="C326" i="12"/>
  <c r="H325" i="12"/>
  <c r="D325" i="12"/>
  <c r="C325" i="12"/>
  <c r="H324" i="12"/>
  <c r="D324" i="12"/>
  <c r="C324" i="12"/>
  <c r="H322" i="12"/>
  <c r="D322" i="12"/>
  <c r="C322" i="12"/>
  <c r="H321" i="12"/>
  <c r="D321" i="12"/>
  <c r="C321" i="12"/>
  <c r="H320" i="12"/>
  <c r="D320" i="12"/>
  <c r="C320" i="12"/>
  <c r="H318" i="12"/>
  <c r="D318" i="12"/>
  <c r="C318" i="12"/>
  <c r="H317" i="12"/>
  <c r="D317" i="12"/>
  <c r="C317" i="12"/>
  <c r="H316" i="12"/>
  <c r="D316" i="12"/>
  <c r="C316" i="12"/>
  <c r="H314" i="12"/>
  <c r="D314" i="12"/>
  <c r="C314" i="12"/>
  <c r="H313" i="12"/>
  <c r="D313" i="12"/>
  <c r="C313" i="12"/>
  <c r="H312" i="12"/>
  <c r="D312" i="12"/>
  <c r="C312" i="12"/>
  <c r="H306" i="12"/>
  <c r="D306" i="12"/>
  <c r="C306" i="12"/>
  <c r="H305" i="12"/>
  <c r="D305" i="12"/>
  <c r="C305" i="12"/>
  <c r="H304" i="12"/>
  <c r="D304" i="12"/>
  <c r="C304" i="12"/>
  <c r="H299" i="12"/>
  <c r="D299" i="12"/>
  <c r="C299" i="12"/>
  <c r="H298" i="12"/>
  <c r="D298" i="12"/>
  <c r="C298" i="12"/>
  <c r="H297" i="12"/>
  <c r="D297" i="12"/>
  <c r="C297" i="12"/>
  <c r="H293" i="12"/>
  <c r="H292" i="12"/>
  <c r="H291" i="12"/>
  <c r="H289" i="12"/>
  <c r="D289" i="12"/>
  <c r="C289" i="12"/>
  <c r="H288" i="12"/>
  <c r="D288" i="12"/>
  <c r="C288" i="12"/>
  <c r="H287" i="12"/>
  <c r="D287" i="12"/>
  <c r="C287" i="12"/>
  <c r="H285" i="12"/>
  <c r="D285" i="12"/>
  <c r="C285" i="12"/>
  <c r="H284" i="12"/>
  <c r="D284" i="12"/>
  <c r="C284" i="12"/>
  <c r="H283" i="12"/>
  <c r="D283" i="12"/>
  <c r="C283" i="12"/>
  <c r="H281" i="12"/>
  <c r="D281" i="12"/>
  <c r="C281" i="12"/>
  <c r="H280" i="12"/>
  <c r="D280" i="12"/>
  <c r="C280" i="12"/>
  <c r="H279" i="12"/>
  <c r="D279" i="12"/>
  <c r="C279" i="12"/>
  <c r="H277" i="12"/>
  <c r="D277" i="12"/>
  <c r="C277" i="12"/>
  <c r="H276" i="12"/>
  <c r="D276" i="12"/>
  <c r="C276" i="12"/>
  <c r="H275" i="12"/>
  <c r="D275" i="12"/>
  <c r="C275" i="12"/>
  <c r="H273" i="12"/>
  <c r="D273" i="12"/>
  <c r="C273" i="12"/>
  <c r="H272" i="12"/>
  <c r="D272" i="12"/>
  <c r="C272" i="12"/>
  <c r="H271" i="12"/>
  <c r="D271" i="12"/>
  <c r="C271" i="12"/>
  <c r="H269" i="12"/>
  <c r="D269" i="12"/>
  <c r="C269" i="12"/>
  <c r="H268" i="12"/>
  <c r="D268" i="12"/>
  <c r="C268" i="12"/>
  <c r="H267" i="12"/>
  <c r="D267" i="12"/>
  <c r="C267" i="12"/>
  <c r="H265" i="12"/>
  <c r="D265" i="12"/>
  <c r="C265" i="12"/>
  <c r="H264" i="12"/>
  <c r="D264" i="12"/>
  <c r="C264" i="12"/>
  <c r="H263" i="12"/>
  <c r="D263" i="12"/>
  <c r="C263" i="12"/>
  <c r="H261" i="12"/>
  <c r="D261" i="12"/>
  <c r="C261" i="12"/>
  <c r="H260" i="12"/>
  <c r="D260" i="12"/>
  <c r="C260" i="12"/>
  <c r="H259" i="12"/>
  <c r="D259" i="12"/>
  <c r="C259" i="12"/>
  <c r="H253" i="12"/>
  <c r="D253" i="12"/>
  <c r="C253" i="12"/>
  <c r="H252" i="12"/>
  <c r="D252" i="12"/>
  <c r="C252" i="12"/>
  <c r="H250" i="12"/>
  <c r="D250" i="12"/>
  <c r="C250" i="12"/>
  <c r="H249" i="12"/>
  <c r="D249" i="12"/>
  <c r="C249" i="12"/>
  <c r="H245" i="12"/>
  <c r="D245" i="12"/>
  <c r="C245" i="12"/>
  <c r="H244" i="12"/>
  <c r="D244" i="12"/>
  <c r="C244" i="12"/>
  <c r="H242" i="12"/>
  <c r="D242" i="12"/>
  <c r="C242" i="12"/>
  <c r="H241" i="12"/>
  <c r="D241" i="12"/>
  <c r="C241" i="12"/>
  <c r="H238" i="12"/>
  <c r="D238" i="12"/>
  <c r="C238" i="12"/>
  <c r="H237" i="12"/>
  <c r="D237" i="12"/>
  <c r="C237" i="12"/>
  <c r="H233" i="12"/>
  <c r="D233" i="12"/>
  <c r="C233" i="12"/>
  <c r="H232" i="12"/>
  <c r="D232" i="12"/>
  <c r="C232" i="12"/>
  <c r="H228" i="12"/>
  <c r="D228" i="12"/>
  <c r="C228" i="12"/>
  <c r="H227" i="12"/>
  <c r="D227" i="12"/>
  <c r="C227" i="12"/>
  <c r="H221" i="12"/>
  <c r="D221" i="12"/>
  <c r="C221" i="12"/>
  <c r="H220" i="12"/>
  <c r="D220" i="12"/>
  <c r="C220" i="12"/>
  <c r="H213" i="12"/>
  <c r="D213" i="12"/>
  <c r="C213" i="12"/>
  <c r="H212" i="12"/>
  <c r="D212" i="12"/>
  <c r="C212" i="12"/>
  <c r="H210" i="12"/>
  <c r="D210" i="12"/>
  <c r="C210" i="12"/>
  <c r="H209" i="12"/>
  <c r="D209" i="12"/>
  <c r="C209" i="12"/>
  <c r="H207" i="12"/>
  <c r="D207" i="12"/>
  <c r="C207" i="12"/>
  <c r="H206" i="12"/>
  <c r="D206" i="12"/>
  <c r="C206" i="12"/>
  <c r="H204" i="12"/>
  <c r="D204" i="12"/>
  <c r="C204" i="12"/>
  <c r="H203" i="12"/>
  <c r="D203" i="12"/>
  <c r="C203" i="12"/>
  <c r="H201" i="12"/>
  <c r="D201" i="12"/>
  <c r="C201" i="12"/>
  <c r="H200" i="12"/>
  <c r="D200" i="12"/>
  <c r="C200" i="12"/>
  <c r="H198" i="12"/>
  <c r="D198" i="12"/>
  <c r="C198" i="12"/>
  <c r="H197" i="12"/>
  <c r="D197" i="12"/>
  <c r="C197" i="12"/>
  <c r="H195" i="12"/>
  <c r="D195" i="12"/>
  <c r="C195" i="12"/>
  <c r="H194" i="12"/>
  <c r="D194" i="12"/>
  <c r="C194" i="12"/>
  <c r="H192" i="12"/>
  <c r="D192" i="12"/>
  <c r="C192" i="12"/>
  <c r="H191" i="12"/>
  <c r="D191" i="12"/>
  <c r="C191" i="12"/>
  <c r="H189" i="12"/>
  <c r="D189" i="12"/>
  <c r="C189" i="12"/>
  <c r="H188" i="12"/>
  <c r="D188" i="12"/>
  <c r="C188" i="12"/>
  <c r="H186" i="12"/>
  <c r="D186" i="12"/>
  <c r="C186" i="12"/>
  <c r="H185" i="12"/>
  <c r="D185" i="12"/>
  <c r="C185" i="12"/>
  <c r="H182" i="12"/>
  <c r="D182" i="12"/>
  <c r="C182" i="12"/>
  <c r="H181" i="12"/>
  <c r="D181" i="12"/>
  <c r="C181" i="12"/>
  <c r="H179" i="12"/>
  <c r="D179" i="12"/>
  <c r="C179" i="12"/>
  <c r="H178" i="12"/>
  <c r="D178" i="12"/>
  <c r="C178" i="12"/>
  <c r="H176" i="12"/>
  <c r="D176" i="12"/>
  <c r="C176" i="12"/>
  <c r="H175" i="12"/>
  <c r="D175" i="12"/>
  <c r="C175" i="12"/>
  <c r="H166" i="12"/>
  <c r="D166" i="12"/>
  <c r="C166" i="12"/>
  <c r="H165" i="12"/>
  <c r="D165" i="12"/>
  <c r="C165" i="12"/>
  <c r="H164" i="12"/>
  <c r="D164" i="12"/>
  <c r="C164" i="12"/>
  <c r="H162" i="12"/>
  <c r="D162" i="12"/>
  <c r="C162" i="12"/>
  <c r="H161" i="12"/>
  <c r="D161" i="12"/>
  <c r="C161" i="12"/>
  <c r="H160" i="12"/>
  <c r="D160" i="12"/>
  <c r="C160" i="12"/>
  <c r="H158" i="12"/>
  <c r="D158" i="12"/>
  <c r="C158" i="12"/>
  <c r="H157" i="12"/>
  <c r="D157" i="12"/>
  <c r="C157" i="12"/>
  <c r="H156" i="12"/>
  <c r="D156" i="12"/>
  <c r="C156" i="12"/>
  <c r="H154" i="12"/>
  <c r="D154" i="12"/>
  <c r="C154" i="12"/>
  <c r="H153" i="12"/>
  <c r="D153" i="12"/>
  <c r="C153" i="12"/>
  <c r="H152" i="12"/>
  <c r="D152" i="12"/>
  <c r="C152" i="12"/>
  <c r="H150" i="12"/>
  <c r="D150" i="12"/>
  <c r="C150" i="12"/>
  <c r="H149" i="12"/>
  <c r="D149" i="12"/>
  <c r="C149" i="12"/>
  <c r="H148" i="12"/>
  <c r="D148" i="12"/>
  <c r="C148" i="12"/>
  <c r="H146" i="12"/>
  <c r="D146" i="12"/>
  <c r="C146" i="12"/>
  <c r="H145" i="12"/>
  <c r="D145" i="12"/>
  <c r="C145" i="12"/>
  <c r="H144" i="12"/>
  <c r="D144" i="12"/>
  <c r="C144" i="12"/>
  <c r="H142" i="12"/>
  <c r="D142" i="12"/>
  <c r="C142" i="12"/>
  <c r="H141" i="12"/>
  <c r="D141" i="12"/>
  <c r="C141" i="12"/>
  <c r="H140" i="12"/>
  <c r="D140" i="12"/>
  <c r="C140" i="12"/>
  <c r="H170" i="12"/>
  <c r="D170" i="12"/>
  <c r="C170" i="12"/>
  <c r="H169" i="12"/>
  <c r="D169" i="12"/>
  <c r="C169" i="12"/>
  <c r="H168" i="12"/>
  <c r="D168" i="12"/>
  <c r="C168" i="12"/>
  <c r="H138" i="12"/>
  <c r="D138" i="12"/>
  <c r="C138" i="12"/>
  <c r="H137" i="12"/>
  <c r="D137" i="12"/>
  <c r="C137" i="12"/>
  <c r="H136" i="12"/>
  <c r="D136" i="12"/>
  <c r="C136" i="12"/>
  <c r="H134" i="12"/>
  <c r="D134" i="12"/>
  <c r="C134" i="12"/>
  <c r="H133" i="12"/>
  <c r="D133" i="12"/>
  <c r="C133" i="12"/>
  <c r="H132" i="12"/>
  <c r="D132" i="12"/>
  <c r="C132" i="12"/>
  <c r="H130" i="12"/>
  <c r="D130" i="12"/>
  <c r="C130" i="12"/>
  <c r="H129" i="12"/>
  <c r="D129" i="12"/>
  <c r="C129" i="12"/>
  <c r="H128" i="12"/>
  <c r="D128" i="12"/>
  <c r="C128" i="12"/>
  <c r="H126" i="12"/>
  <c r="D126" i="12"/>
  <c r="C126" i="12"/>
  <c r="H125" i="12"/>
  <c r="D125" i="12"/>
  <c r="C125" i="12"/>
  <c r="H124" i="12"/>
  <c r="D124" i="12"/>
  <c r="C124" i="12"/>
  <c r="H122" i="12"/>
  <c r="D122" i="12"/>
  <c r="C122" i="12"/>
  <c r="H121" i="12"/>
  <c r="D121" i="12"/>
  <c r="C121" i="12"/>
  <c r="H120" i="12"/>
  <c r="D120" i="12"/>
  <c r="C120" i="12"/>
  <c r="H118" i="12"/>
  <c r="D118" i="12"/>
  <c r="C118" i="12"/>
  <c r="H117" i="12"/>
  <c r="D117" i="12"/>
  <c r="C117" i="12"/>
  <c r="H116" i="12"/>
  <c r="D116" i="12"/>
  <c r="C116" i="12"/>
  <c r="H114" i="12"/>
  <c r="D114" i="12"/>
  <c r="C114" i="12"/>
  <c r="H113" i="12"/>
  <c r="D113" i="12"/>
  <c r="C113" i="12"/>
  <c r="H112" i="12"/>
  <c r="D112" i="12"/>
  <c r="C112" i="12"/>
  <c r="H110" i="12"/>
  <c r="C110" i="12"/>
  <c r="H106" i="12"/>
  <c r="D106" i="12"/>
  <c r="C106" i="12"/>
  <c r="H102" i="12"/>
  <c r="D102" i="12"/>
  <c r="C102" i="12"/>
  <c r="H109" i="12"/>
  <c r="C109" i="12"/>
  <c r="H108" i="12"/>
  <c r="C108" i="12"/>
  <c r="H105" i="12"/>
  <c r="D105" i="12"/>
  <c r="C105" i="12"/>
  <c r="H104" i="12"/>
  <c r="D104" i="12"/>
  <c r="C104" i="12"/>
  <c r="H101" i="12"/>
  <c r="D101" i="12"/>
  <c r="C101" i="12"/>
  <c r="H100" i="12"/>
  <c r="D100" i="12"/>
  <c r="C100" i="12"/>
  <c r="H98" i="12"/>
  <c r="D98" i="12"/>
  <c r="C98" i="12"/>
  <c r="H97" i="12"/>
  <c r="D97" i="12"/>
  <c r="C97" i="12"/>
  <c r="H95" i="12"/>
  <c r="D95" i="12"/>
  <c r="C95" i="12"/>
  <c r="H94" i="12"/>
  <c r="D94" i="12"/>
  <c r="C94" i="12"/>
  <c r="H92" i="12"/>
  <c r="D92" i="12"/>
  <c r="C92" i="12"/>
  <c r="H91" i="12"/>
  <c r="D91" i="12"/>
  <c r="C91" i="12"/>
  <c r="H89" i="12"/>
  <c r="D89" i="12"/>
  <c r="C89" i="12"/>
  <c r="H88" i="12"/>
  <c r="D88" i="12"/>
  <c r="C88" i="12"/>
  <c r="H86" i="12"/>
  <c r="D86" i="12"/>
  <c r="C86" i="12"/>
  <c r="H85" i="12"/>
  <c r="D85" i="12"/>
  <c r="C85" i="12"/>
  <c r="H83" i="12"/>
  <c r="D83" i="12"/>
  <c r="C83" i="12"/>
  <c r="H82" i="12"/>
  <c r="D82" i="12"/>
  <c r="C82" i="12"/>
  <c r="H80" i="12"/>
  <c r="D80" i="12"/>
  <c r="C80" i="12"/>
  <c r="H79" i="12"/>
  <c r="D79" i="12"/>
  <c r="C79" i="12"/>
  <c r="H77" i="12"/>
  <c r="D77" i="12"/>
  <c r="C77" i="12"/>
  <c r="H76" i="12"/>
  <c r="D76" i="12"/>
  <c r="C76" i="12"/>
  <c r="H74" i="12"/>
  <c r="D74" i="12"/>
  <c r="C74" i="12"/>
  <c r="H73" i="12"/>
  <c r="D73" i="12"/>
  <c r="C73" i="12"/>
  <c r="H71" i="12"/>
  <c r="D71" i="12"/>
  <c r="C71" i="12"/>
  <c r="H70" i="12"/>
  <c r="D70" i="12"/>
  <c r="C70" i="12"/>
  <c r="H68" i="12"/>
  <c r="D68" i="12"/>
  <c r="C68" i="12"/>
  <c r="H67" i="12"/>
  <c r="D67" i="12"/>
  <c r="C67" i="12"/>
  <c r="H65" i="12"/>
  <c r="D65" i="12"/>
  <c r="C65" i="12"/>
  <c r="H64" i="12"/>
  <c r="D64" i="12"/>
  <c r="C64" i="12"/>
  <c r="H62" i="12"/>
  <c r="D62" i="12"/>
  <c r="C62" i="12"/>
  <c r="H61" i="12"/>
  <c r="D61" i="12"/>
  <c r="C61" i="12"/>
  <c r="H59" i="12"/>
  <c r="D59" i="12"/>
  <c r="C59" i="12"/>
  <c r="H58" i="12"/>
  <c r="D58" i="12"/>
  <c r="C58" i="12"/>
  <c r="H56" i="12"/>
  <c r="D56" i="12"/>
  <c r="C56" i="12"/>
  <c r="H55" i="12"/>
  <c r="D55" i="12"/>
  <c r="C55" i="12"/>
  <c r="H53" i="12"/>
  <c r="D53" i="12"/>
  <c r="C53" i="12"/>
  <c r="H52" i="12"/>
  <c r="D52" i="12"/>
  <c r="C52" i="12"/>
  <c r="H50" i="12"/>
  <c r="D50" i="12"/>
  <c r="C50" i="12"/>
  <c r="H49" i="12"/>
  <c r="D49" i="12"/>
  <c r="C49" i="12"/>
  <c r="H47" i="12"/>
  <c r="D47" i="12"/>
  <c r="C47" i="12"/>
  <c r="H46" i="12"/>
  <c r="D46" i="12"/>
  <c r="C46" i="12"/>
  <c r="H44" i="12"/>
  <c r="D44" i="12"/>
  <c r="C44" i="12"/>
  <c r="H43" i="12"/>
  <c r="D43" i="12"/>
  <c r="C43" i="12"/>
  <c r="H40" i="12"/>
  <c r="D40" i="12"/>
  <c r="C40" i="12"/>
  <c r="H39" i="12"/>
  <c r="D39" i="12"/>
  <c r="C39" i="12"/>
  <c r="H37" i="12"/>
  <c r="D37" i="12"/>
  <c r="C37" i="12"/>
  <c r="H36" i="12"/>
  <c r="D36" i="12"/>
  <c r="C36" i="12"/>
  <c r="H34" i="12"/>
  <c r="D34" i="12"/>
  <c r="C34" i="12"/>
  <c r="H33" i="12"/>
  <c r="D33" i="12"/>
  <c r="C33" i="12"/>
  <c r="H31" i="12"/>
  <c r="D31" i="12"/>
  <c r="C31" i="12"/>
  <c r="H30" i="12"/>
  <c r="D30" i="12"/>
  <c r="C30" i="12"/>
  <c r="H27" i="12"/>
  <c r="D27" i="12"/>
  <c r="C27" i="12"/>
  <c r="H24" i="12"/>
  <c r="D24" i="12"/>
  <c r="C24" i="12"/>
  <c r="H23" i="12"/>
  <c r="D23" i="12"/>
  <c r="C23" i="12"/>
  <c r="H21" i="12"/>
  <c r="D21" i="12"/>
  <c r="C21" i="12"/>
  <c r="H20" i="12"/>
  <c r="D20" i="12"/>
  <c r="C20" i="12"/>
  <c r="D15" i="12"/>
  <c r="H17" i="12"/>
  <c r="D17" i="12"/>
  <c r="C17" i="12"/>
  <c r="H16" i="12"/>
  <c r="D16" i="12"/>
  <c r="C16" i="12"/>
  <c r="I287" i="12" l="1"/>
  <c r="I288" i="12"/>
  <c r="I166" i="12"/>
  <c r="I289" i="12"/>
  <c r="I293" i="12"/>
  <c r="I283" i="12"/>
  <c r="I291" i="12"/>
  <c r="I164" i="12"/>
  <c r="I284" i="12"/>
  <c r="I292" i="12"/>
  <c r="I165" i="12"/>
  <c r="I285" i="12"/>
  <c r="S10" i="27"/>
  <c r="R10" i="27"/>
  <c r="Q10" i="27"/>
  <c r="P10" i="27"/>
  <c r="O10" i="27"/>
  <c r="N10" i="27"/>
  <c r="M10" i="27"/>
  <c r="L10" i="27"/>
  <c r="K10" i="27"/>
  <c r="J10" i="27"/>
  <c r="I10" i="27"/>
  <c r="H10" i="27"/>
  <c r="G10" i="27"/>
  <c r="F10" i="27"/>
  <c r="E10" i="27"/>
  <c r="C10" i="27"/>
  <c r="B10" i="27"/>
  <c r="D9" i="27"/>
  <c r="D8" i="27"/>
  <c r="D7" i="27"/>
  <c r="D6" i="27"/>
  <c r="D10" i="27" s="1"/>
  <c r="H369" i="12" l="1"/>
  <c r="K369" i="12" s="1"/>
  <c r="H368" i="12"/>
  <c r="K368" i="12" s="1"/>
  <c r="H367" i="12"/>
  <c r="K367" i="12" s="1"/>
  <c r="H366" i="12"/>
  <c r="K366" i="12" s="1"/>
  <c r="H167" i="12"/>
  <c r="H257" i="12"/>
  <c r="K257" i="12" s="1"/>
  <c r="H256" i="12"/>
  <c r="K256" i="12" s="1"/>
  <c r="H255" i="12"/>
  <c r="K255" i="12" s="1"/>
  <c r="H96" i="12"/>
  <c r="I96" i="12" s="1"/>
  <c r="H93" i="12"/>
  <c r="I93" i="12" s="1"/>
  <c r="H422" i="12"/>
  <c r="K422" i="12" s="1"/>
  <c r="H421" i="12"/>
  <c r="K421" i="12" s="1"/>
  <c r="H420" i="12"/>
  <c r="K420" i="12" s="1"/>
  <c r="H419" i="12"/>
  <c r="K419" i="12" s="1"/>
  <c r="H254" i="12"/>
  <c r="K254" i="12" s="1"/>
  <c r="H333" i="12"/>
  <c r="K333" i="12" s="1"/>
  <c r="H90" i="12"/>
  <c r="I90" i="12" s="1"/>
  <c r="H404" i="12"/>
  <c r="K404" i="12" s="1"/>
  <c r="H251" i="12"/>
  <c r="I251" i="12" s="1"/>
  <c r="H13" i="12"/>
  <c r="K13" i="12" s="1"/>
  <c r="H12" i="12"/>
  <c r="K12" i="12" s="1"/>
  <c r="H11" i="12"/>
  <c r="K11" i="12" s="1"/>
  <c r="H403" i="12"/>
  <c r="K403" i="12" s="1"/>
  <c r="H402" i="12"/>
  <c r="K402" i="12" s="1"/>
  <c r="H401" i="12"/>
  <c r="K401" i="12" s="1"/>
  <c r="H248" i="12"/>
  <c r="I248" i="12" s="1"/>
  <c r="H87" i="12"/>
  <c r="I87" i="12" s="1"/>
  <c r="H365" i="12"/>
  <c r="K365" i="12" s="1"/>
  <c r="H364" i="12"/>
  <c r="K364" i="12" s="1"/>
  <c r="H363" i="12"/>
  <c r="K363" i="12" s="1"/>
  <c r="H362" i="12"/>
  <c r="K362" i="12" s="1"/>
  <c r="H361" i="12"/>
  <c r="K361" i="12" s="1"/>
  <c r="H418" i="12"/>
  <c r="K418" i="12" s="1"/>
  <c r="H84" i="12"/>
  <c r="I84" i="12" s="1"/>
  <c r="H81" i="12"/>
  <c r="I81" i="12" s="1"/>
  <c r="H247" i="12"/>
  <c r="K247" i="12" s="1"/>
  <c r="H246" i="12"/>
  <c r="K246" i="12" s="1"/>
  <c r="H243" i="12"/>
  <c r="I243" i="12" s="1"/>
  <c r="H360" i="12"/>
  <c r="K360" i="12" s="1"/>
  <c r="H400" i="12"/>
  <c r="K400" i="12" s="1"/>
  <c r="H240" i="12"/>
  <c r="I240" i="12" s="1"/>
  <c r="H399" i="12"/>
  <c r="K399" i="12" s="1"/>
  <c r="H338" i="12"/>
  <c r="K338" i="12" s="1"/>
  <c r="H398" i="12"/>
  <c r="K398" i="12" s="1"/>
  <c r="H332" i="12"/>
  <c r="K332" i="12" s="1"/>
  <c r="H239" i="12"/>
  <c r="K239" i="12" s="1"/>
  <c r="H163" i="12"/>
  <c r="H405" i="12"/>
  <c r="K405" i="12" s="1"/>
  <c r="H359" i="12"/>
  <c r="K359" i="12" s="1"/>
  <c r="H397" i="12"/>
  <c r="K397" i="12" s="1"/>
  <c r="H78" i="12"/>
  <c r="I78" i="12" s="1"/>
  <c r="H75" i="12"/>
  <c r="I75" i="12" s="1"/>
  <c r="H72" i="12"/>
  <c r="I72" i="12" s="1"/>
  <c r="H337" i="12"/>
  <c r="K337" i="12" s="1"/>
  <c r="H331" i="12"/>
  <c r="K331" i="12" s="1"/>
  <c r="H159" i="12"/>
  <c r="H396" i="12"/>
  <c r="K396" i="12" s="1"/>
  <c r="H395" i="12"/>
  <c r="K395" i="12" s="1"/>
  <c r="H327" i="12"/>
  <c r="I327" i="12" s="1"/>
  <c r="H323" i="12"/>
  <c r="I323" i="12" s="1"/>
  <c r="H10" i="12"/>
  <c r="K10" i="12" s="1"/>
  <c r="H236" i="12"/>
  <c r="I236" i="12" s="1"/>
  <c r="H69" i="12"/>
  <c r="I69" i="12" s="1"/>
  <c r="H319" i="12"/>
  <c r="I319" i="12" s="1"/>
  <c r="H235" i="12"/>
  <c r="K235" i="12" s="1"/>
  <c r="H358" i="12"/>
  <c r="K358" i="12" s="1"/>
  <c r="H294" i="12"/>
  <c r="K294" i="12" s="1"/>
  <c r="H234" i="12"/>
  <c r="K234" i="12" s="1"/>
  <c r="H394" i="12"/>
  <c r="K394" i="12" s="1"/>
  <c r="H357" i="12"/>
  <c r="K357" i="12" s="1"/>
  <c r="H393" i="12"/>
  <c r="K393" i="12" s="1"/>
  <c r="H356" i="12"/>
  <c r="K356" i="12" s="1"/>
  <c r="H355" i="12"/>
  <c r="K355" i="12" s="1"/>
  <c r="H354" i="12"/>
  <c r="K354" i="12" s="1"/>
  <c r="H392" i="12"/>
  <c r="K392" i="12" s="1"/>
  <c r="H391" i="12"/>
  <c r="K391" i="12" s="1"/>
  <c r="H336" i="12"/>
  <c r="K336" i="12" s="1"/>
  <c r="H353" i="12"/>
  <c r="K353" i="12" s="1"/>
  <c r="H66" i="12"/>
  <c r="I66" i="12" s="1"/>
  <c r="H155" i="12"/>
  <c r="H151" i="12"/>
  <c r="H147" i="12"/>
  <c r="H143" i="12"/>
  <c r="H231" i="12"/>
  <c r="I231" i="12" s="1"/>
  <c r="H290" i="12"/>
  <c r="H63" i="12"/>
  <c r="I63" i="12" s="1"/>
  <c r="H60" i="12"/>
  <c r="I60" i="12" s="1"/>
  <c r="H57" i="12"/>
  <c r="I57" i="12" s="1"/>
  <c r="H54" i="12"/>
  <c r="I54" i="12" s="1"/>
  <c r="H51" i="12"/>
  <c r="I51" i="12" s="1"/>
  <c r="H48" i="12"/>
  <c r="I48" i="12" s="1"/>
  <c r="H45" i="12"/>
  <c r="I45" i="12" s="1"/>
  <c r="H352" i="12"/>
  <c r="K352" i="12" s="1"/>
  <c r="H315" i="12"/>
  <c r="I315" i="12" s="1"/>
  <c r="H390" i="12"/>
  <c r="K390" i="12" s="1"/>
  <c r="H230" i="12"/>
  <c r="K230" i="12" s="1"/>
  <c r="H229" i="12"/>
  <c r="K229" i="12" s="1"/>
  <c r="H226" i="12"/>
  <c r="I226" i="12" s="1"/>
  <c r="H351" i="12"/>
  <c r="K351" i="12" s="1"/>
  <c r="H225" i="12"/>
  <c r="K225" i="12" s="1"/>
  <c r="H139" i="12"/>
  <c r="H350" i="12"/>
  <c r="K350" i="12" s="1"/>
  <c r="H389" i="12"/>
  <c r="K389" i="12" s="1"/>
  <c r="H42" i="12"/>
  <c r="I42" i="12" s="1"/>
  <c r="H41" i="12"/>
  <c r="K41" i="12" s="1"/>
  <c r="H349" i="12"/>
  <c r="K349" i="12" s="1"/>
  <c r="H135" i="12"/>
  <c r="H9" i="12"/>
  <c r="K9" i="12" s="1"/>
  <c r="H224" i="12"/>
  <c r="K224" i="12" s="1"/>
  <c r="H223" i="12"/>
  <c r="K223" i="12" s="1"/>
  <c r="H388" i="12"/>
  <c r="K388" i="12" s="1"/>
  <c r="H38" i="12"/>
  <c r="I38" i="12" s="1"/>
  <c r="H35" i="12"/>
  <c r="I35" i="12" s="1"/>
  <c r="H222" i="12"/>
  <c r="K222" i="12" s="1"/>
  <c r="H387" i="12"/>
  <c r="K387" i="12" s="1"/>
  <c r="H219" i="12"/>
  <c r="I219" i="12" s="1"/>
  <c r="H218" i="12"/>
  <c r="K218" i="12" s="1"/>
  <c r="H217" i="12"/>
  <c r="K217" i="12" s="1"/>
  <c r="H216" i="12"/>
  <c r="K216" i="12" s="1"/>
  <c r="H311" i="12"/>
  <c r="I311" i="12" s="1"/>
  <c r="H310" i="12"/>
  <c r="K310" i="12" s="1"/>
  <c r="H309" i="12"/>
  <c r="K309" i="12" s="1"/>
  <c r="H308" i="12"/>
  <c r="K308" i="12" s="1"/>
  <c r="H307" i="12"/>
  <c r="K307" i="12" s="1"/>
  <c r="H131" i="12"/>
  <c r="H32" i="12"/>
  <c r="I32" i="12" s="1"/>
  <c r="H127" i="12"/>
  <c r="H386" i="12"/>
  <c r="K386" i="12" s="1"/>
  <c r="H417" i="12"/>
  <c r="K417" i="12" s="1"/>
  <c r="H416" i="12"/>
  <c r="K416" i="12" s="1"/>
  <c r="H348" i="12"/>
  <c r="K348" i="12" s="1"/>
  <c r="H347" i="12"/>
  <c r="K347" i="12" s="1"/>
  <c r="H215" i="12"/>
  <c r="K215" i="12" s="1"/>
  <c r="H214" i="12"/>
  <c r="K214" i="12" s="1"/>
  <c r="H29" i="12"/>
  <c r="I29" i="12" s="1"/>
  <c r="H8" i="12"/>
  <c r="K8" i="12" s="1"/>
  <c r="H211" i="12"/>
  <c r="I211" i="12" s="1"/>
  <c r="H208" i="12"/>
  <c r="I208" i="12" s="1"/>
  <c r="H415" i="12"/>
  <c r="K415" i="12" s="1"/>
  <c r="H28" i="12"/>
  <c r="K28" i="12" s="1"/>
  <c r="H205" i="12"/>
  <c r="I205" i="12" s="1"/>
  <c r="H335" i="12"/>
  <c r="K335" i="12" s="1"/>
  <c r="H286" i="12"/>
  <c r="H123" i="12"/>
  <c r="H385" i="12"/>
  <c r="K385" i="12" s="1"/>
  <c r="H384" i="12"/>
  <c r="K384" i="12" s="1"/>
  <c r="H383" i="12"/>
  <c r="K383" i="12" s="1"/>
  <c r="H382" i="12"/>
  <c r="K382" i="12" s="1"/>
  <c r="H381" i="12"/>
  <c r="K381" i="12" s="1"/>
  <c r="H119" i="12"/>
  <c r="H115" i="12"/>
  <c r="H380" i="12"/>
  <c r="K380" i="12" s="1"/>
  <c r="H379" i="12"/>
  <c r="K379" i="12" s="1"/>
  <c r="H202" i="12"/>
  <c r="I202" i="12" s="1"/>
  <c r="H199" i="12"/>
  <c r="I199" i="12" s="1"/>
  <c r="H196" i="12"/>
  <c r="I196" i="12" s="1"/>
  <c r="H282" i="12"/>
  <c r="H378" i="12"/>
  <c r="K378" i="12" s="1"/>
  <c r="H414" i="12"/>
  <c r="K414" i="12" s="1"/>
  <c r="H377" i="12"/>
  <c r="K377" i="12" s="1"/>
  <c r="H376" i="12"/>
  <c r="K376" i="12" s="1"/>
  <c r="H375" i="12"/>
  <c r="K375" i="12" s="1"/>
  <c r="H374" i="12"/>
  <c r="K374" i="12" s="1"/>
  <c r="H193" i="12"/>
  <c r="I193" i="12" s="1"/>
  <c r="H346" i="12"/>
  <c r="K346" i="12" s="1"/>
  <c r="H7" i="12"/>
  <c r="K7" i="12" s="1"/>
  <c r="H190" i="12"/>
  <c r="I190" i="12" s="1"/>
  <c r="H303" i="12"/>
  <c r="I303" i="12" s="1"/>
  <c r="H111" i="12"/>
  <c r="H373" i="12"/>
  <c r="K373" i="12" s="1"/>
  <c r="H413" i="12"/>
  <c r="K413" i="12" s="1"/>
  <c r="H372" i="12"/>
  <c r="K372" i="12" s="1"/>
  <c r="H302" i="12"/>
  <c r="K302" i="12" s="1"/>
  <c r="H187" i="12"/>
  <c r="I187" i="12" s="1"/>
  <c r="H184" i="12"/>
  <c r="I184" i="12" s="1"/>
  <c r="H278" i="12"/>
  <c r="I278" i="12" s="1"/>
  <c r="H183" i="12"/>
  <c r="K183" i="12" s="1"/>
  <c r="H22" i="12"/>
  <c r="I22" i="12" s="1"/>
  <c r="H19" i="12"/>
  <c r="I19" i="12" s="1"/>
  <c r="H180" i="12"/>
  <c r="I180" i="12" s="1"/>
  <c r="H345" i="12"/>
  <c r="K345" i="12" s="1"/>
  <c r="H334" i="12"/>
  <c r="K334" i="12" s="1"/>
  <c r="H301" i="12"/>
  <c r="K301" i="12" s="1"/>
  <c r="H274" i="12"/>
  <c r="I274" i="12" s="1"/>
  <c r="H344" i="12"/>
  <c r="K344" i="12" s="1"/>
  <c r="H343" i="12"/>
  <c r="K343" i="12" s="1"/>
  <c r="H300" i="12"/>
  <c r="K300" i="12" s="1"/>
  <c r="H342" i="12"/>
  <c r="K342" i="12" s="1"/>
  <c r="H177" i="12"/>
  <c r="I177" i="12" s="1"/>
  <c r="H18" i="12"/>
  <c r="K18" i="12" s="1"/>
  <c r="H6" i="12"/>
  <c r="K6" i="12" s="1"/>
  <c r="H412" i="12"/>
  <c r="K412" i="12" s="1"/>
  <c r="H411" i="12"/>
  <c r="K411" i="12" s="1"/>
  <c r="H410" i="12"/>
  <c r="K410" i="12" s="1"/>
  <c r="H5" i="12"/>
  <c r="K5" i="12" s="1"/>
  <c r="H174" i="12"/>
  <c r="I174" i="12" s="1"/>
  <c r="H173" i="12"/>
  <c r="K173" i="12" s="1"/>
  <c r="H172" i="12"/>
  <c r="K172" i="12" s="1"/>
  <c r="H171" i="12"/>
  <c r="K171" i="12" s="1"/>
  <c r="H107" i="12"/>
  <c r="H371" i="12"/>
  <c r="K371" i="12" s="1"/>
  <c r="H296" i="12"/>
  <c r="I296" i="12" s="1"/>
  <c r="H409" i="12"/>
  <c r="K409" i="12" s="1"/>
  <c r="H341" i="12"/>
  <c r="K341" i="12" s="1"/>
  <c r="H340" i="12"/>
  <c r="K340" i="12" s="1"/>
  <c r="H15" i="12"/>
  <c r="I15" i="12" s="1"/>
  <c r="H295" i="12"/>
  <c r="K295" i="12" s="1"/>
  <c r="H370" i="12"/>
  <c r="K370" i="12" s="1"/>
  <c r="H270" i="12"/>
  <c r="I270" i="12" s="1"/>
  <c r="H14" i="12"/>
  <c r="K14" i="12" s="1"/>
  <c r="H266" i="12"/>
  <c r="I266" i="12" s="1"/>
  <c r="H262" i="12"/>
  <c r="I262" i="12" s="1"/>
  <c r="H258" i="12"/>
  <c r="I258" i="12" s="1"/>
  <c r="H339" i="12"/>
  <c r="K339" i="12" s="1"/>
  <c r="H408" i="12"/>
  <c r="K408" i="12" s="1"/>
  <c r="H407" i="12"/>
  <c r="K407" i="12" s="1"/>
  <c r="H406" i="12"/>
  <c r="K406" i="12" s="1"/>
  <c r="H103" i="12"/>
  <c r="H99" i="12"/>
  <c r="H4" i="12"/>
  <c r="K4" i="12" s="1"/>
  <c r="I163" i="12" l="1"/>
  <c r="I286" i="12"/>
  <c r="I282" i="12"/>
  <c r="I290" i="12"/>
  <c r="F308" i="11"/>
  <c r="F307" i="11"/>
  <c r="F306" i="11"/>
  <c r="F305" i="11"/>
  <c r="F304" i="11"/>
  <c r="F303" i="11"/>
  <c r="F302" i="11"/>
  <c r="F301" i="11"/>
  <c r="F300" i="11"/>
  <c r="F299" i="11"/>
  <c r="I299" i="11" s="1"/>
  <c r="F298" i="11"/>
  <c r="I298" i="11" s="1"/>
  <c r="F297" i="11"/>
  <c r="I297" i="11" s="1"/>
  <c r="F296" i="11"/>
  <c r="I296" i="11" s="1"/>
  <c r="F295" i="11"/>
  <c r="I295" i="11" s="1"/>
  <c r="F291" i="11"/>
  <c r="F287" i="11"/>
  <c r="F283" i="11"/>
  <c r="F279" i="11"/>
  <c r="F275" i="11"/>
  <c r="F271" i="11"/>
  <c r="F270" i="11"/>
  <c r="I270" i="11" s="1"/>
  <c r="F266" i="11"/>
  <c r="F265" i="11"/>
  <c r="I265" i="11" s="1"/>
  <c r="F261" i="11"/>
  <c r="F260" i="11"/>
  <c r="F259" i="11"/>
  <c r="F258" i="11"/>
  <c r="F257" i="11"/>
  <c r="F253" i="11"/>
  <c r="F249" i="11"/>
  <c r="F245" i="11"/>
  <c r="F241" i="11"/>
  <c r="F237" i="11"/>
  <c r="F233" i="11"/>
  <c r="F229" i="11"/>
  <c r="F225" i="11"/>
  <c r="F224" i="11"/>
  <c r="I224" i="11" s="1"/>
  <c r="F223" i="11"/>
  <c r="I223" i="11" s="1"/>
  <c r="F222" i="11"/>
  <c r="I222" i="11" s="1"/>
  <c r="F219" i="11"/>
  <c r="F218" i="11"/>
  <c r="I218" i="11" s="1"/>
  <c r="F217" i="11"/>
  <c r="I217" i="11" s="1"/>
  <c r="F216" i="11"/>
  <c r="I216" i="11" s="1"/>
  <c r="F215" i="11"/>
  <c r="I215" i="11" s="1"/>
  <c r="F214" i="11"/>
  <c r="I214" i="11" s="1"/>
  <c r="F211" i="11"/>
  <c r="F208" i="11"/>
  <c r="F205" i="11"/>
  <c r="F202" i="11"/>
  <c r="F201" i="11"/>
  <c r="F198" i="11"/>
  <c r="F197" i="11"/>
  <c r="F194" i="11"/>
  <c r="F191" i="11"/>
  <c r="F188" i="11"/>
  <c r="F185" i="11"/>
  <c r="F182" i="11"/>
  <c r="F181" i="11"/>
  <c r="I181" i="11" s="1"/>
  <c r="F180" i="11"/>
  <c r="I180" i="11" s="1"/>
  <c r="F179" i="11"/>
  <c r="I179" i="11" s="1"/>
  <c r="F178" i="11"/>
  <c r="I178" i="11" s="1"/>
  <c r="F177" i="11"/>
  <c r="I177" i="11" s="1"/>
  <c r="F176" i="11"/>
  <c r="I176" i="11" s="1"/>
  <c r="F175" i="11"/>
  <c r="I175" i="11" s="1"/>
  <c r="F174" i="11"/>
  <c r="I174" i="11" s="1"/>
  <c r="F173" i="11"/>
  <c r="I173" i="11" s="1"/>
  <c r="F172" i="11"/>
  <c r="I172" i="11" s="1"/>
  <c r="F171" i="11"/>
  <c r="I171" i="11" s="1"/>
  <c r="F167" i="11"/>
  <c r="F163" i="11"/>
  <c r="F159" i="11"/>
  <c r="F155" i="11"/>
  <c r="F151" i="11"/>
  <c r="F147" i="11"/>
  <c r="F143" i="11"/>
  <c r="F139" i="11"/>
  <c r="F135" i="11"/>
  <c r="F131" i="11"/>
  <c r="F127" i="11"/>
  <c r="F123" i="11"/>
  <c r="F119" i="11"/>
  <c r="F115" i="11"/>
  <c r="F111" i="11"/>
  <c r="F107" i="11"/>
  <c r="F103" i="11"/>
  <c r="F99" i="11"/>
  <c r="F95" i="11"/>
  <c r="F91" i="11"/>
  <c r="F87" i="11"/>
  <c r="F83" i="11"/>
  <c r="F79" i="11"/>
  <c r="F75" i="11"/>
  <c r="F71" i="11"/>
  <c r="F70" i="11"/>
  <c r="I70" i="11" s="1"/>
  <c r="F66" i="11"/>
  <c r="F62" i="11"/>
  <c r="F58" i="11"/>
  <c r="F54" i="11"/>
  <c r="F53" i="11"/>
  <c r="I53" i="11" s="1"/>
  <c r="F52" i="11"/>
  <c r="I52" i="11" s="1"/>
  <c r="F49" i="11"/>
  <c r="F48" i="11"/>
  <c r="I48" i="11" s="1"/>
  <c r="F45" i="11"/>
  <c r="F42" i="11"/>
  <c r="F39" i="11"/>
  <c r="F36" i="11"/>
  <c r="F33" i="11"/>
  <c r="F30" i="11"/>
  <c r="F29" i="11"/>
  <c r="I29" i="11" s="1"/>
  <c r="F26" i="11"/>
  <c r="F25" i="11"/>
  <c r="I25" i="11" s="1"/>
  <c r="F24" i="11"/>
  <c r="I24" i="11" s="1"/>
  <c r="F23" i="11"/>
  <c r="I23" i="11" s="1"/>
  <c r="F22" i="11"/>
  <c r="I22" i="11" s="1"/>
  <c r="F21" i="11"/>
  <c r="I21" i="11" s="1"/>
  <c r="F20" i="11"/>
  <c r="I20" i="11" s="1"/>
  <c r="F19" i="11"/>
  <c r="I19" i="11" s="1"/>
  <c r="F18" i="11"/>
  <c r="I18" i="11" s="1"/>
  <c r="F17" i="11"/>
  <c r="I17" i="11" s="1"/>
  <c r="F16" i="11"/>
  <c r="I16" i="11" s="1"/>
  <c r="F15" i="11"/>
  <c r="I15" i="11" s="1"/>
  <c r="F14" i="11"/>
  <c r="I14" i="11" s="1"/>
  <c r="F13" i="11"/>
  <c r="I13" i="11" s="1"/>
  <c r="F12" i="11"/>
  <c r="I12" i="11" s="1"/>
  <c r="F11" i="11"/>
  <c r="I11" i="11" s="1"/>
  <c r="F10" i="11"/>
  <c r="I10" i="11" s="1"/>
  <c r="F9" i="11"/>
  <c r="I9" i="11" s="1"/>
  <c r="F8" i="11"/>
  <c r="I8" i="11" s="1"/>
  <c r="F7" i="11"/>
  <c r="I7" i="11" s="1"/>
  <c r="F6" i="11"/>
  <c r="I6" i="11" s="1"/>
  <c r="F5" i="11"/>
  <c r="I5" i="11" s="1"/>
  <c r="F4" i="11"/>
  <c r="I4" i="11" s="1"/>
  <c r="I308" i="11"/>
  <c r="I307" i="11"/>
  <c r="I306" i="11"/>
  <c r="I305" i="11"/>
  <c r="I304" i="11"/>
  <c r="I303" i="11"/>
  <c r="I302" i="11"/>
  <c r="I301" i="11"/>
  <c r="I300" i="11"/>
  <c r="I260" i="11"/>
  <c r="I259" i="11"/>
  <c r="I258" i="11"/>
  <c r="I257" i="11"/>
  <c r="I201" i="11"/>
  <c r="I197" i="11"/>
  <c r="L290" i="12" l="1"/>
  <c r="L291" i="12" s="1"/>
  <c r="L282" i="12"/>
  <c r="L283" i="12" s="1"/>
  <c r="L286" i="12"/>
  <c r="L287" i="12" s="1"/>
  <c r="K286" i="12"/>
  <c r="L163" i="12"/>
  <c r="L164" i="12" s="1"/>
  <c r="J3" i="18"/>
  <c r="J7" i="18"/>
  <c r="K163" i="12" l="1"/>
  <c r="K282" i="12"/>
  <c r="L165" i="12"/>
  <c r="K164" i="12"/>
  <c r="L288" i="12"/>
  <c r="K287" i="12"/>
  <c r="L284" i="12"/>
  <c r="K283" i="12"/>
  <c r="K290" i="12"/>
  <c r="L292" i="12"/>
  <c r="K291" i="12"/>
  <c r="E44" i="18"/>
  <c r="E43" i="18"/>
  <c r="E8" i="18"/>
  <c r="E28" i="18"/>
  <c r="E4" i="18"/>
  <c r="E15" i="18"/>
  <c r="E20" i="18"/>
  <c r="E40" i="18"/>
  <c r="E32" i="18"/>
  <c r="E16" i="18"/>
  <c r="E74" i="18"/>
  <c r="E62" i="18"/>
  <c r="E26" i="18"/>
  <c r="E14" i="18"/>
  <c r="E83" i="18"/>
  <c r="E84" i="18"/>
  <c r="E38" i="18"/>
  <c r="E37" i="18"/>
  <c r="E36" i="18"/>
  <c r="E80" i="18"/>
  <c r="E66" i="18"/>
  <c r="E35" i="18"/>
  <c r="E60" i="18"/>
  <c r="E34" i="18"/>
  <c r="E61" i="18"/>
  <c r="E70" i="18"/>
  <c r="E21" i="18"/>
  <c r="E9" i="18"/>
  <c r="E81" i="18"/>
  <c r="E77" i="18"/>
  <c r="E65" i="18"/>
  <c r="E19" i="18"/>
  <c r="E57" i="18"/>
  <c r="E13" i="18"/>
  <c r="E24" i="18"/>
  <c r="E23" i="18"/>
  <c r="E10" i="18"/>
  <c r="E48" i="18"/>
  <c r="E59" i="18"/>
  <c r="E33" i="18"/>
  <c r="E47" i="18"/>
  <c r="E51" i="18"/>
  <c r="E39" i="18"/>
  <c r="E27" i="18"/>
  <c r="E22" i="18"/>
  <c r="E52" i="18"/>
  <c r="E82" i="18"/>
  <c r="E12" i="18"/>
  <c r="E69" i="18"/>
  <c r="E11" i="18"/>
  <c r="E58" i="18"/>
  <c r="E79" i="18"/>
  <c r="E68" i="18"/>
  <c r="E46" i="18"/>
  <c r="E55" i="18"/>
  <c r="E53" i="18"/>
  <c r="E41" i="18"/>
  <c r="E29" i="18"/>
  <c r="E17" i="18"/>
  <c r="E5" i="18"/>
  <c r="E3" i="18"/>
  <c r="E7" i="18"/>
  <c r="E75" i="18"/>
  <c r="E76" i="18"/>
  <c r="E31" i="18"/>
  <c r="E45" i="18"/>
  <c r="E18" i="18"/>
  <c r="E78" i="18"/>
  <c r="E85" i="18"/>
  <c r="E67" i="18"/>
  <c r="E54" i="18"/>
  <c r="E6" i="18"/>
  <c r="E71" i="18"/>
  <c r="E49" i="18"/>
  <c r="E25" i="18"/>
  <c r="E56" i="18"/>
  <c r="E64" i="18"/>
  <c r="E63" i="18"/>
  <c r="E42" i="18"/>
  <c r="E72" i="18"/>
  <c r="E30" i="18"/>
  <c r="E73" i="18"/>
  <c r="J4" i="18" l="1"/>
  <c r="J5" i="18" s="1"/>
  <c r="D99" i="18" s="1"/>
  <c r="J8" i="18"/>
  <c r="J9" i="18" s="1"/>
  <c r="D91" i="18" s="1"/>
  <c r="L285" i="12"/>
  <c r="K285" i="12" s="1"/>
  <c r="K284" i="12"/>
  <c r="L293" i="12"/>
  <c r="K293" i="12" s="1"/>
  <c r="K292" i="12"/>
  <c r="L289" i="12"/>
  <c r="K289" i="12" s="1"/>
  <c r="K288" i="12"/>
  <c r="L166" i="12"/>
  <c r="K166" i="12" s="1"/>
  <c r="K165" i="12"/>
  <c r="D103" i="18" l="1"/>
  <c r="D87" i="18"/>
  <c r="D98" i="18"/>
  <c r="D109" i="18"/>
  <c r="D89" i="18"/>
  <c r="D93" i="18"/>
  <c r="D95" i="18"/>
  <c r="D107" i="18"/>
  <c r="D105" i="18"/>
  <c r="N35" i="19" s="1"/>
  <c r="N36" i="19" s="1"/>
  <c r="C51" i="19" s="1"/>
  <c r="D110" i="18"/>
  <c r="M35" i="19" l="1"/>
  <c r="L35" i="19" s="1"/>
  <c r="K35" i="19" s="1"/>
  <c r="J35" i="19" s="1"/>
  <c r="I35" i="19" s="1"/>
  <c r="H35" i="19" s="1"/>
  <c r="G35" i="19" s="1"/>
  <c r="F35" i="19" s="1"/>
  <c r="E35" i="19" s="1"/>
  <c r="D35" i="19" s="1"/>
  <c r="M36" i="19"/>
  <c r="L36" i="19" s="1"/>
  <c r="K36" i="19" s="1"/>
  <c r="J36" i="19" s="1"/>
  <c r="I36" i="19" s="1"/>
  <c r="H36" i="19" s="1"/>
  <c r="G36" i="19" s="1"/>
  <c r="F36" i="19" s="1"/>
  <c r="E36" i="19" s="1"/>
  <c r="D36" i="19" s="1"/>
  <c r="C36" i="19" s="1"/>
  <c r="B36" i="19" s="1"/>
  <c r="N37" i="19"/>
  <c r="M37" i="19" s="1"/>
  <c r="L37" i="19" s="1"/>
  <c r="K37" i="19" s="1"/>
  <c r="J37" i="19" s="1"/>
  <c r="I37" i="19" s="1"/>
  <c r="H37" i="19" s="1"/>
  <c r="G37" i="19" s="1"/>
  <c r="F37" i="19" s="1"/>
  <c r="E37" i="19" s="1"/>
  <c r="D37" i="19" s="1"/>
  <c r="C37" i="19" s="1"/>
  <c r="B37" i="19" s="1"/>
  <c r="N38" i="19" l="1"/>
  <c r="C35" i="19"/>
  <c r="B35" i="19" s="1"/>
  <c r="M38" i="19" l="1"/>
  <c r="L38" i="19" s="1"/>
  <c r="K38" i="19" s="1"/>
  <c r="J38" i="19" s="1"/>
  <c r="I38" i="19" s="1"/>
  <c r="H38" i="19" s="1"/>
  <c r="G38" i="19" s="1"/>
  <c r="F38" i="19" s="1"/>
  <c r="E38" i="19" s="1"/>
  <c r="D38" i="19" s="1"/>
  <c r="C38" i="19" s="1"/>
  <c r="B38" i="19" s="1"/>
  <c r="N39" i="19"/>
  <c r="N40" i="19" l="1"/>
  <c r="M39" i="19"/>
  <c r="L39" i="19" s="1"/>
  <c r="K39" i="19" s="1"/>
  <c r="J39" i="19" s="1"/>
  <c r="I39" i="19" s="1"/>
  <c r="H39" i="19" s="1"/>
  <c r="G39" i="19" s="1"/>
  <c r="F39" i="19" s="1"/>
  <c r="E39" i="19" s="1"/>
  <c r="D39" i="19" s="1"/>
  <c r="C39" i="19" s="1"/>
  <c r="B39" i="19" s="1"/>
  <c r="N41" i="19" l="1"/>
  <c r="M40" i="19"/>
  <c r="L40" i="19" s="1"/>
  <c r="K40" i="19" s="1"/>
  <c r="J40" i="19" s="1"/>
  <c r="I40" i="19" s="1"/>
  <c r="H40" i="19" s="1"/>
  <c r="G40" i="19" s="1"/>
  <c r="F40" i="19" s="1"/>
  <c r="E40" i="19" s="1"/>
  <c r="D40" i="19" s="1"/>
  <c r="C40" i="19" s="1"/>
  <c r="B40" i="19" s="1"/>
  <c r="N42" i="19" l="1"/>
  <c r="M41" i="19"/>
  <c r="L41" i="19" s="1"/>
  <c r="K41" i="19" s="1"/>
  <c r="J41" i="19" s="1"/>
  <c r="I41" i="19" s="1"/>
  <c r="H41" i="19" s="1"/>
  <c r="G41" i="19" s="1"/>
  <c r="F41" i="19" s="1"/>
  <c r="E41" i="19" s="1"/>
  <c r="D41" i="19" s="1"/>
  <c r="N43" i="19" l="1"/>
  <c r="M42" i="19"/>
  <c r="L42" i="19" s="1"/>
  <c r="K42" i="19" s="1"/>
  <c r="J42" i="19" s="1"/>
  <c r="I42" i="19" s="1"/>
  <c r="H42" i="19" s="1"/>
  <c r="G42" i="19" s="1"/>
  <c r="F42" i="19" s="1"/>
  <c r="E42" i="19" s="1"/>
  <c r="D42" i="19" s="1"/>
  <c r="C41" i="19"/>
  <c r="B41" i="19" s="1"/>
  <c r="N44" i="19" l="1"/>
  <c r="M43" i="19"/>
  <c r="L43" i="19" s="1"/>
  <c r="K43" i="19" s="1"/>
  <c r="J43" i="19" s="1"/>
  <c r="I43" i="19" s="1"/>
  <c r="H43" i="19" s="1"/>
  <c r="G43" i="19" s="1"/>
  <c r="F43" i="19" s="1"/>
  <c r="E43" i="19" s="1"/>
  <c r="C42" i="19"/>
  <c r="B42" i="19" s="1"/>
  <c r="N45" i="19" l="1"/>
  <c r="M45" i="19" s="1"/>
  <c r="L45" i="19" s="1"/>
  <c r="K45" i="19" s="1"/>
  <c r="J45" i="19" s="1"/>
  <c r="I45" i="19" s="1"/>
  <c r="H45" i="19" s="1"/>
  <c r="G45" i="19" s="1"/>
  <c r="F45" i="19" s="1"/>
  <c r="M44" i="19"/>
  <c r="L44" i="19" s="1"/>
  <c r="K44" i="19" s="1"/>
  <c r="J44" i="19" s="1"/>
  <c r="I44" i="19" s="1"/>
  <c r="H44" i="19" s="1"/>
  <c r="G44" i="19" s="1"/>
  <c r="F44" i="19" s="1"/>
  <c r="E44" i="19" s="1"/>
  <c r="D43" i="19"/>
  <c r="E45" i="19" l="1"/>
  <c r="D44" i="19"/>
  <c r="C43" i="19"/>
  <c r="B43" i="19" s="1"/>
  <c r="C44" i="19" l="1"/>
  <c r="B44" i="19" s="1"/>
  <c r="D45" i="19"/>
  <c r="C45" i="19" l="1"/>
  <c r="B45" i="19" s="1"/>
  <c r="D309" i="12" l="1"/>
  <c r="C309" i="12"/>
  <c r="D308" i="12"/>
  <c r="C308" i="12"/>
  <c r="D214" i="12"/>
  <c r="C214" i="12"/>
  <c r="D196" i="12"/>
  <c r="C196" i="12"/>
  <c r="B41" i="17" l="1"/>
  <c r="B37" i="17"/>
  <c r="B33" i="17"/>
  <c r="B27" i="17"/>
  <c r="B26" i="17"/>
  <c r="B23" i="17"/>
  <c r="B20" i="17"/>
  <c r="B19" i="17"/>
  <c r="B5" i="17"/>
  <c r="B45" i="17"/>
  <c r="B29" i="17"/>
  <c r="B12" i="17"/>
  <c r="B4" i="17"/>
  <c r="B8" i="17"/>
  <c r="B11" i="17"/>
  <c r="B10" i="17"/>
  <c r="B24" i="17" l="1"/>
  <c r="B28" i="17"/>
  <c r="B31" i="17"/>
  <c r="B9" i="17"/>
  <c r="B42" i="17"/>
  <c r="B14" i="17"/>
  <c r="B39" i="17"/>
  <c r="B7" i="17"/>
  <c r="B32" i="17"/>
  <c r="B38" i="17"/>
  <c r="B3" i="17"/>
  <c r="B13" i="17"/>
  <c r="B6" i="17"/>
  <c r="D369" i="12"/>
  <c r="D368" i="12"/>
  <c r="D367" i="12"/>
  <c r="D366" i="12"/>
  <c r="D167" i="12"/>
  <c r="D257" i="12"/>
  <c r="D256" i="12"/>
  <c r="D255" i="12"/>
  <c r="D96" i="12"/>
  <c r="D93" i="12"/>
  <c r="D422" i="12"/>
  <c r="D421" i="12"/>
  <c r="D420" i="12"/>
  <c r="D419" i="12"/>
  <c r="D254" i="12"/>
  <c r="D333" i="12"/>
  <c r="D90" i="12"/>
  <c r="D404" i="12"/>
  <c r="D251" i="12"/>
  <c r="D13" i="12"/>
  <c r="D12" i="12"/>
  <c r="D11" i="12"/>
  <c r="D403" i="12"/>
  <c r="D402" i="12"/>
  <c r="D401" i="12"/>
  <c r="D248" i="12"/>
  <c r="D87" i="12"/>
  <c r="D365" i="12"/>
  <c r="D364" i="12"/>
  <c r="D363" i="12"/>
  <c r="D362" i="12"/>
  <c r="D361" i="12"/>
  <c r="D418" i="12"/>
  <c r="D84" i="12"/>
  <c r="D81" i="12"/>
  <c r="D247" i="12"/>
  <c r="D243" i="12"/>
  <c r="D360" i="12"/>
  <c r="D400" i="12"/>
  <c r="D240" i="12"/>
  <c r="D399" i="12"/>
  <c r="D338" i="12"/>
  <c r="D398" i="12"/>
  <c r="D332" i="12"/>
  <c r="D239" i="12"/>
  <c r="D163" i="12"/>
  <c r="D405" i="12"/>
  <c r="D359" i="12"/>
  <c r="D397" i="12"/>
  <c r="D78" i="12"/>
  <c r="D75" i="12"/>
  <c r="D72" i="12"/>
  <c r="D337" i="12"/>
  <c r="D331" i="12"/>
  <c r="D159" i="12"/>
  <c r="D396" i="12"/>
  <c r="D395" i="12"/>
  <c r="D327" i="12"/>
  <c r="D323" i="12"/>
  <c r="D10" i="12"/>
  <c r="D236" i="12"/>
  <c r="D69" i="12"/>
  <c r="D319" i="12"/>
  <c r="D235" i="12"/>
  <c r="D358" i="12"/>
  <c r="D294" i="12"/>
  <c r="D234" i="12"/>
  <c r="D394" i="12"/>
  <c r="D357" i="12"/>
  <c r="D393" i="12"/>
  <c r="D356" i="12"/>
  <c r="D355" i="12"/>
  <c r="D354" i="12"/>
  <c r="D392" i="12"/>
  <c r="D391" i="12"/>
  <c r="D336" i="12"/>
  <c r="D353" i="12"/>
  <c r="D66" i="12"/>
  <c r="D155" i="12"/>
  <c r="D151" i="12"/>
  <c r="D147" i="12"/>
  <c r="D143" i="12"/>
  <c r="D231" i="12"/>
  <c r="D63" i="12"/>
  <c r="D60" i="12"/>
  <c r="D57" i="12"/>
  <c r="D54" i="12"/>
  <c r="D51" i="12"/>
  <c r="D48" i="12"/>
  <c r="D45" i="12"/>
  <c r="D352" i="12"/>
  <c r="D315" i="12"/>
  <c r="D390" i="12"/>
  <c r="D229" i="12"/>
  <c r="D226" i="12"/>
  <c r="D351" i="12"/>
  <c r="D225" i="12"/>
  <c r="D139" i="12"/>
  <c r="D350" i="12"/>
  <c r="D389" i="12"/>
  <c r="D42" i="12"/>
  <c r="D41" i="12"/>
  <c r="D349" i="12"/>
  <c r="D135" i="12"/>
  <c r="D9" i="12"/>
  <c r="D224" i="12"/>
  <c r="D223" i="12"/>
  <c r="D388" i="12"/>
  <c r="D38" i="12"/>
  <c r="D35" i="12"/>
  <c r="D222" i="12"/>
  <c r="D387" i="12"/>
  <c r="D219" i="12"/>
  <c r="D217" i="12"/>
  <c r="D216" i="12"/>
  <c r="D311" i="12"/>
  <c r="D310" i="12"/>
  <c r="D307" i="12"/>
  <c r="D131" i="12"/>
  <c r="D32" i="12"/>
  <c r="D127" i="12"/>
  <c r="D386" i="12"/>
  <c r="D417" i="12"/>
  <c r="D416" i="12"/>
  <c r="D348" i="12"/>
  <c r="D347" i="12"/>
  <c r="D215" i="12"/>
  <c r="D29" i="12"/>
  <c r="D8" i="12"/>
  <c r="D211" i="12"/>
  <c r="D208" i="12"/>
  <c r="D415" i="12"/>
  <c r="D28" i="12"/>
  <c r="D205" i="12"/>
  <c r="D335" i="12"/>
  <c r="D286" i="12"/>
  <c r="D123" i="12"/>
  <c r="D385" i="12"/>
  <c r="D384" i="12"/>
  <c r="D383" i="12"/>
  <c r="D382" i="12"/>
  <c r="D381" i="12"/>
  <c r="D119" i="12"/>
  <c r="D115" i="12"/>
  <c r="D380" i="12"/>
  <c r="D379" i="12"/>
  <c r="D202" i="12"/>
  <c r="D199" i="12"/>
  <c r="D282" i="12"/>
  <c r="D378" i="12"/>
  <c r="D414" i="12"/>
  <c r="D377" i="12"/>
  <c r="D376" i="12"/>
  <c r="D375" i="12"/>
  <c r="D374" i="12"/>
  <c r="D193" i="12"/>
  <c r="D346" i="12"/>
  <c r="D7" i="12"/>
  <c r="D190" i="12"/>
  <c r="D303" i="12"/>
  <c r="D111" i="12"/>
  <c r="D373" i="12"/>
  <c r="D413" i="12"/>
  <c r="D372" i="12"/>
  <c r="D302" i="12"/>
  <c r="D187" i="12"/>
  <c r="D184" i="12"/>
  <c r="D278" i="12"/>
  <c r="D183" i="12"/>
  <c r="D22" i="12"/>
  <c r="D19" i="12"/>
  <c r="D180" i="12"/>
  <c r="D345" i="12"/>
  <c r="D334" i="12"/>
  <c r="D301" i="12"/>
  <c r="D274" i="12"/>
  <c r="D344" i="12"/>
  <c r="D343" i="12"/>
  <c r="D300" i="12"/>
  <c r="D342" i="12"/>
  <c r="D177" i="12"/>
  <c r="D18" i="12"/>
  <c r="D6" i="12"/>
  <c r="D412" i="12"/>
  <c r="D411" i="12"/>
  <c r="D410" i="12"/>
  <c r="D5" i="12"/>
  <c r="D174" i="12"/>
  <c r="D173" i="12"/>
  <c r="D172" i="12"/>
  <c r="D171" i="12"/>
  <c r="D371" i="12"/>
  <c r="D296" i="12"/>
  <c r="D409" i="12"/>
  <c r="D341" i="12"/>
  <c r="D340" i="12"/>
  <c r="D295" i="12"/>
  <c r="D370" i="12"/>
  <c r="D270" i="12"/>
  <c r="D14" i="12"/>
  <c r="D266" i="12"/>
  <c r="D262" i="12"/>
  <c r="D258" i="12"/>
  <c r="D339" i="12"/>
  <c r="D408" i="12"/>
  <c r="D407" i="12"/>
  <c r="D406" i="12"/>
  <c r="D103" i="12"/>
  <c r="D99" i="12"/>
  <c r="D4" i="12"/>
  <c r="C103" i="12"/>
  <c r="C406" i="12"/>
  <c r="C407" i="12"/>
  <c r="C408" i="12"/>
  <c r="C339" i="12"/>
  <c r="C258" i="12"/>
  <c r="C262" i="12"/>
  <c r="C266" i="12"/>
  <c r="C14" i="12"/>
  <c r="C270" i="12"/>
  <c r="C370" i="12"/>
  <c r="C295" i="12"/>
  <c r="C15" i="12"/>
  <c r="C340" i="12"/>
  <c r="C341" i="12"/>
  <c r="C409" i="12"/>
  <c r="C296" i="12"/>
  <c r="C371" i="12"/>
  <c r="C107" i="12"/>
  <c r="C171" i="12"/>
  <c r="C172" i="12"/>
  <c r="C173" i="12"/>
  <c r="C174" i="12"/>
  <c r="C5" i="12"/>
  <c r="C410" i="12"/>
  <c r="C411" i="12"/>
  <c r="C412" i="12"/>
  <c r="C6" i="12"/>
  <c r="C18" i="12"/>
  <c r="C177" i="12"/>
  <c r="C342" i="12"/>
  <c r="C300" i="12"/>
  <c r="C343" i="12"/>
  <c r="C344" i="12"/>
  <c r="C274" i="12"/>
  <c r="C301" i="12"/>
  <c r="C334" i="12"/>
  <c r="C345" i="12"/>
  <c r="C180" i="12"/>
  <c r="C19" i="12"/>
  <c r="C22" i="12"/>
  <c r="C183" i="12"/>
  <c r="C278" i="12"/>
  <c r="C184" i="12"/>
  <c r="C187" i="12"/>
  <c r="C302" i="12"/>
  <c r="C372" i="12"/>
  <c r="C413" i="12"/>
  <c r="C373" i="12"/>
  <c r="C111" i="12"/>
  <c r="C303" i="12"/>
  <c r="C190" i="12"/>
  <c r="C7" i="12"/>
  <c r="C346" i="12"/>
  <c r="C193" i="12"/>
  <c r="C374" i="12"/>
  <c r="C375" i="12"/>
  <c r="C376" i="12"/>
  <c r="C377" i="12"/>
  <c r="C414" i="12"/>
  <c r="C378" i="12"/>
  <c r="C282" i="12"/>
  <c r="C199" i="12"/>
  <c r="C202" i="12"/>
  <c r="C379" i="12"/>
  <c r="C380" i="12"/>
  <c r="C115" i="12"/>
  <c r="C119" i="12"/>
  <c r="C381" i="12"/>
  <c r="C382" i="12"/>
  <c r="C383" i="12"/>
  <c r="C384" i="12"/>
  <c r="C385" i="12"/>
  <c r="C123" i="12"/>
  <c r="C286" i="12"/>
  <c r="C335" i="12"/>
  <c r="C205" i="12"/>
  <c r="C28" i="12"/>
  <c r="C415" i="12"/>
  <c r="C208" i="12"/>
  <c r="C211" i="12"/>
  <c r="C8" i="12"/>
  <c r="C29" i="12"/>
  <c r="C215" i="12"/>
  <c r="C347" i="12"/>
  <c r="C348" i="12"/>
  <c r="C416" i="12"/>
  <c r="C417" i="12"/>
  <c r="C386" i="12"/>
  <c r="C127" i="12"/>
  <c r="C32" i="12"/>
  <c r="C131" i="12"/>
  <c r="C307" i="12"/>
  <c r="C310" i="12"/>
  <c r="C311" i="12"/>
  <c r="C216" i="12"/>
  <c r="C217" i="12"/>
  <c r="C219" i="12"/>
  <c r="C387" i="12"/>
  <c r="C222" i="12"/>
  <c r="C35" i="12"/>
  <c r="C38" i="12"/>
  <c r="C388" i="12"/>
  <c r="C223" i="12"/>
  <c r="C224" i="12"/>
  <c r="C9" i="12"/>
  <c r="C135" i="12"/>
  <c r="C349" i="12"/>
  <c r="C41" i="12"/>
  <c r="C42" i="12"/>
  <c r="C389" i="12"/>
  <c r="C350" i="12"/>
  <c r="C139" i="12"/>
  <c r="C225" i="12"/>
  <c r="C351" i="12"/>
  <c r="C226" i="12"/>
  <c r="C229" i="12"/>
  <c r="C390" i="12"/>
  <c r="C315" i="12"/>
  <c r="C352" i="12"/>
  <c r="C45" i="12"/>
  <c r="C48" i="12"/>
  <c r="C51" i="12"/>
  <c r="C54" i="12"/>
  <c r="C57" i="12"/>
  <c r="C60" i="12"/>
  <c r="C63" i="12"/>
  <c r="C231" i="12"/>
  <c r="C143" i="12"/>
  <c r="C147" i="12"/>
  <c r="C151" i="12"/>
  <c r="C155" i="12"/>
  <c r="C66" i="12"/>
  <c r="C353" i="12"/>
  <c r="C336" i="12"/>
  <c r="C391" i="12"/>
  <c r="C392" i="12"/>
  <c r="C354" i="12"/>
  <c r="C355" i="12"/>
  <c r="C356" i="12"/>
  <c r="C393" i="12"/>
  <c r="C357" i="12"/>
  <c r="C394" i="12"/>
  <c r="C234" i="12"/>
  <c r="C294" i="12"/>
  <c r="C358" i="12"/>
  <c r="C235" i="12"/>
  <c r="C319" i="12"/>
  <c r="C69" i="12"/>
  <c r="C236" i="12"/>
  <c r="C10" i="12"/>
  <c r="C323" i="12"/>
  <c r="C327" i="12"/>
  <c r="C395" i="12"/>
  <c r="C396" i="12"/>
  <c r="C159" i="12"/>
  <c r="C331" i="12"/>
  <c r="C337" i="12"/>
  <c r="C72" i="12"/>
  <c r="C75" i="12"/>
  <c r="C78" i="12"/>
  <c r="C397" i="12"/>
  <c r="C359" i="12"/>
  <c r="C405" i="12"/>
  <c r="C163" i="12"/>
  <c r="C239" i="12"/>
  <c r="C332" i="12"/>
  <c r="C398" i="12"/>
  <c r="C338" i="12"/>
  <c r="C399" i="12"/>
  <c r="C240" i="12"/>
  <c r="C400" i="12"/>
  <c r="C360" i="12"/>
  <c r="C243" i="12"/>
  <c r="C247" i="12"/>
  <c r="C81" i="12"/>
  <c r="C84" i="12"/>
  <c r="C418" i="12"/>
  <c r="C361" i="12"/>
  <c r="C362" i="12"/>
  <c r="C363" i="12"/>
  <c r="C364" i="12"/>
  <c r="C365" i="12"/>
  <c r="C87" i="12"/>
  <c r="C248" i="12"/>
  <c r="C401" i="12"/>
  <c r="C402" i="12"/>
  <c r="C403" i="12"/>
  <c r="C11" i="12"/>
  <c r="C12" i="12"/>
  <c r="C13" i="12"/>
  <c r="C251" i="12"/>
  <c r="C404" i="12"/>
  <c r="C90" i="12"/>
  <c r="C333" i="12"/>
  <c r="C254" i="12"/>
  <c r="C419" i="12"/>
  <c r="C420" i="12"/>
  <c r="C421" i="12"/>
  <c r="C422" i="12"/>
  <c r="C93" i="12"/>
  <c r="C96" i="12"/>
  <c r="C255" i="12"/>
  <c r="C256" i="12"/>
  <c r="C257" i="12"/>
  <c r="C167" i="12"/>
  <c r="C366" i="12"/>
  <c r="C367" i="12"/>
  <c r="C368" i="12"/>
  <c r="C369" i="12"/>
  <c r="C99" i="12"/>
  <c r="C4" i="12"/>
  <c r="B5" i="13" l="1"/>
  <c r="B6" i="13"/>
  <c r="B7" i="13"/>
  <c r="B8" i="13"/>
  <c r="B9" i="13"/>
  <c r="B10" i="13"/>
  <c r="B11" i="13"/>
  <c r="B12" i="13"/>
  <c r="B13" i="13"/>
  <c r="B14" i="13"/>
  <c r="B17" i="13"/>
  <c r="B19" i="13"/>
  <c r="B20" i="13"/>
  <c r="B23" i="13"/>
  <c r="B24" i="13"/>
  <c r="B26" i="13"/>
  <c r="B27" i="13"/>
  <c r="B28" i="13"/>
  <c r="B29" i="13"/>
  <c r="B31" i="13"/>
  <c r="B32" i="13"/>
  <c r="B33" i="13"/>
  <c r="B37" i="13"/>
  <c r="B38" i="13"/>
  <c r="B39" i="13"/>
  <c r="B41" i="13"/>
  <c r="B42" i="13"/>
  <c r="B45" i="13"/>
  <c r="B4" i="13"/>
  <c r="B3" i="13"/>
  <c r="E6" i="28" l="1"/>
  <c r="E14" i="26" s="1"/>
  <c r="I20" i="12" s="1"/>
  <c r="M8" i="28"/>
  <c r="M16" i="26" s="1"/>
  <c r="H10" i="28"/>
  <c r="H18" i="26" s="1"/>
  <c r="E12" i="28"/>
  <c r="E20" i="26" s="1"/>
  <c r="I39" i="12" s="1"/>
  <c r="Q14" i="28"/>
  <c r="Q22" i="26" s="1"/>
  <c r="O16" i="28"/>
  <c r="O24" i="26" s="1"/>
  <c r="M18" i="28"/>
  <c r="M26" i="26" s="1"/>
  <c r="F20" i="28"/>
  <c r="F28" i="26" s="1"/>
  <c r="I65" i="12" s="1"/>
  <c r="S22" i="28"/>
  <c r="S30" i="26" s="1"/>
  <c r="P7" i="28"/>
  <c r="P15" i="26" s="1"/>
  <c r="O11" i="28"/>
  <c r="O19" i="26" s="1"/>
  <c r="O15" i="28"/>
  <c r="O23" i="26" s="1"/>
  <c r="L19" i="28"/>
  <c r="L27" i="26" s="1"/>
  <c r="M23" i="28"/>
  <c r="M31" i="26" s="1"/>
  <c r="S24" i="28"/>
  <c r="S32" i="26" s="1"/>
  <c r="L26" i="28"/>
  <c r="L34" i="26" s="1"/>
  <c r="M27" i="28"/>
  <c r="M35" i="26" s="1"/>
  <c r="Q28" i="28"/>
  <c r="Q36" i="26" s="1"/>
  <c r="U30" i="28"/>
  <c r="U38" i="26" s="1"/>
  <c r="J31" i="28"/>
  <c r="J39" i="26" s="1"/>
  <c r="P32" i="28"/>
  <c r="P5" i="26" s="1"/>
  <c r="H34" i="28"/>
  <c r="H9" i="26" s="1"/>
  <c r="I35" i="28"/>
  <c r="I7" i="26" s="1"/>
  <c r="O36" i="28"/>
  <c r="O10" i="26" s="1"/>
  <c r="I38" i="28"/>
  <c r="I8" i="26" s="1"/>
  <c r="F6" i="28"/>
  <c r="F14" i="26" s="1"/>
  <c r="I21" i="12" s="1"/>
  <c r="Q8" i="28"/>
  <c r="Q16" i="26" s="1"/>
  <c r="O10" i="28"/>
  <c r="O18" i="26" s="1"/>
  <c r="I12" i="28"/>
  <c r="I20" i="26" s="1"/>
  <c r="S14" i="28"/>
  <c r="S22" i="26" s="1"/>
  <c r="P16" i="28"/>
  <c r="P24" i="26" s="1"/>
  <c r="O18" i="28"/>
  <c r="O26" i="26" s="1"/>
  <c r="I20" i="28"/>
  <c r="I28" i="26" s="1"/>
  <c r="U22" i="28"/>
  <c r="U30" i="26" s="1"/>
  <c r="S7" i="28"/>
  <c r="S15" i="26" s="1"/>
  <c r="P11" i="28"/>
  <c r="P19" i="26" s="1"/>
  <c r="P15" i="28"/>
  <c r="P23" i="26" s="1"/>
  <c r="O19" i="28"/>
  <c r="O27" i="26" s="1"/>
  <c r="O23" i="28"/>
  <c r="O31" i="26" s="1"/>
  <c r="E24" i="28"/>
  <c r="E32" i="26" s="1"/>
  <c r="I76" i="12" s="1"/>
  <c r="H26" i="28"/>
  <c r="H34" i="26" s="1"/>
  <c r="P27" i="28"/>
  <c r="P35" i="26" s="1"/>
  <c r="S28" i="28"/>
  <c r="S36" i="26" s="1"/>
  <c r="L30" i="28"/>
  <c r="L38" i="26" s="1"/>
  <c r="L31" i="28"/>
  <c r="L39" i="26" s="1"/>
  <c r="Q32" i="28"/>
  <c r="Q5" i="26" s="1"/>
  <c r="J34" i="28"/>
  <c r="J9" i="26" s="1"/>
  <c r="J35" i="28"/>
  <c r="J7" i="26" s="1"/>
  <c r="P36" i="28"/>
  <c r="P10" i="26" s="1"/>
  <c r="E38" i="28"/>
  <c r="E8" i="26" s="1"/>
  <c r="O39" i="28"/>
  <c r="O6" i="26" s="1"/>
  <c r="P40" i="28"/>
  <c r="P69" i="26" s="1"/>
  <c r="S42" i="28"/>
  <c r="S71" i="26" s="1"/>
  <c r="M43" i="28"/>
  <c r="M72" i="26" s="1"/>
  <c r="M44" i="28"/>
  <c r="M73" i="26" s="1"/>
  <c r="H6" i="28"/>
  <c r="H14" i="26" s="1"/>
  <c r="S8" i="28"/>
  <c r="S16" i="26" s="1"/>
  <c r="E10" i="28"/>
  <c r="E18" i="26" s="1"/>
  <c r="I33" i="12" s="1"/>
  <c r="M12" i="28"/>
  <c r="M20" i="26" s="1"/>
  <c r="U14" i="28"/>
  <c r="U22" i="26" s="1"/>
  <c r="S16" i="28"/>
  <c r="S24" i="26" s="1"/>
  <c r="P18" i="28"/>
  <c r="P26" i="26" s="1"/>
  <c r="L20" i="28"/>
  <c r="L28" i="26" s="1"/>
  <c r="J22" i="28"/>
  <c r="J30" i="26" s="1"/>
  <c r="F7" i="28"/>
  <c r="F15" i="26" s="1"/>
  <c r="I24" i="12" s="1"/>
  <c r="S11" i="28"/>
  <c r="S19" i="26" s="1"/>
  <c r="S15" i="28"/>
  <c r="S23" i="26" s="1"/>
  <c r="P19" i="28"/>
  <c r="P27" i="26" s="1"/>
  <c r="E23" i="28"/>
  <c r="E31" i="26" s="1"/>
  <c r="I73" i="12" s="1"/>
  <c r="U24" i="28"/>
  <c r="U32" i="26" s="1"/>
  <c r="J26" i="28"/>
  <c r="J34" i="26" s="1"/>
  <c r="Q27" i="28"/>
  <c r="Q35" i="26" s="1"/>
  <c r="E28" i="28"/>
  <c r="E36" i="26" s="1"/>
  <c r="I88" i="12" s="1"/>
  <c r="J30" i="28"/>
  <c r="J38" i="26" s="1"/>
  <c r="M31" i="28"/>
  <c r="M39" i="26" s="1"/>
  <c r="S32" i="28"/>
  <c r="S5" i="26" s="1"/>
  <c r="L34" i="28"/>
  <c r="L9" i="26" s="1"/>
  <c r="L35" i="28"/>
  <c r="L7" i="26" s="1"/>
  <c r="Q36" i="28"/>
  <c r="Q10" i="26" s="1"/>
  <c r="F38" i="28"/>
  <c r="F8" i="26" s="1"/>
  <c r="I6" i="28"/>
  <c r="I14" i="26" s="1"/>
  <c r="U8" i="28"/>
  <c r="U16" i="26" s="1"/>
  <c r="F10" i="28"/>
  <c r="F18" i="26" s="1"/>
  <c r="I34" i="12" s="1"/>
  <c r="Q12" i="28"/>
  <c r="Q20" i="26" s="1"/>
  <c r="H14" i="28"/>
  <c r="H22" i="26" s="1"/>
  <c r="E16" i="28"/>
  <c r="E24" i="26" s="1"/>
  <c r="I52" i="12" s="1"/>
  <c r="Q18" i="28"/>
  <c r="Q26" i="26" s="1"/>
  <c r="M20" i="28"/>
  <c r="M28" i="26" s="1"/>
  <c r="L22" i="28"/>
  <c r="L30" i="26" s="1"/>
  <c r="E7" i="28"/>
  <c r="E15" i="26" s="1"/>
  <c r="I23" i="12" s="1"/>
  <c r="F11" i="28"/>
  <c r="F19" i="26" s="1"/>
  <c r="I37" i="12" s="1"/>
  <c r="E15" i="28"/>
  <c r="E23" i="26" s="1"/>
  <c r="I49" i="12" s="1"/>
  <c r="Q19" i="28"/>
  <c r="Q27" i="26" s="1"/>
  <c r="F23" i="28"/>
  <c r="F31" i="26" s="1"/>
  <c r="I74" i="12" s="1"/>
  <c r="F24" i="28"/>
  <c r="F32" i="26" s="1"/>
  <c r="I77" i="12" s="1"/>
  <c r="I26" i="28"/>
  <c r="I34" i="26" s="1"/>
  <c r="S27" i="28"/>
  <c r="S35" i="26" s="1"/>
  <c r="H28" i="28"/>
  <c r="H36" i="26" s="1"/>
  <c r="M30" i="28"/>
  <c r="M38" i="26" s="1"/>
  <c r="P31" i="28"/>
  <c r="P39" i="26" s="1"/>
  <c r="F32" i="28"/>
  <c r="F5" i="26" s="1"/>
  <c r="G28" i="11" s="1"/>
  <c r="M34" i="28"/>
  <c r="M9" i="26" s="1"/>
  <c r="M35" i="28"/>
  <c r="M7" i="26" s="1"/>
  <c r="S36" i="28"/>
  <c r="S10" i="26" s="1"/>
  <c r="H38" i="28"/>
  <c r="H8" i="26" s="1"/>
  <c r="M39" i="28"/>
  <c r="M6" i="26" s="1"/>
  <c r="S40" i="28"/>
  <c r="S69" i="26" s="1"/>
  <c r="I42" i="28"/>
  <c r="I71" i="26" s="1"/>
  <c r="I109" i="12" s="1"/>
  <c r="J6" i="28"/>
  <c r="J14" i="26" s="1"/>
  <c r="F8" i="28"/>
  <c r="F16" i="26" s="1"/>
  <c r="I27" i="12" s="1"/>
  <c r="I10" i="28"/>
  <c r="I18" i="26" s="1"/>
  <c r="S12" i="28"/>
  <c r="S20" i="26" s="1"/>
  <c r="E14" i="28"/>
  <c r="E22" i="26" s="1"/>
  <c r="I46" i="12" s="1"/>
  <c r="I16" i="28"/>
  <c r="I24" i="26" s="1"/>
  <c r="S18" i="28"/>
  <c r="S26" i="26" s="1"/>
  <c r="O20" i="28"/>
  <c r="O28" i="26" s="1"/>
  <c r="M22" i="28"/>
  <c r="M30" i="26" s="1"/>
  <c r="H7" i="28"/>
  <c r="H15" i="26" s="1"/>
  <c r="E11" i="28"/>
  <c r="E19" i="26" s="1"/>
  <c r="I36" i="12" s="1"/>
  <c r="F15" i="28"/>
  <c r="F23" i="26" s="1"/>
  <c r="I50" i="12" s="1"/>
  <c r="S19" i="28"/>
  <c r="S27" i="26" s="1"/>
  <c r="H23" i="28"/>
  <c r="H31" i="26" s="1"/>
  <c r="H24" i="28"/>
  <c r="H32" i="26" s="1"/>
  <c r="U26" i="28"/>
  <c r="U34" i="26" s="1"/>
  <c r="O27" i="28"/>
  <c r="O35" i="26" s="1"/>
  <c r="F28" i="28"/>
  <c r="F36" i="26" s="1"/>
  <c r="I89" i="12" s="1"/>
  <c r="O30" i="28"/>
  <c r="O38" i="26" s="1"/>
  <c r="Q31" i="28"/>
  <c r="Q39" i="26" s="1"/>
  <c r="H32" i="28"/>
  <c r="H5" i="26" s="1"/>
  <c r="O34" i="28"/>
  <c r="O9" i="26" s="1"/>
  <c r="P35" i="28"/>
  <c r="P7" i="26" s="1"/>
  <c r="I36" i="28"/>
  <c r="I10" i="26" s="1"/>
  <c r="J38" i="28"/>
  <c r="J8" i="26" s="1"/>
  <c r="P39" i="28"/>
  <c r="P6" i="26" s="1"/>
  <c r="L40" i="28"/>
  <c r="L69" i="26" s="1"/>
  <c r="H42" i="28"/>
  <c r="H71" i="26" s="1"/>
  <c r="I108" i="12" s="1"/>
  <c r="O43" i="28"/>
  <c r="O72" i="26" s="1"/>
  <c r="S6" i="28"/>
  <c r="S14" i="26" s="1"/>
  <c r="I8" i="28"/>
  <c r="I16" i="26" s="1"/>
  <c r="S10" i="28"/>
  <c r="S18" i="26" s="1"/>
  <c r="O12" i="28"/>
  <c r="O20" i="26" s="1"/>
  <c r="O14" i="28"/>
  <c r="O22" i="26" s="1"/>
  <c r="L16" i="28"/>
  <c r="L24" i="26" s="1"/>
  <c r="J18" i="28"/>
  <c r="J26" i="26" s="1"/>
  <c r="J20" i="28"/>
  <c r="J28" i="26" s="1"/>
  <c r="I22" i="28"/>
  <c r="I30" i="26" s="1"/>
  <c r="M7" i="28"/>
  <c r="M15" i="26" s="1"/>
  <c r="L11" i="28"/>
  <c r="L19" i="26" s="1"/>
  <c r="I15" i="28"/>
  <c r="I23" i="26" s="1"/>
  <c r="I19" i="28"/>
  <c r="I27" i="26" s="1"/>
  <c r="U23" i="28"/>
  <c r="U31" i="26" s="1"/>
  <c r="P24" i="28"/>
  <c r="P32" i="26" s="1"/>
  <c r="S26" i="28"/>
  <c r="S34" i="26" s="1"/>
  <c r="L27" i="28"/>
  <c r="L35" i="26" s="1"/>
  <c r="O28" i="28"/>
  <c r="O36" i="26" s="1"/>
  <c r="Q30" i="28"/>
  <c r="Q38" i="26" s="1"/>
  <c r="H31" i="28"/>
  <c r="H39" i="26" s="1"/>
  <c r="M32" i="28"/>
  <c r="M5" i="26" s="1"/>
  <c r="E34" i="28"/>
  <c r="E9" i="26" s="1"/>
  <c r="O35" i="28"/>
  <c r="O7" i="26" s="1"/>
  <c r="M36" i="28"/>
  <c r="M10" i="26" s="1"/>
  <c r="Q38" i="28"/>
  <c r="Q8" i="26" s="1"/>
  <c r="H39" i="28"/>
  <c r="H6" i="26" s="1"/>
  <c r="M40" i="28"/>
  <c r="M69" i="26" s="1"/>
  <c r="Q42" i="28"/>
  <c r="Q71" i="26" s="1"/>
  <c r="L6" i="28"/>
  <c r="L14" i="26" s="1"/>
  <c r="J10" i="28"/>
  <c r="J18" i="26" s="1"/>
  <c r="F14" i="28"/>
  <c r="F22" i="26" s="1"/>
  <c r="I47" i="12" s="1"/>
  <c r="P20" i="28"/>
  <c r="P28" i="26" s="1"/>
  <c r="I7" i="28"/>
  <c r="I15" i="26" s="1"/>
  <c r="H15" i="28"/>
  <c r="H23" i="26" s="1"/>
  <c r="I23" i="28"/>
  <c r="I31" i="26" s="1"/>
  <c r="E26" i="28"/>
  <c r="E34" i="26" s="1"/>
  <c r="I82" i="12" s="1"/>
  <c r="U28" i="28"/>
  <c r="U36" i="26" s="1"/>
  <c r="P30" i="28"/>
  <c r="P38" i="26" s="1"/>
  <c r="E32" i="28"/>
  <c r="E5" i="26" s="1"/>
  <c r="G27" i="11" s="1"/>
  <c r="Q35" i="28"/>
  <c r="Q7" i="26" s="1"/>
  <c r="L38" i="28"/>
  <c r="L8" i="26" s="1"/>
  <c r="I39" i="28"/>
  <c r="I6" i="26" s="1"/>
  <c r="U44" i="28"/>
  <c r="U73" i="26" s="1"/>
  <c r="J47" i="28"/>
  <c r="J76" i="26" s="1"/>
  <c r="I130" i="12" s="1"/>
  <c r="E52" i="28"/>
  <c r="E81" i="26" s="1"/>
  <c r="I147" i="12" s="1"/>
  <c r="S56" i="28"/>
  <c r="S86" i="26" s="1"/>
  <c r="U62" i="28"/>
  <c r="U41" i="26" s="1"/>
  <c r="M71" i="28"/>
  <c r="M56" i="26" s="1"/>
  <c r="L72" i="28"/>
  <c r="L42" i="26" s="1"/>
  <c r="U86" i="28"/>
  <c r="U100" i="26" s="1"/>
  <c r="J87" i="28"/>
  <c r="J101" i="26" s="1"/>
  <c r="S100" i="28"/>
  <c r="S114" i="26" s="1"/>
  <c r="J102" i="28"/>
  <c r="J116" i="26" s="1"/>
  <c r="F107" i="28"/>
  <c r="F98" i="26" s="1"/>
  <c r="I114" i="28"/>
  <c r="I89" i="26" s="1"/>
  <c r="J39" i="28"/>
  <c r="J6" i="26" s="1"/>
  <c r="P42" i="28"/>
  <c r="P71" i="26" s="1"/>
  <c r="O46" i="28"/>
  <c r="O75" i="26" s="1"/>
  <c r="L47" i="28"/>
  <c r="L76" i="26" s="1"/>
  <c r="Q48" i="28"/>
  <c r="Q77" i="26" s="1"/>
  <c r="F52" i="28"/>
  <c r="F81" i="26" s="1"/>
  <c r="L54" i="28"/>
  <c r="L83" i="26" s="1"/>
  <c r="Q55" i="28"/>
  <c r="Q84" i="26" s="1"/>
  <c r="E56" i="28"/>
  <c r="E86" i="26" s="1"/>
  <c r="I167" i="12" s="1"/>
  <c r="F59" i="28"/>
  <c r="F46" i="26" s="1"/>
  <c r="M60" i="28"/>
  <c r="M47" i="26" s="1"/>
  <c r="P62" i="28"/>
  <c r="P41" i="26" s="1"/>
  <c r="U63" i="28"/>
  <c r="U48" i="26" s="1"/>
  <c r="I66" i="28"/>
  <c r="I52" i="26" s="1"/>
  <c r="I67" i="28"/>
  <c r="I43" i="26" s="1"/>
  <c r="P68" i="28"/>
  <c r="P53" i="26" s="1"/>
  <c r="F70" i="28"/>
  <c r="F55" i="26" s="1"/>
  <c r="E72" i="28"/>
  <c r="E42" i="26" s="1"/>
  <c r="L74" i="28"/>
  <c r="L58" i="26" s="1"/>
  <c r="S75" i="28"/>
  <c r="S59" i="26" s="1"/>
  <c r="F76" i="28"/>
  <c r="F60" i="26" s="1"/>
  <c r="O78" i="28"/>
  <c r="O40" i="26" s="1"/>
  <c r="H79" i="28"/>
  <c r="H62" i="26" s="1"/>
  <c r="Q80" i="28"/>
  <c r="Q63" i="26" s="1"/>
  <c r="S82" i="28"/>
  <c r="S65" i="26" s="1"/>
  <c r="F83" i="28"/>
  <c r="F66" i="26" s="1"/>
  <c r="F84" i="28"/>
  <c r="F67" i="26" s="1"/>
  <c r="L87" i="28"/>
  <c r="L101" i="26" s="1"/>
  <c r="I178" i="12" s="1"/>
  <c r="S88" i="28"/>
  <c r="S102" i="26" s="1"/>
  <c r="O90" i="28"/>
  <c r="O104" i="26" s="1"/>
  <c r="S91" i="28"/>
  <c r="S105" i="26" s="1"/>
  <c r="E92" i="28"/>
  <c r="E106" i="26" s="1"/>
  <c r="J94" i="28"/>
  <c r="J108" i="26" s="1"/>
  <c r="J95" i="28"/>
  <c r="J109" i="26" s="1"/>
  <c r="Q96" i="28"/>
  <c r="Q110" i="26" s="1"/>
  <c r="Q98" i="28"/>
  <c r="Q112" i="26" s="1"/>
  <c r="M6" i="28"/>
  <c r="M14" i="26" s="1"/>
  <c r="L10" i="28"/>
  <c r="L18" i="26" s="1"/>
  <c r="I14" i="28"/>
  <c r="I22" i="26" s="1"/>
  <c r="E18" i="28"/>
  <c r="E26" i="26" s="1"/>
  <c r="I58" i="12" s="1"/>
  <c r="S20" i="28"/>
  <c r="S28" i="26" s="1"/>
  <c r="J7" i="28"/>
  <c r="J15" i="26" s="1"/>
  <c r="J15" i="28"/>
  <c r="J23" i="26" s="1"/>
  <c r="J23" i="28"/>
  <c r="J31" i="26" s="1"/>
  <c r="M26" i="28"/>
  <c r="M34" i="26" s="1"/>
  <c r="I28" i="28"/>
  <c r="I36" i="26" s="1"/>
  <c r="I32" i="28"/>
  <c r="I5" i="26" s="1"/>
  <c r="S35" i="28"/>
  <c r="S7" i="26" s="1"/>
  <c r="M38" i="28"/>
  <c r="M8" i="26" s="1"/>
  <c r="U40" i="28"/>
  <c r="U69" i="26" s="1"/>
  <c r="E44" i="28"/>
  <c r="E73" i="26" s="1"/>
  <c r="I115" i="12" s="1"/>
  <c r="M47" i="28"/>
  <c r="M76" i="26" s="1"/>
  <c r="H52" i="28"/>
  <c r="H81" i="26" s="1"/>
  <c r="I148" i="12" s="1"/>
  <c r="M62" i="28"/>
  <c r="M41" i="26" s="1"/>
  <c r="H70" i="28"/>
  <c r="H55" i="26" s="1"/>
  <c r="P71" i="28"/>
  <c r="P56" i="26" s="1"/>
  <c r="I84" i="28"/>
  <c r="I67" i="26" s="1"/>
  <c r="E86" i="28"/>
  <c r="E100" i="26" s="1"/>
  <c r="M99" i="28"/>
  <c r="M113" i="26" s="1"/>
  <c r="I221" i="12" s="1"/>
  <c r="J100" i="28"/>
  <c r="J114" i="26" s="1"/>
  <c r="H107" i="28"/>
  <c r="H98" i="26" s="1"/>
  <c r="O114" i="28"/>
  <c r="O89" i="26" s="1"/>
  <c r="F115" i="28"/>
  <c r="F99" i="26" s="1"/>
  <c r="O115" i="28"/>
  <c r="O99" i="26" s="1"/>
  <c r="E40" i="28"/>
  <c r="E69" i="26" s="1"/>
  <c r="I99" i="12" s="1"/>
  <c r="P46" i="28"/>
  <c r="P75" i="26" s="1"/>
  <c r="P47" i="28"/>
  <c r="P76" i="26" s="1"/>
  <c r="S48" i="28"/>
  <c r="S77" i="26" s="1"/>
  <c r="O51" i="28"/>
  <c r="O80" i="26" s="1"/>
  <c r="I52" i="28"/>
  <c r="I81" i="26" s="1"/>
  <c r="I149" i="12" s="1"/>
  <c r="M54" i="28"/>
  <c r="M83" i="26" s="1"/>
  <c r="S55" i="28"/>
  <c r="S84" i="26" s="1"/>
  <c r="I58" i="28"/>
  <c r="I45" i="26" s="1"/>
  <c r="H59" i="28"/>
  <c r="H46" i="26" s="1"/>
  <c r="O60" i="28"/>
  <c r="O47" i="26" s="1"/>
  <c r="L62" i="28"/>
  <c r="L41" i="26" s="1"/>
  <c r="E66" i="28"/>
  <c r="E52" i="26" s="1"/>
  <c r="J67" i="28"/>
  <c r="J43" i="26" s="1"/>
  <c r="Q68" i="28"/>
  <c r="Q53" i="26" s="1"/>
  <c r="Q71" i="28"/>
  <c r="Q56" i="26" s="1"/>
  <c r="F72" i="28"/>
  <c r="F42" i="26" s="1"/>
  <c r="M74" i="28"/>
  <c r="M58" i="26" s="1"/>
  <c r="H75" i="28"/>
  <c r="H59" i="26" s="1"/>
  <c r="H76" i="28"/>
  <c r="H60" i="26" s="1"/>
  <c r="P78" i="28"/>
  <c r="P40" i="26" s="1"/>
  <c r="I79" i="28"/>
  <c r="I62" i="26" s="1"/>
  <c r="S80" i="28"/>
  <c r="S63" i="26" s="1"/>
  <c r="L82" i="28"/>
  <c r="L65" i="26" s="1"/>
  <c r="H83" i="28"/>
  <c r="H66" i="26" s="1"/>
  <c r="F86" i="28"/>
  <c r="F100" i="26" s="1"/>
  <c r="M87" i="28"/>
  <c r="M101" i="26" s="1"/>
  <c r="I179" i="12" s="1"/>
  <c r="L88" i="28"/>
  <c r="L102" i="26" s="1"/>
  <c r="I181" i="12" s="1"/>
  <c r="P90" i="28"/>
  <c r="P104" i="26" s="1"/>
  <c r="H91" i="28"/>
  <c r="H105" i="26" s="1"/>
  <c r="H92" i="28"/>
  <c r="H106" i="26" s="1"/>
  <c r="L94" i="28"/>
  <c r="L108" i="26" s="1"/>
  <c r="I200" i="12" s="1"/>
  <c r="H95" i="28"/>
  <c r="H109" i="26" s="1"/>
  <c r="J96" i="28"/>
  <c r="J110" i="26" s="1"/>
  <c r="U98" i="28"/>
  <c r="U112" i="26" s="1"/>
  <c r="L100" i="28"/>
  <c r="L114" i="26" s="1"/>
  <c r="I227" i="12" s="1"/>
  <c r="P102" i="28"/>
  <c r="P116" i="26" s="1"/>
  <c r="H103" i="28"/>
  <c r="H117" i="26" s="1"/>
  <c r="E104" i="28"/>
  <c r="E118" i="26" s="1"/>
  <c r="F106" i="28"/>
  <c r="F120" i="26" s="1"/>
  <c r="O6" i="28"/>
  <c r="O14" i="26" s="1"/>
  <c r="M10" i="28"/>
  <c r="M18" i="26" s="1"/>
  <c r="J14" i="28"/>
  <c r="J22" i="26" s="1"/>
  <c r="F18" i="28"/>
  <c r="F26" i="26" s="1"/>
  <c r="I59" i="12" s="1"/>
  <c r="Q7" i="28"/>
  <c r="Q15" i="26" s="1"/>
  <c r="M15" i="28"/>
  <c r="M23" i="26" s="1"/>
  <c r="S23" i="28"/>
  <c r="S31" i="26" s="1"/>
  <c r="O26" i="28"/>
  <c r="O34" i="26" s="1"/>
  <c r="J28" i="28"/>
  <c r="J36" i="26" s="1"/>
  <c r="O31" i="28"/>
  <c r="O39" i="26" s="1"/>
  <c r="J32" i="28"/>
  <c r="J5" i="26" s="1"/>
  <c r="U35" i="28"/>
  <c r="U7" i="26" s="1"/>
  <c r="O38" i="28"/>
  <c r="O8" i="26" s="1"/>
  <c r="E42" i="28"/>
  <c r="E71" i="26" s="1"/>
  <c r="I107" i="12" s="1"/>
  <c r="F44" i="28"/>
  <c r="F73" i="26" s="1"/>
  <c r="Q47" i="28"/>
  <c r="Q76" i="26" s="1"/>
  <c r="J52" i="28"/>
  <c r="J81" i="26" s="1"/>
  <c r="I150" i="12" s="1"/>
  <c r="U58" i="28"/>
  <c r="U45" i="26" s="1"/>
  <c r="O62" i="28"/>
  <c r="O41" i="26" s="1"/>
  <c r="S68" i="28"/>
  <c r="S53" i="26" s="1"/>
  <c r="J70" i="28"/>
  <c r="J55" i="26" s="1"/>
  <c r="I83" i="28"/>
  <c r="I66" i="26" s="1"/>
  <c r="J84" i="28"/>
  <c r="J67" i="26" s="1"/>
  <c r="J98" i="28"/>
  <c r="J112" i="26" s="1"/>
  <c r="E99" i="28"/>
  <c r="E113" i="26" s="1"/>
  <c r="J107" i="28"/>
  <c r="J98" i="26" s="1"/>
  <c r="P114" i="28"/>
  <c r="P89" i="26" s="1"/>
  <c r="I115" i="28"/>
  <c r="I99" i="26" s="1"/>
  <c r="F116" i="28"/>
  <c r="F87" i="26" s="1"/>
  <c r="U116" i="28"/>
  <c r="U87" i="26" s="1"/>
  <c r="J116" i="28"/>
  <c r="J87" i="26" s="1"/>
  <c r="F40" i="28"/>
  <c r="F69" i="26" s="1"/>
  <c r="F42" i="28"/>
  <c r="F71" i="26" s="1"/>
  <c r="Q46" i="28"/>
  <c r="Q75" i="26" s="1"/>
  <c r="E47" i="28"/>
  <c r="E76" i="26" s="1"/>
  <c r="I127" i="12" s="1"/>
  <c r="U51" i="28"/>
  <c r="U80" i="26" s="1"/>
  <c r="L52" i="28"/>
  <c r="L81" i="26" s="1"/>
  <c r="O54" i="28"/>
  <c r="O83" i="26" s="1"/>
  <c r="U55" i="28"/>
  <c r="U84" i="26" s="1"/>
  <c r="E58" i="28"/>
  <c r="E45" i="26" s="1"/>
  <c r="I59" i="28"/>
  <c r="I46" i="26" s="1"/>
  <c r="P60" i="28"/>
  <c r="P47" i="26" s="1"/>
  <c r="J62" i="28"/>
  <c r="J41" i="26" s="1"/>
  <c r="U64" i="28"/>
  <c r="U50" i="26" s="1"/>
  <c r="F66" i="28"/>
  <c r="F52" i="26" s="1"/>
  <c r="L67" i="28"/>
  <c r="L43" i="26" s="1"/>
  <c r="L70" i="28"/>
  <c r="L55" i="26" s="1"/>
  <c r="S71" i="28"/>
  <c r="S56" i="26" s="1"/>
  <c r="H72" i="28"/>
  <c r="H42" i="26" s="1"/>
  <c r="O74" i="28"/>
  <c r="O58" i="26" s="1"/>
  <c r="L75" i="28"/>
  <c r="L59" i="26" s="1"/>
  <c r="I76" i="28"/>
  <c r="I60" i="26" s="1"/>
  <c r="S78" i="28"/>
  <c r="S40" i="26" s="1"/>
  <c r="J79" i="28"/>
  <c r="J62" i="26" s="1"/>
  <c r="J80" i="28"/>
  <c r="J63" i="26" s="1"/>
  <c r="M82" i="28"/>
  <c r="M65" i="26" s="1"/>
  <c r="L84" i="28"/>
  <c r="L67" i="26" s="1"/>
  <c r="H86" i="28"/>
  <c r="H100" i="26" s="1"/>
  <c r="P87" i="28"/>
  <c r="P101" i="26" s="1"/>
  <c r="E88" i="28"/>
  <c r="E102" i="26" s="1"/>
  <c r="Q90" i="28"/>
  <c r="Q104" i="26" s="1"/>
  <c r="I91" i="28"/>
  <c r="I105" i="26" s="1"/>
  <c r="L92" i="28"/>
  <c r="L106" i="26" s="1"/>
  <c r="I194" i="12" s="1"/>
  <c r="M94" i="28"/>
  <c r="M108" i="26" s="1"/>
  <c r="I201" i="12" s="1"/>
  <c r="L95" i="28"/>
  <c r="L109" i="26" s="1"/>
  <c r="I203" i="12" s="1"/>
  <c r="O96" i="28"/>
  <c r="O110" i="26" s="1"/>
  <c r="P6" i="28"/>
  <c r="P14" i="26" s="1"/>
  <c r="P10" i="28"/>
  <c r="P18" i="26" s="1"/>
  <c r="L14" i="28"/>
  <c r="L22" i="26" s="1"/>
  <c r="I18" i="28"/>
  <c r="I26" i="26" s="1"/>
  <c r="E22" i="28"/>
  <c r="E30" i="26" s="1"/>
  <c r="I70" i="12" s="1"/>
  <c r="U7" i="28"/>
  <c r="U15" i="26" s="1"/>
  <c r="Q15" i="28"/>
  <c r="Q23" i="26" s="1"/>
  <c r="P23" i="28"/>
  <c r="P31" i="26" s="1"/>
  <c r="P26" i="28"/>
  <c r="P34" i="26" s="1"/>
  <c r="L28" i="28"/>
  <c r="L36" i="26" s="1"/>
  <c r="E31" i="28"/>
  <c r="E39" i="26" s="1"/>
  <c r="I97" i="12" s="1"/>
  <c r="F35" i="28"/>
  <c r="F7" i="26" s="1"/>
  <c r="S38" i="28"/>
  <c r="S8" i="26" s="1"/>
  <c r="U42" i="28"/>
  <c r="U71" i="26" s="1"/>
  <c r="O44" i="28"/>
  <c r="O73" i="26" s="1"/>
  <c r="S46" i="28"/>
  <c r="S75" i="26" s="1"/>
  <c r="E51" i="28"/>
  <c r="E80" i="26" s="1"/>
  <c r="I143" i="12" s="1"/>
  <c r="J55" i="28"/>
  <c r="J84" i="26" s="1"/>
  <c r="I162" i="12" s="1"/>
  <c r="Q60" i="28"/>
  <c r="Q47" i="26" s="1"/>
  <c r="H66" i="28"/>
  <c r="H52" i="26" s="1"/>
  <c r="M67" i="28"/>
  <c r="M43" i="26" s="1"/>
  <c r="I68" i="28"/>
  <c r="I53" i="26" s="1"/>
  <c r="Q82" i="28"/>
  <c r="Q65" i="26" s="1"/>
  <c r="J83" i="28"/>
  <c r="J66" i="26" s="1"/>
  <c r="S96" i="28"/>
  <c r="S110" i="26" s="1"/>
  <c r="S98" i="28"/>
  <c r="S112" i="26" s="1"/>
  <c r="M107" i="28"/>
  <c r="M98" i="26" s="1"/>
  <c r="S114" i="28"/>
  <c r="S89" i="26" s="1"/>
  <c r="J115" i="28"/>
  <c r="J99" i="26" s="1"/>
  <c r="E116" i="28"/>
  <c r="E87" i="26" s="1"/>
  <c r="F118" i="28"/>
  <c r="F91" i="26" s="1"/>
  <c r="Q118" i="28"/>
  <c r="Q91" i="26" s="1"/>
  <c r="I118" i="28"/>
  <c r="I91" i="26" s="1"/>
  <c r="E118" i="28"/>
  <c r="E91" i="26" s="1"/>
  <c r="J85" i="28"/>
  <c r="J68" i="26" s="1"/>
  <c r="H40" i="28"/>
  <c r="H69" i="26" s="1"/>
  <c r="I100" i="12" s="1"/>
  <c r="P43" i="28"/>
  <c r="P72" i="26" s="1"/>
  <c r="U46" i="28"/>
  <c r="U75" i="26" s="1"/>
  <c r="F47" i="28"/>
  <c r="F76" i="26" s="1"/>
  <c r="I50" i="28"/>
  <c r="I79" i="26" s="1"/>
  <c r="I141" i="12" s="1"/>
  <c r="F51" i="28"/>
  <c r="F80" i="26" s="1"/>
  <c r="M52" i="28"/>
  <c r="M81" i="26" s="1"/>
  <c r="P54" i="28"/>
  <c r="P83" i="26" s="1"/>
  <c r="L58" i="28"/>
  <c r="L45" i="26" s="1"/>
  <c r="J59" i="28"/>
  <c r="J46" i="26" s="1"/>
  <c r="S60" i="28"/>
  <c r="S47" i="26" s="1"/>
  <c r="L64" i="28"/>
  <c r="L50" i="26" s="1"/>
  <c r="J66" i="28"/>
  <c r="J52" i="26" s="1"/>
  <c r="E68" i="28"/>
  <c r="E53" i="26" s="1"/>
  <c r="M70" i="28"/>
  <c r="M55" i="26" s="1"/>
  <c r="E71" i="28"/>
  <c r="E56" i="26" s="1"/>
  <c r="I72" i="28"/>
  <c r="I42" i="26" s="1"/>
  <c r="P74" i="28"/>
  <c r="P58" i="26" s="1"/>
  <c r="M75" i="28"/>
  <c r="M59" i="26" s="1"/>
  <c r="J76" i="28"/>
  <c r="J60" i="26" s="1"/>
  <c r="Q78" i="28"/>
  <c r="Q40" i="26" s="1"/>
  <c r="L79" i="28"/>
  <c r="L62" i="26" s="1"/>
  <c r="L80" i="28"/>
  <c r="L63" i="26" s="1"/>
  <c r="L83" i="28"/>
  <c r="L66" i="26" s="1"/>
  <c r="M84" i="28"/>
  <c r="M67" i="26" s="1"/>
  <c r="O86" i="28"/>
  <c r="O100" i="26" s="1"/>
  <c r="Q87" i="28"/>
  <c r="Q101" i="26" s="1"/>
  <c r="I88" i="28"/>
  <c r="I102" i="26" s="1"/>
  <c r="S90" i="28"/>
  <c r="S104" i="26" s="1"/>
  <c r="J91" i="28"/>
  <c r="J105" i="26" s="1"/>
  <c r="O92" i="28"/>
  <c r="O106" i="26" s="1"/>
  <c r="O94" i="28"/>
  <c r="O108" i="26" s="1"/>
  <c r="P95" i="28"/>
  <c r="P109" i="26" s="1"/>
  <c r="M98" i="28"/>
  <c r="M112" i="26" s="1"/>
  <c r="I213" i="12" s="1"/>
  <c r="P99" i="28"/>
  <c r="P113" i="26" s="1"/>
  <c r="E100" i="28"/>
  <c r="E114" i="26" s="1"/>
  <c r="S102" i="28"/>
  <c r="S116" i="26" s="1"/>
  <c r="J103" i="28"/>
  <c r="J117" i="26" s="1"/>
  <c r="P104" i="28"/>
  <c r="P118" i="26" s="1"/>
  <c r="P106" i="28"/>
  <c r="P120" i="26" s="1"/>
  <c r="Q6" i="28"/>
  <c r="Q14" i="26" s="1"/>
  <c r="Q10" i="28"/>
  <c r="Q18" i="26" s="1"/>
  <c r="M14" i="28"/>
  <c r="M22" i="26" s="1"/>
  <c r="H18" i="28"/>
  <c r="H26" i="26" s="1"/>
  <c r="F22" i="28"/>
  <c r="F30" i="26" s="1"/>
  <c r="I71" i="12" s="1"/>
  <c r="U15" i="28"/>
  <c r="U23" i="26" s="1"/>
  <c r="Q23" i="28"/>
  <c r="Q31" i="26" s="1"/>
  <c r="Q26" i="28"/>
  <c r="Q34" i="26" s="1"/>
  <c r="M28" i="28"/>
  <c r="M36" i="26" s="1"/>
  <c r="F31" i="28"/>
  <c r="F39" i="26" s="1"/>
  <c r="I98" i="12" s="1"/>
  <c r="I34" i="28"/>
  <c r="I9" i="26" s="1"/>
  <c r="E35" i="28"/>
  <c r="E7" i="26" s="1"/>
  <c r="U38" i="28"/>
  <c r="U8" i="26" s="1"/>
  <c r="H44" i="28"/>
  <c r="H73" i="26" s="1"/>
  <c r="I116" i="12" s="1"/>
  <c r="E46" i="28"/>
  <c r="E75" i="26" s="1"/>
  <c r="I123" i="12" s="1"/>
  <c r="P51" i="28"/>
  <c r="P80" i="26" s="1"/>
  <c r="U56" i="28"/>
  <c r="U86" i="26" s="1"/>
  <c r="H60" i="28"/>
  <c r="H47" i="26" s="1"/>
  <c r="L66" i="28"/>
  <c r="L52" i="26" s="1"/>
  <c r="P67" i="28"/>
  <c r="P43" i="26" s="1"/>
  <c r="M80" i="28"/>
  <c r="M63" i="26" s="1"/>
  <c r="U82" i="28"/>
  <c r="U65" i="26" s="1"/>
  <c r="Q95" i="28"/>
  <c r="Q109" i="26" s="1"/>
  <c r="E96" i="28"/>
  <c r="E110" i="26" s="1"/>
  <c r="U107" i="28"/>
  <c r="U98" i="26" s="1"/>
  <c r="E114" i="28"/>
  <c r="E89" i="26" s="1"/>
  <c r="M115" i="28"/>
  <c r="M99" i="26" s="1"/>
  <c r="H116" i="28"/>
  <c r="H87" i="26" s="1"/>
  <c r="S118" i="28"/>
  <c r="S91" i="26" s="1"/>
  <c r="U9" i="28"/>
  <c r="U17" i="26" s="1"/>
  <c r="O9" i="28"/>
  <c r="O17" i="26" s="1"/>
  <c r="Q9" i="28"/>
  <c r="Q17" i="26" s="1"/>
  <c r="S9" i="28"/>
  <c r="S17" i="26" s="1"/>
  <c r="F9" i="28"/>
  <c r="F17" i="26" s="1"/>
  <c r="I31" i="12" s="1"/>
  <c r="I40" i="28"/>
  <c r="I69" i="26" s="1"/>
  <c r="I101" i="12" s="1"/>
  <c r="Q43" i="28"/>
  <c r="Q72" i="26" s="1"/>
  <c r="F46" i="28"/>
  <c r="F75" i="26" s="1"/>
  <c r="O50" i="28"/>
  <c r="O79" i="26" s="1"/>
  <c r="H51" i="28"/>
  <c r="H80" i="26" s="1"/>
  <c r="I144" i="12" s="1"/>
  <c r="O52" i="28"/>
  <c r="O81" i="26" s="1"/>
  <c r="E54" i="28"/>
  <c r="E83" i="26" s="1"/>
  <c r="I155" i="12" s="1"/>
  <c r="F56" i="28"/>
  <c r="F86" i="26" s="1"/>
  <c r="M58" i="28"/>
  <c r="M45" i="26" s="1"/>
  <c r="L59" i="28"/>
  <c r="L46" i="26" s="1"/>
  <c r="E60" i="28"/>
  <c r="E47" i="26" s="1"/>
  <c r="O63" i="28"/>
  <c r="O48" i="26" s="1"/>
  <c r="M64" i="28"/>
  <c r="M50" i="26" s="1"/>
  <c r="Q66" i="28"/>
  <c r="Q52" i="26" s="1"/>
  <c r="Q67" i="28"/>
  <c r="Q43" i="26" s="1"/>
  <c r="F68" i="28"/>
  <c r="F53" i="26" s="1"/>
  <c r="O70" i="28"/>
  <c r="O55" i="26" s="1"/>
  <c r="U71" i="28"/>
  <c r="U56" i="26" s="1"/>
  <c r="J72" i="28"/>
  <c r="J42" i="26" s="1"/>
  <c r="E74" i="28"/>
  <c r="E58" i="26" s="1"/>
  <c r="U75" i="28"/>
  <c r="U59" i="26" s="1"/>
  <c r="S76" i="28"/>
  <c r="S60" i="26" s="1"/>
  <c r="E78" i="28"/>
  <c r="E40" i="26" s="1"/>
  <c r="M79" i="28"/>
  <c r="M62" i="26" s="1"/>
  <c r="E82" i="28"/>
  <c r="E65" i="26" s="1"/>
  <c r="M83" i="28"/>
  <c r="M66" i="26" s="1"/>
  <c r="O84" i="28"/>
  <c r="O67" i="26" s="1"/>
  <c r="J86" i="28"/>
  <c r="J100" i="26" s="1"/>
  <c r="S87" i="28"/>
  <c r="S101" i="26" s="1"/>
  <c r="M88" i="28"/>
  <c r="M102" i="26" s="1"/>
  <c r="I182" i="12" s="1"/>
  <c r="E90" i="28"/>
  <c r="E104" i="26" s="1"/>
  <c r="L91" i="28"/>
  <c r="L105" i="26" s="1"/>
  <c r="I191" i="12" s="1"/>
  <c r="P92" i="28"/>
  <c r="P106" i="26" s="1"/>
  <c r="P94" i="28"/>
  <c r="P108" i="26" s="1"/>
  <c r="F96" i="28"/>
  <c r="F110" i="26" s="1"/>
  <c r="O98" i="28"/>
  <c r="O112" i="26" s="1"/>
  <c r="Q99" i="28"/>
  <c r="Q113" i="26" s="1"/>
  <c r="F100" i="28"/>
  <c r="F114" i="26" s="1"/>
  <c r="U102" i="28"/>
  <c r="U116" i="26" s="1"/>
  <c r="S103" i="28"/>
  <c r="S117" i="26" s="1"/>
  <c r="Q104" i="28"/>
  <c r="Q118" i="26" s="1"/>
  <c r="I44" i="28"/>
  <c r="I73" i="26" s="1"/>
  <c r="I117" i="12" s="1"/>
  <c r="H46" i="28"/>
  <c r="H75" i="26" s="1"/>
  <c r="I124" i="12" s="1"/>
  <c r="I51" i="28"/>
  <c r="I80" i="26" s="1"/>
  <c r="I145" i="12" s="1"/>
  <c r="H56" i="28"/>
  <c r="H86" i="26" s="1"/>
  <c r="I168" i="12" s="1"/>
  <c r="F60" i="28"/>
  <c r="F47" i="26" s="1"/>
  <c r="S66" i="28"/>
  <c r="S52" i="26" s="1"/>
  <c r="P79" i="28"/>
  <c r="P62" i="26" s="1"/>
  <c r="O80" i="28"/>
  <c r="O63" i="26" s="1"/>
  <c r="Q94" i="28"/>
  <c r="Q108" i="26" s="1"/>
  <c r="S95" i="28"/>
  <c r="S109" i="26" s="1"/>
  <c r="L107" i="28"/>
  <c r="L98" i="26" s="1"/>
  <c r="F114" i="28"/>
  <c r="F89" i="26" s="1"/>
  <c r="H115" i="28"/>
  <c r="H99" i="26" s="1"/>
  <c r="S116" i="28"/>
  <c r="S87" i="26" s="1"/>
  <c r="U118" i="28"/>
  <c r="U91" i="26" s="1"/>
  <c r="L9" i="28"/>
  <c r="L17" i="26" s="1"/>
  <c r="Q13" i="28"/>
  <c r="Q21" i="26" s="1"/>
  <c r="O13" i="28"/>
  <c r="O21" i="26" s="1"/>
  <c r="S13" i="28"/>
  <c r="S21" i="26" s="1"/>
  <c r="F13" i="28"/>
  <c r="F21" i="26" s="1"/>
  <c r="I44" i="12" s="1"/>
  <c r="U13" i="28"/>
  <c r="U21" i="26" s="1"/>
  <c r="M13" i="28"/>
  <c r="M21" i="26" s="1"/>
  <c r="O85" i="28"/>
  <c r="O68" i="26" s="1"/>
  <c r="F93" i="28"/>
  <c r="F107" i="26" s="1"/>
  <c r="P93" i="28"/>
  <c r="P107" i="26" s="1"/>
  <c r="F39" i="28"/>
  <c r="F6" i="26" s="1"/>
  <c r="M42" i="28"/>
  <c r="M71" i="26" s="1"/>
  <c r="E43" i="28"/>
  <c r="E72" i="26" s="1"/>
  <c r="I111" i="12" s="1"/>
  <c r="L46" i="28"/>
  <c r="L75" i="26" s="1"/>
  <c r="H47" i="28"/>
  <c r="H76" i="26" s="1"/>
  <c r="I128" i="12" s="1"/>
  <c r="M48" i="28"/>
  <c r="M77" i="26" s="1"/>
  <c r="L50" i="28"/>
  <c r="L79" i="26" s="1"/>
  <c r="U54" i="28"/>
  <c r="U83" i="26" s="1"/>
  <c r="M55" i="28"/>
  <c r="M84" i="26" s="1"/>
  <c r="P56" i="28"/>
  <c r="P86" i="26" s="1"/>
  <c r="J60" i="28"/>
  <c r="J47" i="26" s="1"/>
  <c r="Q62" i="28"/>
  <c r="Q41" i="26" s="1"/>
  <c r="P63" i="28"/>
  <c r="P48" i="26" s="1"/>
  <c r="I64" i="28"/>
  <c r="I50" i="26" s="1"/>
  <c r="O67" i="28"/>
  <c r="O43" i="26" s="1"/>
  <c r="U68" i="28"/>
  <c r="U53" i="26" s="1"/>
  <c r="I70" i="28"/>
  <c r="I55" i="26" s="1"/>
  <c r="O71" i="28"/>
  <c r="O56" i="26" s="1"/>
  <c r="U72" i="28"/>
  <c r="U42" i="26" s="1"/>
  <c r="P75" i="28"/>
  <c r="P59" i="26" s="1"/>
  <c r="E76" i="28"/>
  <c r="E60" i="26" s="1"/>
  <c r="L78" i="28"/>
  <c r="L40" i="26" s="1"/>
  <c r="S79" i="28"/>
  <c r="S62" i="26" s="1"/>
  <c r="E80" i="28"/>
  <c r="E63" i="26" s="1"/>
  <c r="O82" i="28"/>
  <c r="O65" i="26" s="1"/>
  <c r="U83" i="28"/>
  <c r="U66" i="26" s="1"/>
  <c r="E84" i="28"/>
  <c r="E67" i="26" s="1"/>
  <c r="Q86" i="28"/>
  <c r="Q100" i="26" s="1"/>
  <c r="H87" i="28"/>
  <c r="H101" i="26" s="1"/>
  <c r="L90" i="28"/>
  <c r="L104" i="26" s="1"/>
  <c r="I188" i="12" s="1"/>
  <c r="U91" i="28"/>
  <c r="U105" i="26" s="1"/>
  <c r="J92" i="28"/>
  <c r="J106" i="26" s="1"/>
  <c r="F94" i="28"/>
  <c r="F108" i="26" s="1"/>
  <c r="F95" i="28"/>
  <c r="F109" i="26" s="1"/>
  <c r="M96" i="28"/>
  <c r="M110" i="26" s="1"/>
  <c r="I207" i="12" s="1"/>
  <c r="F98" i="28"/>
  <c r="F112" i="26" s="1"/>
  <c r="I99" i="28"/>
  <c r="I113" i="26" s="1"/>
  <c r="P100" i="28"/>
  <c r="P114" i="26" s="1"/>
  <c r="F102" i="28"/>
  <c r="F116" i="26" s="1"/>
  <c r="I104" i="28"/>
  <c r="I118" i="26" s="1"/>
  <c r="T6" i="28"/>
  <c r="T14" i="26" s="1"/>
  <c r="U6" i="28"/>
  <c r="U14" i="26" s="1"/>
  <c r="T14" i="28"/>
  <c r="T22" i="26" s="1"/>
  <c r="P14" i="28"/>
  <c r="P22" i="26" s="1"/>
  <c r="Q22" i="28"/>
  <c r="Q30" i="26" s="1"/>
  <c r="T26" i="28"/>
  <c r="T34" i="26" s="1"/>
  <c r="F26" i="28"/>
  <c r="F34" i="26" s="1"/>
  <c r="I83" i="12" s="1"/>
  <c r="I31" i="28"/>
  <c r="I39" i="26" s="1"/>
  <c r="U36" i="28"/>
  <c r="U10" i="26" s="1"/>
  <c r="J40" i="28"/>
  <c r="J69" i="26" s="1"/>
  <c r="I102" i="12" s="1"/>
  <c r="U48" i="28"/>
  <c r="U77" i="26" s="1"/>
  <c r="J51" i="28"/>
  <c r="J80" i="26" s="1"/>
  <c r="I146" i="12" s="1"/>
  <c r="F54" i="28"/>
  <c r="F83" i="26" s="1"/>
  <c r="O58" i="28"/>
  <c r="O45" i="26" s="1"/>
  <c r="O64" i="28"/>
  <c r="O50" i="26" s="1"/>
  <c r="S67" i="28"/>
  <c r="S43" i="26" s="1"/>
  <c r="P70" i="28"/>
  <c r="P55" i="26" s="1"/>
  <c r="M72" i="28"/>
  <c r="M42" i="26" s="1"/>
  <c r="E75" i="28"/>
  <c r="E59" i="26" s="1"/>
  <c r="F78" i="28"/>
  <c r="F40" i="26" s="1"/>
  <c r="P80" i="28"/>
  <c r="P63" i="26" s="1"/>
  <c r="P83" i="28"/>
  <c r="P66" i="26" s="1"/>
  <c r="L86" i="28"/>
  <c r="L100" i="26" s="1"/>
  <c r="I175" i="12" s="1"/>
  <c r="O88" i="28"/>
  <c r="O102" i="26" s="1"/>
  <c r="M91" i="28"/>
  <c r="M105" i="26" s="1"/>
  <c r="I192" i="12" s="1"/>
  <c r="H96" i="28"/>
  <c r="H110" i="26" s="1"/>
  <c r="J99" i="28"/>
  <c r="J113" i="26" s="1"/>
  <c r="E106" i="28"/>
  <c r="E120" i="26" s="1"/>
  <c r="I107" i="28"/>
  <c r="I98" i="26" s="1"/>
  <c r="P111" i="28"/>
  <c r="P88" i="26" s="1"/>
  <c r="Q111" i="28"/>
  <c r="Q88" i="26" s="1"/>
  <c r="U111" i="28"/>
  <c r="U88" i="26" s="1"/>
  <c r="H111" i="28"/>
  <c r="H88" i="26" s="1"/>
  <c r="E111" i="28"/>
  <c r="E88" i="26" s="1"/>
  <c r="M111" i="28"/>
  <c r="M88" i="26" s="1"/>
  <c r="Q114" i="28"/>
  <c r="Q89" i="26" s="1"/>
  <c r="L118" i="28"/>
  <c r="L91" i="26" s="1"/>
  <c r="J9" i="28"/>
  <c r="J17" i="26" s="1"/>
  <c r="P53" i="28"/>
  <c r="P82" i="26" s="1"/>
  <c r="S53" i="28"/>
  <c r="S82" i="26" s="1"/>
  <c r="U57" i="28"/>
  <c r="U44" i="26" s="1"/>
  <c r="Q57" i="28"/>
  <c r="Q44" i="26" s="1"/>
  <c r="S85" i="28"/>
  <c r="S68" i="26" s="1"/>
  <c r="S93" i="28"/>
  <c r="S107" i="26" s="1"/>
  <c r="S45" i="28"/>
  <c r="S74" i="26" s="1"/>
  <c r="Q77" i="28"/>
  <c r="Q61" i="26" s="1"/>
  <c r="H8" i="28"/>
  <c r="H16" i="26" s="1"/>
  <c r="Q16" i="28"/>
  <c r="Q24" i="26" s="1"/>
  <c r="O22" i="28"/>
  <c r="O30" i="26" s="1"/>
  <c r="U19" i="28"/>
  <c r="U27" i="26" s="1"/>
  <c r="E27" i="28"/>
  <c r="E35" i="26" s="1"/>
  <c r="I85" i="12" s="1"/>
  <c r="S31" i="28"/>
  <c r="S39" i="26" s="1"/>
  <c r="E36" i="28"/>
  <c r="E10" i="26" s="1"/>
  <c r="J44" i="28"/>
  <c r="J73" i="26" s="1"/>
  <c r="I118" i="12" s="1"/>
  <c r="P64" i="28"/>
  <c r="P50" i="26" s="1"/>
  <c r="H78" i="28"/>
  <c r="H40" i="26" s="1"/>
  <c r="S94" i="28"/>
  <c r="S108" i="26" s="1"/>
  <c r="L99" i="28"/>
  <c r="L113" i="26" s="1"/>
  <c r="I220" i="12" s="1"/>
  <c r="E102" i="28"/>
  <c r="E116" i="26" s="1"/>
  <c r="O106" i="28"/>
  <c r="O120" i="26" s="1"/>
  <c r="L110" i="28"/>
  <c r="L94" i="26" s="1"/>
  <c r="O110" i="28"/>
  <c r="O94" i="26" s="1"/>
  <c r="P110" i="28"/>
  <c r="P94" i="26" s="1"/>
  <c r="Q110" i="28"/>
  <c r="Q94" i="26" s="1"/>
  <c r="S110" i="28"/>
  <c r="S94" i="26" s="1"/>
  <c r="E110" i="28"/>
  <c r="E94" i="26" s="1"/>
  <c r="F110" i="28"/>
  <c r="F94" i="26" s="1"/>
  <c r="M112" i="28"/>
  <c r="M96" i="26" s="1"/>
  <c r="F112" i="28"/>
  <c r="F96" i="26" s="1"/>
  <c r="L112" i="28"/>
  <c r="L96" i="26" s="1"/>
  <c r="E112" i="28"/>
  <c r="E96" i="26" s="1"/>
  <c r="H112" i="28"/>
  <c r="H96" i="26" s="1"/>
  <c r="I112" i="28"/>
  <c r="I96" i="26" s="1"/>
  <c r="O112" i="28"/>
  <c r="O96" i="26" s="1"/>
  <c r="P21" i="28"/>
  <c r="P29" i="26" s="1"/>
  <c r="M21" i="28"/>
  <c r="M29" i="26" s="1"/>
  <c r="O21" i="28"/>
  <c r="O29" i="26" s="1"/>
  <c r="Q21" i="28"/>
  <c r="Q29" i="26" s="1"/>
  <c r="S21" i="28"/>
  <c r="S29" i="26" s="1"/>
  <c r="E21" i="28"/>
  <c r="E29" i="26" s="1"/>
  <c r="I67" i="12" s="1"/>
  <c r="F21" i="28"/>
  <c r="F29" i="26" s="1"/>
  <c r="I68" i="12" s="1"/>
  <c r="P25" i="28"/>
  <c r="P33" i="26" s="1"/>
  <c r="S25" i="28"/>
  <c r="S33" i="26" s="1"/>
  <c r="U25" i="28"/>
  <c r="U33" i="26" s="1"/>
  <c r="E25" i="28"/>
  <c r="E33" i="26" s="1"/>
  <c r="I79" i="12" s="1"/>
  <c r="F25" i="28"/>
  <c r="F33" i="26" s="1"/>
  <c r="I80" i="12" s="1"/>
  <c r="H25" i="28"/>
  <c r="H33" i="26" s="1"/>
  <c r="I25" i="28"/>
  <c r="I33" i="26" s="1"/>
  <c r="J29" i="28"/>
  <c r="J37" i="26" s="1"/>
  <c r="F29" i="28"/>
  <c r="F37" i="26" s="1"/>
  <c r="I92" i="12" s="1"/>
  <c r="I29" i="28"/>
  <c r="I37" i="26" s="1"/>
  <c r="H33" i="28"/>
  <c r="H11" i="26" s="1"/>
  <c r="I33" i="28"/>
  <c r="I11" i="26" s="1"/>
  <c r="L33" i="28"/>
  <c r="L11" i="26" s="1"/>
  <c r="Q53" i="28"/>
  <c r="Q82" i="26" s="1"/>
  <c r="E61" i="28"/>
  <c r="E49" i="26" s="1"/>
  <c r="S61" i="28"/>
  <c r="S49" i="26" s="1"/>
  <c r="J61" i="28"/>
  <c r="J49" i="26" s="1"/>
  <c r="I65" i="28"/>
  <c r="I51" i="26" s="1"/>
  <c r="M65" i="28"/>
  <c r="M51" i="26" s="1"/>
  <c r="U65" i="28"/>
  <c r="U51" i="26" s="1"/>
  <c r="H89" i="28"/>
  <c r="H103" i="26" s="1"/>
  <c r="O89" i="28"/>
  <c r="O103" i="26" s="1"/>
  <c r="L89" i="28"/>
  <c r="L103" i="26" s="1"/>
  <c r="I185" i="12" s="1"/>
  <c r="I97" i="28"/>
  <c r="I111" i="26" s="1"/>
  <c r="Q97" i="28"/>
  <c r="Q111" i="26" s="1"/>
  <c r="L45" i="28"/>
  <c r="L74" i="26" s="1"/>
  <c r="M49" i="28"/>
  <c r="M78" i="26" s="1"/>
  <c r="U49" i="28"/>
  <c r="U78" i="26" s="1"/>
  <c r="L77" i="28"/>
  <c r="L61" i="26" s="1"/>
  <c r="O81" i="28"/>
  <c r="O64" i="26" s="1"/>
  <c r="M81" i="28"/>
  <c r="M64" i="26" s="1"/>
  <c r="I109" i="28"/>
  <c r="I95" i="26" s="1"/>
  <c r="L113" i="28"/>
  <c r="L90" i="26" s="1"/>
  <c r="I120" i="28"/>
  <c r="I130" i="26" s="1"/>
  <c r="L121" i="28"/>
  <c r="L131" i="26" s="1"/>
  <c r="U124" i="28"/>
  <c r="U134" i="26" s="1"/>
  <c r="H125" i="28"/>
  <c r="H126" i="26" s="1"/>
  <c r="Q117" i="28"/>
  <c r="Q93" i="26" s="1"/>
  <c r="E122" i="28"/>
  <c r="E132" i="26" s="1"/>
  <c r="L126" i="28"/>
  <c r="L127" i="26" s="1"/>
  <c r="J129" i="28"/>
  <c r="J124" i="26" s="1"/>
  <c r="L44" i="28"/>
  <c r="L73" i="26" s="1"/>
  <c r="E48" i="28"/>
  <c r="E77" i="26" s="1"/>
  <c r="I131" i="12" s="1"/>
  <c r="L51" i="28"/>
  <c r="L80" i="26" s="1"/>
  <c r="O55" i="28"/>
  <c r="O84" i="26" s="1"/>
  <c r="P58" i="28"/>
  <c r="P45" i="26" s="1"/>
  <c r="I62" i="28"/>
  <c r="I41" i="26" s="1"/>
  <c r="Q64" i="28"/>
  <c r="Q50" i="26" s="1"/>
  <c r="F67" i="28"/>
  <c r="F43" i="26" s="1"/>
  <c r="Q70" i="28"/>
  <c r="Q55" i="26" s="1"/>
  <c r="O72" i="28"/>
  <c r="O42" i="26" s="1"/>
  <c r="F75" i="28"/>
  <c r="F59" i="26" s="1"/>
  <c r="F80" i="28"/>
  <c r="F63" i="26" s="1"/>
  <c r="Q83" i="28"/>
  <c r="Q66" i="26" s="1"/>
  <c r="M86" i="28"/>
  <c r="M100" i="26" s="1"/>
  <c r="I176" i="12" s="1"/>
  <c r="P88" i="28"/>
  <c r="P102" i="26" s="1"/>
  <c r="P91" i="28"/>
  <c r="P105" i="26" s="1"/>
  <c r="U94" i="28"/>
  <c r="U108" i="26" s="1"/>
  <c r="I96" i="28"/>
  <c r="I110" i="26" s="1"/>
  <c r="F99" i="28"/>
  <c r="F113" i="26" s="1"/>
  <c r="Q106" i="28"/>
  <c r="Q120" i="26" s="1"/>
  <c r="M110" i="28"/>
  <c r="M94" i="26" s="1"/>
  <c r="S112" i="28"/>
  <c r="S96" i="26" s="1"/>
  <c r="U114" i="28"/>
  <c r="U89" i="26" s="1"/>
  <c r="O118" i="28"/>
  <c r="O91" i="26" s="1"/>
  <c r="M9" i="28"/>
  <c r="M17" i="26" s="1"/>
  <c r="H21" i="28"/>
  <c r="H29" i="26" s="1"/>
  <c r="Q25" i="28"/>
  <c r="Q33" i="26" s="1"/>
  <c r="E29" i="28"/>
  <c r="E37" i="26" s="1"/>
  <c r="I91" i="12" s="1"/>
  <c r="E57" i="28"/>
  <c r="E44" i="26" s="1"/>
  <c r="F61" i="28"/>
  <c r="F49" i="26" s="1"/>
  <c r="J65" i="28"/>
  <c r="J51" i="26" s="1"/>
  <c r="U85" i="28"/>
  <c r="U68" i="26" s="1"/>
  <c r="I89" i="28"/>
  <c r="I103" i="26" s="1"/>
  <c r="J93" i="28"/>
  <c r="J107" i="26" s="1"/>
  <c r="J97" i="28"/>
  <c r="J111" i="26" s="1"/>
  <c r="O49" i="28"/>
  <c r="O78" i="26" s="1"/>
  <c r="E81" i="28"/>
  <c r="E64" i="26" s="1"/>
  <c r="P130" i="28"/>
  <c r="P123" i="26" s="1"/>
  <c r="J41" i="28"/>
  <c r="J70" i="26" s="1"/>
  <c r="I106" i="12" s="1"/>
  <c r="I73" i="28"/>
  <c r="I57" i="26" s="1"/>
  <c r="M105" i="28"/>
  <c r="M119" i="26" s="1"/>
  <c r="I250" i="12" s="1"/>
  <c r="J8" i="28"/>
  <c r="J16" i="26" s="1"/>
  <c r="U16" i="28"/>
  <c r="U24" i="26" s="1"/>
  <c r="P22" i="28"/>
  <c r="P30" i="26" s="1"/>
  <c r="J19" i="28"/>
  <c r="J27" i="26" s="1"/>
  <c r="F27" i="28"/>
  <c r="F35" i="26" s="1"/>
  <c r="I86" i="12" s="1"/>
  <c r="T31" i="28"/>
  <c r="T39" i="26" s="1"/>
  <c r="U31" i="28"/>
  <c r="U39" i="26" s="1"/>
  <c r="F36" i="28"/>
  <c r="F10" i="26" s="1"/>
  <c r="Q40" i="28"/>
  <c r="Q69" i="26" s="1"/>
  <c r="P44" i="28"/>
  <c r="P73" i="26" s="1"/>
  <c r="E55" i="28"/>
  <c r="E84" i="26" s="1"/>
  <c r="I159" i="12" s="1"/>
  <c r="S64" i="28"/>
  <c r="S50" i="26" s="1"/>
  <c r="J78" i="28"/>
  <c r="J40" i="26" s="1"/>
  <c r="Q91" i="28"/>
  <c r="Q105" i="26" s="1"/>
  <c r="S99" i="28"/>
  <c r="S113" i="26" s="1"/>
  <c r="H102" i="28"/>
  <c r="H116" i="26" s="1"/>
  <c r="U104" i="28"/>
  <c r="U118" i="26" s="1"/>
  <c r="S106" i="28"/>
  <c r="S120" i="26" s="1"/>
  <c r="U108" i="28"/>
  <c r="U97" i="26" s="1"/>
  <c r="O17" i="28"/>
  <c r="O25" i="26" s="1"/>
  <c r="H17" i="28"/>
  <c r="H25" i="26" s="1"/>
  <c r="M17" i="28"/>
  <c r="M25" i="26" s="1"/>
  <c r="I17" i="28"/>
  <c r="I25" i="26" s="1"/>
  <c r="J17" i="28"/>
  <c r="J25" i="26" s="1"/>
  <c r="F17" i="28"/>
  <c r="F25" i="26" s="1"/>
  <c r="I56" i="12" s="1"/>
  <c r="J33" i="28"/>
  <c r="J11" i="26" s="1"/>
  <c r="M45" i="28"/>
  <c r="M74" i="26" s="1"/>
  <c r="M77" i="28"/>
  <c r="M61" i="26" s="1"/>
  <c r="L109" i="28"/>
  <c r="L95" i="26" s="1"/>
  <c r="Q113" i="28"/>
  <c r="Q90" i="26" s="1"/>
  <c r="J120" i="28"/>
  <c r="J130" i="26" s="1"/>
  <c r="M121" i="28"/>
  <c r="M131" i="26" s="1"/>
  <c r="I269" i="12" s="1"/>
  <c r="F124" i="28"/>
  <c r="F134" i="26" s="1"/>
  <c r="E125" i="28"/>
  <c r="E126" i="26" s="1"/>
  <c r="S117" i="28"/>
  <c r="S93" i="26" s="1"/>
  <c r="F122" i="28"/>
  <c r="F132" i="26" s="1"/>
  <c r="M126" i="28"/>
  <c r="M127" i="26" s="1"/>
  <c r="L129" i="28"/>
  <c r="L124" i="26" s="1"/>
  <c r="Q130" i="28"/>
  <c r="Q123" i="26" s="1"/>
  <c r="S41" i="28"/>
  <c r="S70" i="26" s="1"/>
  <c r="S73" i="28"/>
  <c r="S57" i="26" s="1"/>
  <c r="O105" i="28"/>
  <c r="O119" i="26" s="1"/>
  <c r="S128" i="28"/>
  <c r="S125" i="26" s="1"/>
  <c r="E132" i="28"/>
  <c r="E122" i="26" s="1"/>
  <c r="O133" i="28"/>
  <c r="O146" i="26" s="1"/>
  <c r="T40" i="28"/>
  <c r="T69" i="26" s="1"/>
  <c r="O40" i="28"/>
  <c r="O69" i="26" s="1"/>
  <c r="Q44" i="28"/>
  <c r="Q73" i="26" s="1"/>
  <c r="F48" i="28"/>
  <c r="F77" i="26" s="1"/>
  <c r="M51" i="28"/>
  <c r="M80" i="26" s="1"/>
  <c r="F55" i="28"/>
  <c r="F84" i="26" s="1"/>
  <c r="Q58" i="28"/>
  <c r="Q45" i="26" s="1"/>
  <c r="E62" i="28"/>
  <c r="E41" i="26" s="1"/>
  <c r="F64" i="28"/>
  <c r="F50" i="26" s="1"/>
  <c r="U67" i="28"/>
  <c r="U43" i="26" s="1"/>
  <c r="S70" i="28"/>
  <c r="S55" i="26" s="1"/>
  <c r="P72" i="28"/>
  <c r="P42" i="26" s="1"/>
  <c r="I75" i="28"/>
  <c r="I59" i="26" s="1"/>
  <c r="U78" i="28"/>
  <c r="U40" i="26" s="1"/>
  <c r="I80" i="28"/>
  <c r="I63" i="26" s="1"/>
  <c r="S83" i="28"/>
  <c r="S66" i="26" s="1"/>
  <c r="P86" i="28"/>
  <c r="P100" i="26" s="1"/>
  <c r="Q88" i="28"/>
  <c r="Q102" i="26" s="1"/>
  <c r="S104" i="28"/>
  <c r="S118" i="26" s="1"/>
  <c r="I111" i="28"/>
  <c r="I88" i="26" s="1"/>
  <c r="P112" i="28"/>
  <c r="P96" i="26" s="1"/>
  <c r="L116" i="28"/>
  <c r="L87" i="26" s="1"/>
  <c r="M118" i="28"/>
  <c r="M91" i="26" s="1"/>
  <c r="L17" i="28"/>
  <c r="L25" i="26" s="1"/>
  <c r="I21" i="28"/>
  <c r="I29" i="26" s="1"/>
  <c r="E53" i="28"/>
  <c r="E82" i="26" s="1"/>
  <c r="I151" i="12" s="1"/>
  <c r="F57" i="28"/>
  <c r="F44" i="26" s="1"/>
  <c r="H61" i="28"/>
  <c r="H49" i="26" s="1"/>
  <c r="L65" i="28"/>
  <c r="L51" i="26" s="1"/>
  <c r="E85" i="28"/>
  <c r="E68" i="26" s="1"/>
  <c r="J89" i="28"/>
  <c r="J103" i="26" s="1"/>
  <c r="I93" i="28"/>
  <c r="I107" i="26" s="1"/>
  <c r="L97" i="28"/>
  <c r="L111" i="26" s="1"/>
  <c r="I209" i="12" s="1"/>
  <c r="P49" i="28"/>
  <c r="P78" i="26" s="1"/>
  <c r="F81" i="28"/>
  <c r="F64" i="26" s="1"/>
  <c r="S134" i="28"/>
  <c r="S147" i="26" s="1"/>
  <c r="I304" i="12" s="1"/>
  <c r="S136" i="28"/>
  <c r="S149" i="26" s="1"/>
  <c r="I316" i="12" s="1"/>
  <c r="L8" i="28"/>
  <c r="L16" i="26" s="1"/>
  <c r="F16" i="28"/>
  <c r="F24" i="26" s="1"/>
  <c r="I53" i="12" s="1"/>
  <c r="T22" i="28"/>
  <c r="T30" i="26" s="1"/>
  <c r="H22" i="28"/>
  <c r="H30" i="26" s="1"/>
  <c r="E19" i="28"/>
  <c r="E27" i="26" s="1"/>
  <c r="I61" i="12" s="1"/>
  <c r="H27" i="28"/>
  <c r="H35" i="26" s="1"/>
  <c r="H36" i="28"/>
  <c r="H10" i="26" s="1"/>
  <c r="T44" i="28"/>
  <c r="T73" i="26" s="1"/>
  <c r="S44" i="28"/>
  <c r="S73" i="26" s="1"/>
  <c r="H55" i="28"/>
  <c r="H84" i="26" s="1"/>
  <c r="I160" i="12" s="1"/>
  <c r="J64" i="28"/>
  <c r="J50" i="26" s="1"/>
  <c r="J75" i="28"/>
  <c r="J59" i="26" s="1"/>
  <c r="U99" i="28"/>
  <c r="U113" i="26" s="1"/>
  <c r="M102" i="28"/>
  <c r="M116" i="26" s="1"/>
  <c r="I238" i="12" s="1"/>
  <c r="U106" i="28"/>
  <c r="U120" i="26" s="1"/>
  <c r="Q108" i="28"/>
  <c r="Q97" i="26" s="1"/>
  <c r="H29" i="28"/>
  <c r="H37" i="26" s="1"/>
  <c r="U45" i="28"/>
  <c r="U74" i="26" s="1"/>
  <c r="O77" i="28"/>
  <c r="O61" i="26" s="1"/>
  <c r="P109" i="28"/>
  <c r="P95" i="26" s="1"/>
  <c r="S113" i="28"/>
  <c r="S90" i="26" s="1"/>
  <c r="E120" i="28"/>
  <c r="E130" i="26" s="1"/>
  <c r="O121" i="28"/>
  <c r="O131" i="26" s="1"/>
  <c r="I267" i="12" s="1"/>
  <c r="I124" i="28"/>
  <c r="I134" i="26" s="1"/>
  <c r="L125" i="28"/>
  <c r="L126" i="26" s="1"/>
  <c r="U117" i="28"/>
  <c r="U93" i="26" s="1"/>
  <c r="H122" i="28"/>
  <c r="H132" i="26" s="1"/>
  <c r="O126" i="28"/>
  <c r="O127" i="26" s="1"/>
  <c r="I129" i="28"/>
  <c r="I124" i="26" s="1"/>
  <c r="E130" i="28"/>
  <c r="E123" i="26" s="1"/>
  <c r="Q41" i="28"/>
  <c r="Q70" i="26" s="1"/>
  <c r="O73" i="28"/>
  <c r="O57" i="26" s="1"/>
  <c r="Q105" i="28"/>
  <c r="Q119" i="26" s="1"/>
  <c r="J42" i="28"/>
  <c r="J71" i="26" s="1"/>
  <c r="I110" i="12" s="1"/>
  <c r="H48" i="28"/>
  <c r="H77" i="26" s="1"/>
  <c r="I132" i="12" s="1"/>
  <c r="S51" i="28"/>
  <c r="S80" i="26" s="1"/>
  <c r="I55" i="28"/>
  <c r="I84" i="26" s="1"/>
  <c r="I161" i="12" s="1"/>
  <c r="S58" i="28"/>
  <c r="S45" i="26" s="1"/>
  <c r="F62" i="28"/>
  <c r="F41" i="26" s="1"/>
  <c r="E64" i="28"/>
  <c r="E50" i="26" s="1"/>
  <c r="E67" i="28"/>
  <c r="E43" i="26" s="1"/>
  <c r="U70" i="28"/>
  <c r="U55" i="26" s="1"/>
  <c r="Q72" i="28"/>
  <c r="Q42" i="26" s="1"/>
  <c r="U92" i="28"/>
  <c r="U106" i="26" s="1"/>
  <c r="O95" i="28"/>
  <c r="O109" i="26" s="1"/>
  <c r="I98" i="28"/>
  <c r="I112" i="26" s="1"/>
  <c r="Q102" i="28"/>
  <c r="Q116" i="26" s="1"/>
  <c r="F104" i="28"/>
  <c r="F118" i="26" s="1"/>
  <c r="J111" i="28"/>
  <c r="J88" i="26" s="1"/>
  <c r="Q112" i="28"/>
  <c r="Q96" i="26" s="1"/>
  <c r="M116" i="28"/>
  <c r="M87" i="26" s="1"/>
  <c r="P118" i="28"/>
  <c r="P91" i="26" s="1"/>
  <c r="P17" i="28"/>
  <c r="P25" i="26" s="1"/>
  <c r="J21" i="28"/>
  <c r="J29" i="26" s="1"/>
  <c r="O33" i="28"/>
  <c r="O11" i="26" s="1"/>
  <c r="F53" i="28"/>
  <c r="F82" i="26" s="1"/>
  <c r="H57" i="28"/>
  <c r="H44" i="26" s="1"/>
  <c r="I61" i="28"/>
  <c r="I49" i="26" s="1"/>
  <c r="O65" i="28"/>
  <c r="O51" i="26" s="1"/>
  <c r="F85" i="28"/>
  <c r="F68" i="26" s="1"/>
  <c r="S89" i="28"/>
  <c r="S103" i="26" s="1"/>
  <c r="L93" i="28"/>
  <c r="L107" i="26" s="1"/>
  <c r="I197" i="12" s="1"/>
  <c r="M97" i="28"/>
  <c r="M111" i="26" s="1"/>
  <c r="I210" i="12" s="1"/>
  <c r="Q49" i="28"/>
  <c r="Q78" i="26" s="1"/>
  <c r="J81" i="28"/>
  <c r="J64" i="26" s="1"/>
  <c r="S148" i="28"/>
  <c r="H148" i="28"/>
  <c r="I148" i="28"/>
  <c r="P148" i="28"/>
  <c r="E148" i="28"/>
  <c r="F148" i="28"/>
  <c r="J148" i="28"/>
  <c r="L148" i="28"/>
  <c r="U148" i="28"/>
  <c r="M148" i="28"/>
  <c r="O148" i="28"/>
  <c r="T148" i="28"/>
  <c r="Q148" i="28"/>
  <c r="Q150" i="28"/>
  <c r="O150" i="28"/>
  <c r="U150" i="28"/>
  <c r="E150" i="28"/>
  <c r="F150" i="28"/>
  <c r="H150" i="28"/>
  <c r="P150" i="28"/>
  <c r="S150" i="28"/>
  <c r="J150" i="28"/>
  <c r="M150" i="28"/>
  <c r="L150" i="28"/>
  <c r="T150" i="28"/>
  <c r="I150" i="28"/>
  <c r="P8" i="28"/>
  <c r="P16" i="26" s="1"/>
  <c r="H16" i="28"/>
  <c r="H24" i="26" s="1"/>
  <c r="F19" i="28"/>
  <c r="F27" i="26" s="1"/>
  <c r="I62" i="12" s="1"/>
  <c r="I27" i="28"/>
  <c r="I35" i="26" s="1"/>
  <c r="U32" i="28"/>
  <c r="U5" i="26" s="1"/>
  <c r="J36" i="28"/>
  <c r="J10" i="26" s="1"/>
  <c r="I48" i="28"/>
  <c r="I77" i="26" s="1"/>
  <c r="I133" i="12" s="1"/>
  <c r="F58" i="28"/>
  <c r="F45" i="26" s="1"/>
  <c r="I90" i="28"/>
  <c r="I104" i="26" s="1"/>
  <c r="L102" i="28"/>
  <c r="L116" i="26" s="1"/>
  <c r="I237" i="12" s="1"/>
  <c r="S108" i="28"/>
  <c r="S97" i="26" s="1"/>
  <c r="O45" i="28"/>
  <c r="O74" i="26" s="1"/>
  <c r="P77" i="28"/>
  <c r="P61" i="26" s="1"/>
  <c r="Q109" i="28"/>
  <c r="Q95" i="26" s="1"/>
  <c r="U113" i="28"/>
  <c r="U90" i="26" s="1"/>
  <c r="O120" i="28"/>
  <c r="O130" i="26" s="1"/>
  <c r="I263" i="12" s="1"/>
  <c r="P121" i="28"/>
  <c r="P131" i="26" s="1"/>
  <c r="I268" i="12" s="1"/>
  <c r="J124" i="28"/>
  <c r="J134" i="26" s="1"/>
  <c r="M125" i="28"/>
  <c r="M126" i="26" s="1"/>
  <c r="L117" i="28"/>
  <c r="L93" i="26" s="1"/>
  <c r="P122" i="28"/>
  <c r="P132" i="26" s="1"/>
  <c r="I272" i="12" s="1"/>
  <c r="P126" i="28"/>
  <c r="P127" i="26" s="1"/>
  <c r="Q129" i="28"/>
  <c r="Q124" i="26" s="1"/>
  <c r="J130" i="28"/>
  <c r="J123" i="26" s="1"/>
  <c r="U41" i="28"/>
  <c r="U70" i="26" s="1"/>
  <c r="P73" i="28"/>
  <c r="P57" i="26" s="1"/>
  <c r="U105" i="28"/>
  <c r="U119" i="26" s="1"/>
  <c r="M128" i="28"/>
  <c r="M125" i="26" s="1"/>
  <c r="H132" i="28"/>
  <c r="H122" i="26" s="1"/>
  <c r="J133" i="28"/>
  <c r="J146" i="26" s="1"/>
  <c r="O134" i="28"/>
  <c r="O147" i="26" s="1"/>
  <c r="I136" i="28"/>
  <c r="I149" i="26" s="1"/>
  <c r="J137" i="28"/>
  <c r="J150" i="26" s="1"/>
  <c r="L42" i="28"/>
  <c r="L71" i="26" s="1"/>
  <c r="I46" i="28"/>
  <c r="I75" i="26" s="1"/>
  <c r="I125" i="12" s="1"/>
  <c r="J48" i="28"/>
  <c r="J77" i="26" s="1"/>
  <c r="I134" i="12" s="1"/>
  <c r="T51" i="28"/>
  <c r="T80" i="26" s="1"/>
  <c r="Q51" i="28"/>
  <c r="Q80" i="26" s="1"/>
  <c r="L55" i="28"/>
  <c r="L84" i="26" s="1"/>
  <c r="H58" i="28"/>
  <c r="H45" i="26" s="1"/>
  <c r="H62" i="28"/>
  <c r="H41" i="26" s="1"/>
  <c r="T64" i="28"/>
  <c r="T50" i="26" s="1"/>
  <c r="H64" i="28"/>
  <c r="H50" i="26" s="1"/>
  <c r="U76" i="28"/>
  <c r="U60" i="26" s="1"/>
  <c r="O79" i="28"/>
  <c r="O62" i="26" s="1"/>
  <c r="I82" i="28"/>
  <c r="I65" i="26" s="1"/>
  <c r="U84" i="28"/>
  <c r="U67" i="26" s="1"/>
  <c r="O87" i="28"/>
  <c r="O101" i="26" s="1"/>
  <c r="I92" i="28"/>
  <c r="I106" i="26" s="1"/>
  <c r="E95" i="28"/>
  <c r="E109" i="26" s="1"/>
  <c r="E98" i="28"/>
  <c r="E112" i="26" s="1"/>
  <c r="J104" i="28"/>
  <c r="J118" i="26" s="1"/>
  <c r="L111" i="28"/>
  <c r="L88" i="26" s="1"/>
  <c r="O116" i="28"/>
  <c r="O87" i="26" s="1"/>
  <c r="H118" i="28"/>
  <c r="H91" i="26" s="1"/>
  <c r="U17" i="28"/>
  <c r="U25" i="26" s="1"/>
  <c r="L21" i="28"/>
  <c r="L29" i="26" s="1"/>
  <c r="L29" i="28"/>
  <c r="L37" i="26" s="1"/>
  <c r="P33" i="28"/>
  <c r="P11" i="26" s="1"/>
  <c r="H53" i="28"/>
  <c r="H82" i="26" s="1"/>
  <c r="I152" i="12" s="1"/>
  <c r="I57" i="28"/>
  <c r="I44" i="26" s="1"/>
  <c r="L61" i="28"/>
  <c r="L49" i="26" s="1"/>
  <c r="P65" i="28"/>
  <c r="P51" i="26" s="1"/>
  <c r="H85" i="28"/>
  <c r="H68" i="26" s="1"/>
  <c r="U89" i="28"/>
  <c r="U103" i="26" s="1"/>
  <c r="E93" i="28"/>
  <c r="E107" i="26" s="1"/>
  <c r="O97" i="28"/>
  <c r="O111" i="26" s="1"/>
  <c r="S49" i="28"/>
  <c r="S78" i="26" s="1"/>
  <c r="O8" i="28"/>
  <c r="O16" i="26" s="1"/>
  <c r="J16" i="28"/>
  <c r="J24" i="26" s="1"/>
  <c r="L7" i="28"/>
  <c r="L15" i="26" s="1"/>
  <c r="H19" i="28"/>
  <c r="H27" i="26" s="1"/>
  <c r="J27" i="28"/>
  <c r="J35" i="26" s="1"/>
  <c r="L32" i="28"/>
  <c r="L5" i="26" s="1"/>
  <c r="T36" i="28"/>
  <c r="T10" i="26" s="1"/>
  <c r="L36" i="28"/>
  <c r="L10" i="26" s="1"/>
  <c r="L48" i="28"/>
  <c r="L77" i="26" s="1"/>
  <c r="T58" i="28"/>
  <c r="T45" i="26" s="1"/>
  <c r="J58" i="28"/>
  <c r="J45" i="26" s="1"/>
  <c r="I74" i="28"/>
  <c r="I58" i="26" s="1"/>
  <c r="U90" i="28"/>
  <c r="U104" i="26" s="1"/>
  <c r="U100" i="28"/>
  <c r="U114" i="26" s="1"/>
  <c r="O102" i="28"/>
  <c r="O116" i="26" s="1"/>
  <c r="L104" i="28"/>
  <c r="L118" i="26" s="1"/>
  <c r="I244" i="12" s="1"/>
  <c r="O107" i="28"/>
  <c r="O98" i="26" s="1"/>
  <c r="E108" i="28"/>
  <c r="E97" i="26" s="1"/>
  <c r="P45" i="28"/>
  <c r="P74" i="26" s="1"/>
  <c r="P81" i="28"/>
  <c r="P64" i="26" s="1"/>
  <c r="S109" i="28"/>
  <c r="S95" i="26" s="1"/>
  <c r="M113" i="28"/>
  <c r="M90" i="26" s="1"/>
  <c r="P120" i="28"/>
  <c r="P130" i="26" s="1"/>
  <c r="I264" i="12" s="1"/>
  <c r="I121" i="28"/>
  <c r="I131" i="26" s="1"/>
  <c r="L124" i="28"/>
  <c r="L134" i="26" s="1"/>
  <c r="O125" i="28"/>
  <c r="O126" i="26" s="1"/>
  <c r="O117" i="28"/>
  <c r="O93" i="26" s="1"/>
  <c r="S122" i="28"/>
  <c r="S132" i="26" s="1"/>
  <c r="Q126" i="28"/>
  <c r="Q127" i="26" s="1"/>
  <c r="S129" i="28"/>
  <c r="S124" i="26" s="1"/>
  <c r="F130" i="28"/>
  <c r="F123" i="26" s="1"/>
  <c r="M41" i="28"/>
  <c r="M70" i="26" s="1"/>
  <c r="Q73" i="28"/>
  <c r="Q57" i="26" s="1"/>
  <c r="L105" i="28"/>
  <c r="L119" i="26" s="1"/>
  <c r="I249" i="12" s="1"/>
  <c r="P128" i="28"/>
  <c r="P125" i="26" s="1"/>
  <c r="J132" i="28"/>
  <c r="J122" i="26" s="1"/>
  <c r="M133" i="28"/>
  <c r="M146" i="26" s="1"/>
  <c r="Q134" i="28"/>
  <c r="Q147" i="26" s="1"/>
  <c r="O48" i="28"/>
  <c r="O77" i="26" s="1"/>
  <c r="O59" i="28"/>
  <c r="O46" i="26" s="1"/>
  <c r="H74" i="28"/>
  <c r="H58" i="26" s="1"/>
  <c r="I87" i="28"/>
  <c r="I101" i="26" s="1"/>
  <c r="H104" i="28"/>
  <c r="H118" i="26" s="1"/>
  <c r="P107" i="28"/>
  <c r="P98" i="26" s="1"/>
  <c r="F108" i="28"/>
  <c r="F97" i="26" s="1"/>
  <c r="H110" i="28"/>
  <c r="H94" i="26" s="1"/>
  <c r="F111" i="28"/>
  <c r="F88" i="26" s="1"/>
  <c r="L115" i="28"/>
  <c r="L99" i="26" s="1"/>
  <c r="P116" i="28"/>
  <c r="P87" i="26" s="1"/>
  <c r="L13" i="28"/>
  <c r="L21" i="26" s="1"/>
  <c r="E17" i="28"/>
  <c r="E25" i="26" s="1"/>
  <c r="I55" i="12" s="1"/>
  <c r="J25" i="28"/>
  <c r="J33" i="26" s="1"/>
  <c r="M29" i="28"/>
  <c r="M37" i="26" s="1"/>
  <c r="Q33" i="28"/>
  <c r="Q11" i="26" s="1"/>
  <c r="I53" i="28"/>
  <c r="I82" i="26" s="1"/>
  <c r="I153" i="12" s="1"/>
  <c r="J57" i="28"/>
  <c r="J44" i="26" s="1"/>
  <c r="M61" i="28"/>
  <c r="M49" i="26" s="1"/>
  <c r="Q65" i="28"/>
  <c r="Q51" i="26" s="1"/>
  <c r="I85" i="28"/>
  <c r="I68" i="26" s="1"/>
  <c r="P89" i="28"/>
  <c r="P103" i="26" s="1"/>
  <c r="P97" i="28"/>
  <c r="P111" i="26" s="1"/>
  <c r="S77" i="28"/>
  <c r="S61" i="26" s="1"/>
  <c r="H151" i="28"/>
  <c r="J151" i="28"/>
  <c r="M151" i="28"/>
  <c r="P151" i="28"/>
  <c r="S151" i="28"/>
  <c r="U151" i="28"/>
  <c r="L151" i="28"/>
  <c r="E151" i="28"/>
  <c r="F151" i="28"/>
  <c r="I151" i="28"/>
  <c r="O151" i="28"/>
  <c r="T151" i="28"/>
  <c r="Q151" i="28"/>
  <c r="F155" i="28"/>
  <c r="P155" i="28"/>
  <c r="I155" i="28"/>
  <c r="M155" i="28"/>
  <c r="Q155" i="28"/>
  <c r="S155" i="28"/>
  <c r="U155" i="28"/>
  <c r="L155" i="28"/>
  <c r="H155" i="28"/>
  <c r="E155" i="28"/>
  <c r="O155" i="28"/>
  <c r="T155" i="28"/>
  <c r="J155" i="28"/>
  <c r="O158" i="28"/>
  <c r="F158" i="28"/>
  <c r="E158" i="28"/>
  <c r="Q158" i="28"/>
  <c r="P158" i="28"/>
  <c r="S158" i="28"/>
  <c r="U158" i="28"/>
  <c r="J158" i="28"/>
  <c r="H158" i="28"/>
  <c r="I158" i="28"/>
  <c r="L158" i="28"/>
  <c r="T158" i="28"/>
  <c r="M158" i="28"/>
  <c r="O162" i="28"/>
  <c r="F162" i="28"/>
  <c r="I162" i="28"/>
  <c r="L162" i="28"/>
  <c r="M162" i="28"/>
  <c r="P162" i="28"/>
  <c r="U162" i="28"/>
  <c r="J162" i="28"/>
  <c r="S162" i="28"/>
  <c r="E162" i="28"/>
  <c r="H162" i="28"/>
  <c r="T162" i="28"/>
  <c r="Q162" i="28"/>
  <c r="L166" i="28"/>
  <c r="Q166" i="28"/>
  <c r="J166" i="28"/>
  <c r="F166" i="28"/>
  <c r="E166" i="28"/>
  <c r="H166" i="28"/>
  <c r="O166" i="28"/>
  <c r="S166" i="28"/>
  <c r="I166" i="28"/>
  <c r="U166" i="28"/>
  <c r="M166" i="28"/>
  <c r="P166" i="28"/>
  <c r="T166" i="28"/>
  <c r="O170" i="28"/>
  <c r="F170" i="28"/>
  <c r="H170" i="28"/>
  <c r="J170" i="28"/>
  <c r="M170" i="28"/>
  <c r="E170" i="28"/>
  <c r="U170" i="28"/>
  <c r="P170" i="28"/>
  <c r="I170" i="28"/>
  <c r="L170" i="28"/>
  <c r="Q170" i="28"/>
  <c r="T170" i="28"/>
  <c r="S170" i="28"/>
  <c r="S174" i="28"/>
  <c r="U174" i="28"/>
  <c r="O174" i="28"/>
  <c r="I174" i="28"/>
  <c r="E174" i="28"/>
  <c r="H174" i="28"/>
  <c r="P174" i="28"/>
  <c r="Q174" i="28"/>
  <c r="F174" i="28"/>
  <c r="J174" i="28"/>
  <c r="L174" i="28"/>
  <c r="T174" i="28"/>
  <c r="M174" i="28"/>
  <c r="Q178" i="28"/>
  <c r="U178" i="28"/>
  <c r="O178" i="28"/>
  <c r="S178" i="28"/>
  <c r="H178" i="28"/>
  <c r="E178" i="28"/>
  <c r="I178" i="28"/>
  <c r="J178" i="28"/>
  <c r="P178" i="28"/>
  <c r="M178" i="28"/>
  <c r="L178" i="28"/>
  <c r="T178" i="28"/>
  <c r="F178" i="28"/>
  <c r="F182" i="28"/>
  <c r="O182" i="28"/>
  <c r="P182" i="28"/>
  <c r="S182" i="28"/>
  <c r="J182" i="28"/>
  <c r="E182" i="28"/>
  <c r="I182" i="28"/>
  <c r="U182" i="28"/>
  <c r="H182" i="28"/>
  <c r="L182" i="28"/>
  <c r="Q182" i="28"/>
  <c r="T182" i="28"/>
  <c r="M182" i="28"/>
  <c r="L183" i="28"/>
  <c r="S183" i="28"/>
  <c r="I183" i="28"/>
  <c r="J183" i="28"/>
  <c r="O183" i="28"/>
  <c r="P183" i="28"/>
  <c r="F183" i="28"/>
  <c r="U183" i="28"/>
  <c r="M183" i="28"/>
  <c r="Q183" i="28"/>
  <c r="H183" i="28"/>
  <c r="T183" i="28"/>
  <c r="E183" i="28"/>
  <c r="Q187" i="28"/>
  <c r="E187" i="28"/>
  <c r="F187" i="28"/>
  <c r="I187" i="28"/>
  <c r="J187" i="28"/>
  <c r="M187" i="28"/>
  <c r="L187" i="28"/>
  <c r="O187" i="28"/>
  <c r="H187" i="28"/>
  <c r="U187" i="28"/>
  <c r="P187" i="28"/>
  <c r="T187" i="28"/>
  <c r="S187" i="28"/>
  <c r="P191" i="28"/>
  <c r="L191" i="28"/>
  <c r="E191" i="28"/>
  <c r="J191" i="28"/>
  <c r="U191" i="28"/>
  <c r="F191" i="28"/>
  <c r="O191" i="28"/>
  <c r="M191" i="28"/>
  <c r="Q191" i="28"/>
  <c r="H191" i="28"/>
  <c r="S191" i="28"/>
  <c r="T191" i="28"/>
  <c r="I191" i="28"/>
  <c r="Q195" i="28"/>
  <c r="L195" i="28"/>
  <c r="S195" i="28"/>
  <c r="J195" i="28"/>
  <c r="P195" i="28"/>
  <c r="F195" i="28"/>
  <c r="I195" i="28"/>
  <c r="H195" i="28"/>
  <c r="E195" i="28"/>
  <c r="U195" i="28"/>
  <c r="M195" i="28"/>
  <c r="T195" i="28"/>
  <c r="O195" i="28"/>
  <c r="S199" i="28"/>
  <c r="L199" i="28"/>
  <c r="I199" i="28"/>
  <c r="E199" i="28"/>
  <c r="Q199" i="28"/>
  <c r="U199" i="28"/>
  <c r="P199" i="28"/>
  <c r="J199" i="28"/>
  <c r="F199" i="28"/>
  <c r="H199" i="28"/>
  <c r="M199" i="28"/>
  <c r="T199" i="28"/>
  <c r="O199" i="28"/>
  <c r="F203" i="28"/>
  <c r="H203" i="28"/>
  <c r="I203" i="28"/>
  <c r="L203" i="28"/>
  <c r="J203" i="28"/>
  <c r="M203" i="28"/>
  <c r="Q203" i="28"/>
  <c r="E203" i="28"/>
  <c r="P203" i="28"/>
  <c r="S203" i="28"/>
  <c r="U203" i="28"/>
  <c r="T203" i="28"/>
  <c r="O203" i="28"/>
  <c r="U206" i="28"/>
  <c r="H206" i="28"/>
  <c r="O206" i="28"/>
  <c r="S206" i="28"/>
  <c r="E206" i="28"/>
  <c r="P206" i="28"/>
  <c r="F206" i="28"/>
  <c r="J206" i="28"/>
  <c r="I206" i="28"/>
  <c r="M206" i="28"/>
  <c r="Q206" i="28"/>
  <c r="T206" i="28"/>
  <c r="L206" i="28"/>
  <c r="U210" i="28"/>
  <c r="H210" i="28"/>
  <c r="J210" i="28"/>
  <c r="O210" i="28"/>
  <c r="P210" i="28"/>
  <c r="F210" i="28"/>
  <c r="S210" i="28"/>
  <c r="L210" i="28"/>
  <c r="M210" i="28"/>
  <c r="Q210" i="28"/>
  <c r="E210" i="28"/>
  <c r="T210" i="28"/>
  <c r="I210" i="28"/>
  <c r="J153" i="28"/>
  <c r="I153" i="28"/>
  <c r="L153" i="28"/>
  <c r="P153" i="28"/>
  <c r="U153" i="28"/>
  <c r="Q153" i="28"/>
  <c r="E153" i="28"/>
  <c r="H153" i="28"/>
  <c r="M153" i="28"/>
  <c r="O153" i="28"/>
  <c r="F153" i="28"/>
  <c r="T153" i="28"/>
  <c r="S153" i="28"/>
  <c r="M157" i="28"/>
  <c r="F157" i="28"/>
  <c r="H157" i="28"/>
  <c r="P157" i="28"/>
  <c r="Q157" i="28"/>
  <c r="S157" i="28"/>
  <c r="U157" i="28"/>
  <c r="O157" i="28"/>
  <c r="E157" i="28"/>
  <c r="I157" i="28"/>
  <c r="J157" i="28"/>
  <c r="T157" i="28"/>
  <c r="L157" i="28"/>
  <c r="U161" i="28"/>
  <c r="H161" i="28"/>
  <c r="J161" i="28"/>
  <c r="L161" i="28"/>
  <c r="S161" i="28"/>
  <c r="M161" i="28"/>
  <c r="Q161" i="28"/>
  <c r="P161" i="28"/>
  <c r="O161" i="28"/>
  <c r="F161" i="28"/>
  <c r="E161" i="28"/>
  <c r="T161" i="28"/>
  <c r="I161" i="28"/>
  <c r="Q164" i="28"/>
  <c r="S164" i="28"/>
  <c r="F164" i="28"/>
  <c r="H164" i="28"/>
  <c r="L164" i="28"/>
  <c r="U164" i="28"/>
  <c r="E164" i="28"/>
  <c r="I164" i="28"/>
  <c r="M164" i="28"/>
  <c r="P164" i="28"/>
  <c r="J164" i="28"/>
  <c r="T164" i="28"/>
  <c r="O164" i="28"/>
  <c r="S172" i="28"/>
  <c r="Q172" i="28"/>
  <c r="H172" i="28"/>
  <c r="J172" i="28"/>
  <c r="L172" i="28"/>
  <c r="O172" i="28"/>
  <c r="P172" i="28"/>
  <c r="M172" i="28"/>
  <c r="F172" i="28"/>
  <c r="U172" i="28"/>
  <c r="I172" i="28"/>
  <c r="T172" i="28"/>
  <c r="E172" i="28"/>
  <c r="M185" i="28"/>
  <c r="O185" i="28"/>
  <c r="H185" i="28"/>
  <c r="J185" i="28"/>
  <c r="Q185" i="28"/>
  <c r="S185" i="28"/>
  <c r="U185" i="28"/>
  <c r="I185" i="28"/>
  <c r="L185" i="28"/>
  <c r="E185" i="28"/>
  <c r="F185" i="28"/>
  <c r="P185" i="28"/>
  <c r="T185" i="28"/>
  <c r="L193" i="28"/>
  <c r="H193" i="28"/>
  <c r="I193" i="28"/>
  <c r="P193" i="28"/>
  <c r="J193" i="28"/>
  <c r="M193" i="28"/>
  <c r="O193" i="28"/>
  <c r="E193" i="28"/>
  <c r="Q193" i="28"/>
  <c r="F193" i="28"/>
  <c r="S193" i="28"/>
  <c r="T193" i="28"/>
  <c r="U193" i="28"/>
  <c r="J197" i="28"/>
  <c r="L197" i="28"/>
  <c r="U197" i="28"/>
  <c r="E197" i="28"/>
  <c r="F197" i="28"/>
  <c r="O197" i="28"/>
  <c r="H197" i="28"/>
  <c r="I197" i="28"/>
  <c r="M197" i="28"/>
  <c r="P197" i="28"/>
  <c r="S197" i="28"/>
  <c r="T197" i="28"/>
  <c r="Q197" i="28"/>
  <c r="O204" i="28"/>
  <c r="J204" i="28"/>
  <c r="P204" i="28"/>
  <c r="F204" i="28"/>
  <c r="H204" i="28"/>
  <c r="I204" i="28"/>
  <c r="M204" i="28"/>
  <c r="U204" i="28"/>
  <c r="S204" i="28"/>
  <c r="L204" i="28"/>
  <c r="Q204" i="28"/>
  <c r="T204" i="28"/>
  <c r="E204" i="28"/>
  <c r="O205" i="28"/>
  <c r="S205" i="28"/>
  <c r="U205" i="28"/>
  <c r="Q205" i="28"/>
  <c r="H205" i="28"/>
  <c r="P205" i="28"/>
  <c r="F205" i="28"/>
  <c r="L205" i="28"/>
  <c r="M205" i="28"/>
  <c r="I205" i="28"/>
  <c r="J205" i="28"/>
  <c r="T205" i="28"/>
  <c r="E205" i="28"/>
  <c r="Q209" i="28"/>
  <c r="U209" i="28"/>
  <c r="J209" i="28"/>
  <c r="L209" i="28"/>
  <c r="H209" i="28"/>
  <c r="S209" i="28"/>
  <c r="P209" i="28"/>
  <c r="I209" i="28"/>
  <c r="M209" i="28"/>
  <c r="O209" i="28"/>
  <c r="E209" i="28"/>
  <c r="F209" i="28"/>
  <c r="T209" i="28"/>
  <c r="M214" i="28"/>
  <c r="E214" i="28"/>
  <c r="J214" i="28"/>
  <c r="H214" i="28"/>
  <c r="L214" i="28"/>
  <c r="U214" i="28"/>
  <c r="F214" i="28"/>
  <c r="S214" i="28"/>
  <c r="I214" i="28"/>
  <c r="Q214" i="28"/>
  <c r="O214" i="28"/>
  <c r="P214" i="28"/>
  <c r="T214" i="28"/>
  <c r="S218" i="28"/>
  <c r="E218" i="28"/>
  <c r="J218" i="28"/>
  <c r="I218" i="28"/>
  <c r="L218" i="28"/>
  <c r="H218" i="28"/>
  <c r="M218" i="28"/>
  <c r="U218" i="28"/>
  <c r="O218" i="28"/>
  <c r="F218" i="28"/>
  <c r="Q218" i="28"/>
  <c r="T218" i="28"/>
  <c r="P218" i="28"/>
  <c r="S222" i="28"/>
  <c r="E222" i="28"/>
  <c r="J222" i="28"/>
  <c r="P222" i="28"/>
  <c r="H222" i="28"/>
  <c r="O222" i="28"/>
  <c r="L222" i="28"/>
  <c r="M222" i="28"/>
  <c r="Q222" i="28"/>
  <c r="U222" i="28"/>
  <c r="F222" i="28"/>
  <c r="T222" i="28"/>
  <c r="I222" i="28"/>
  <c r="U226" i="28"/>
  <c r="E226" i="28"/>
  <c r="J226" i="28"/>
  <c r="H226" i="28"/>
  <c r="L226" i="28"/>
  <c r="M226" i="28"/>
  <c r="Q226" i="28"/>
  <c r="S226" i="28"/>
  <c r="P226" i="28"/>
  <c r="F226" i="28"/>
  <c r="O226" i="28"/>
  <c r="T226" i="28"/>
  <c r="I226" i="28"/>
  <c r="E230" i="28"/>
  <c r="J230" i="28"/>
  <c r="F230" i="28"/>
  <c r="P230" i="28"/>
  <c r="Q230" i="28"/>
  <c r="O230" i="28"/>
  <c r="S230" i="28"/>
  <c r="H230" i="28"/>
  <c r="U230" i="28"/>
  <c r="M230" i="28"/>
  <c r="I230" i="28"/>
  <c r="L230" i="28"/>
  <c r="T230" i="28"/>
  <c r="L232" i="28"/>
  <c r="O232" i="28"/>
  <c r="I232" i="28"/>
  <c r="M232" i="28"/>
  <c r="E232" i="28"/>
  <c r="F232" i="28"/>
  <c r="P232" i="28"/>
  <c r="Q232" i="28"/>
  <c r="S232" i="28"/>
  <c r="H232" i="28"/>
  <c r="J232" i="28"/>
  <c r="T232" i="28"/>
  <c r="U232" i="28"/>
  <c r="P236" i="28"/>
  <c r="J236" i="28"/>
  <c r="H236" i="28"/>
  <c r="O236" i="28"/>
  <c r="U236" i="28"/>
  <c r="M236" i="28"/>
  <c r="E236" i="28"/>
  <c r="F236" i="28"/>
  <c r="S236" i="28"/>
  <c r="L236" i="28"/>
  <c r="Q236" i="28"/>
  <c r="T236" i="28"/>
  <c r="I236" i="28"/>
  <c r="P240" i="28"/>
  <c r="F240" i="28"/>
  <c r="H240" i="28"/>
  <c r="Q240" i="28"/>
  <c r="S240" i="28"/>
  <c r="E240" i="28"/>
  <c r="I240" i="28"/>
  <c r="O240" i="28"/>
  <c r="U240" i="28"/>
  <c r="L240" i="28"/>
  <c r="J240" i="28"/>
  <c r="T240" i="28"/>
  <c r="M240" i="28"/>
  <c r="H244" i="28"/>
  <c r="O244" i="28"/>
  <c r="F244" i="28"/>
  <c r="Q244" i="28"/>
  <c r="S244" i="28"/>
  <c r="E244" i="28"/>
  <c r="I244" i="28"/>
  <c r="J244" i="28"/>
  <c r="L244" i="28"/>
  <c r="M244" i="28"/>
  <c r="P244" i="28"/>
  <c r="T244" i="28"/>
  <c r="U244" i="28"/>
  <c r="H173" i="28"/>
  <c r="E173" i="28"/>
  <c r="M173" i="28"/>
  <c r="U173" i="28"/>
  <c r="S173" i="28"/>
  <c r="I173" i="28"/>
  <c r="J173" i="28"/>
  <c r="L173" i="28"/>
  <c r="P173" i="28"/>
  <c r="Q173" i="28"/>
  <c r="O173" i="28"/>
  <c r="T173" i="28"/>
  <c r="F173" i="28"/>
  <c r="M181" i="28"/>
  <c r="E181" i="28"/>
  <c r="O181" i="28"/>
  <c r="P181" i="28"/>
  <c r="I181" i="28"/>
  <c r="H181" i="28"/>
  <c r="Q181" i="28"/>
  <c r="S181" i="28"/>
  <c r="U181" i="28"/>
  <c r="F181" i="28"/>
  <c r="J181" i="28"/>
  <c r="T181" i="28"/>
  <c r="L181" i="28"/>
  <c r="Q189" i="28"/>
  <c r="I189" i="28"/>
  <c r="S189" i="28"/>
  <c r="E189" i="28"/>
  <c r="F189" i="28"/>
  <c r="L189" i="28"/>
  <c r="P189" i="28"/>
  <c r="M189" i="28"/>
  <c r="H189" i="28"/>
  <c r="J189" i="28"/>
  <c r="U189" i="28"/>
  <c r="T189" i="28"/>
  <c r="O189" i="28"/>
  <c r="O200" i="28"/>
  <c r="H200" i="28"/>
  <c r="Q200" i="28"/>
  <c r="S200" i="28"/>
  <c r="U200" i="28"/>
  <c r="E200" i="28"/>
  <c r="F200" i="28"/>
  <c r="J200" i="28"/>
  <c r="P200" i="28"/>
  <c r="M200" i="28"/>
  <c r="I200" i="28"/>
  <c r="T200" i="28"/>
  <c r="L200" i="28"/>
  <c r="F219" i="28"/>
  <c r="O219" i="28"/>
  <c r="Q219" i="28"/>
  <c r="E219" i="28"/>
  <c r="M219" i="28"/>
  <c r="U219" i="28"/>
  <c r="P219" i="28"/>
  <c r="H219" i="28"/>
  <c r="I219" i="28"/>
  <c r="L219" i="28"/>
  <c r="S219" i="28"/>
  <c r="T219" i="28"/>
  <c r="J219" i="28"/>
  <c r="L227" i="28"/>
  <c r="E227" i="28"/>
  <c r="F227" i="28"/>
  <c r="Q227" i="28"/>
  <c r="M227" i="28"/>
  <c r="J227" i="28"/>
  <c r="O227" i="28"/>
  <c r="P227" i="28"/>
  <c r="S227" i="28"/>
  <c r="U227" i="28"/>
  <c r="H227" i="28"/>
  <c r="T227" i="28"/>
  <c r="I227" i="28"/>
  <c r="Q235" i="28"/>
  <c r="E235" i="28"/>
  <c r="U235" i="28"/>
  <c r="S235" i="28"/>
  <c r="M235" i="28"/>
  <c r="O235" i="28"/>
  <c r="F235" i="28"/>
  <c r="H235" i="28"/>
  <c r="I235" i="28"/>
  <c r="L235" i="28"/>
  <c r="J235" i="28"/>
  <c r="T235" i="28"/>
  <c r="P235" i="28"/>
  <c r="M243" i="28"/>
  <c r="I243" i="28"/>
  <c r="S243" i="28"/>
  <c r="H243" i="28"/>
  <c r="O243" i="28"/>
  <c r="J243" i="28"/>
  <c r="P243" i="28"/>
  <c r="F243" i="28"/>
  <c r="U243" i="28"/>
  <c r="Q243" i="28"/>
  <c r="E243" i="28"/>
  <c r="T243" i="28"/>
  <c r="L243" i="28"/>
  <c r="P247" i="28"/>
  <c r="U247" i="28"/>
  <c r="M247" i="28"/>
  <c r="J247" i="28"/>
  <c r="E247" i="28"/>
  <c r="S247" i="28"/>
  <c r="I247" i="28"/>
  <c r="L247" i="28"/>
  <c r="H247" i="28"/>
  <c r="F247" i="28"/>
  <c r="O247" i="28"/>
  <c r="T247" i="28"/>
  <c r="Q247" i="28"/>
  <c r="U251" i="28"/>
  <c r="J251" i="28"/>
  <c r="S251" i="28"/>
  <c r="L251" i="28"/>
  <c r="F251" i="28"/>
  <c r="H251" i="28"/>
  <c r="O251" i="28"/>
  <c r="P251" i="28"/>
  <c r="M251" i="28"/>
  <c r="I251" i="28"/>
  <c r="Q251" i="28"/>
  <c r="E251" i="28"/>
  <c r="T251" i="28"/>
  <c r="I255" i="28"/>
  <c r="E255" i="28"/>
  <c r="J255" i="28"/>
  <c r="S255" i="28"/>
  <c r="L255" i="28"/>
  <c r="Q255" i="28"/>
  <c r="F255" i="28"/>
  <c r="U255" i="28"/>
  <c r="M255" i="28"/>
  <c r="O255" i="28"/>
  <c r="P255" i="28"/>
  <c r="T255" i="28"/>
  <c r="H255" i="28"/>
  <c r="F259" i="28"/>
  <c r="P259" i="28"/>
  <c r="J259" i="28"/>
  <c r="Q259" i="28"/>
  <c r="M259" i="28"/>
  <c r="E259" i="28"/>
  <c r="U259" i="28"/>
  <c r="S259" i="28"/>
  <c r="H259" i="28"/>
  <c r="I259" i="28"/>
  <c r="L259" i="28"/>
  <c r="T259" i="28"/>
  <c r="O259" i="28"/>
  <c r="F263" i="28"/>
  <c r="U263" i="28"/>
  <c r="J263" i="28"/>
  <c r="S263" i="28"/>
  <c r="H263" i="28"/>
  <c r="O263" i="28"/>
  <c r="L263" i="28"/>
  <c r="E263" i="28"/>
  <c r="I263" i="28"/>
  <c r="Q263" i="28"/>
  <c r="M263" i="28"/>
  <c r="T263" i="28"/>
  <c r="P263" i="28"/>
  <c r="U267" i="28"/>
  <c r="O267" i="28"/>
  <c r="H267" i="28"/>
  <c r="J267" i="28"/>
  <c r="F267" i="28"/>
  <c r="M267" i="28"/>
  <c r="E267" i="28"/>
  <c r="P267" i="28"/>
  <c r="I267" i="28"/>
  <c r="L267" i="28"/>
  <c r="S267" i="28"/>
  <c r="T267" i="28"/>
  <c r="Q267" i="28"/>
  <c r="U268" i="28"/>
  <c r="E268" i="28"/>
  <c r="F268" i="28"/>
  <c r="Q268" i="28"/>
  <c r="H268" i="28"/>
  <c r="J268" i="28"/>
  <c r="M268" i="28"/>
  <c r="I268" i="28"/>
  <c r="L268" i="28"/>
  <c r="O268" i="28"/>
  <c r="P268" i="28"/>
  <c r="T268" i="28"/>
  <c r="S268" i="28"/>
  <c r="M169" i="28"/>
  <c r="O169" i="28"/>
  <c r="J169" i="28"/>
  <c r="S169" i="28"/>
  <c r="Q169" i="28"/>
  <c r="L169" i="28"/>
  <c r="P169" i="28"/>
  <c r="I169" i="28"/>
  <c r="F169" i="28"/>
  <c r="E169" i="28"/>
  <c r="H169" i="28"/>
  <c r="T169" i="28"/>
  <c r="U169" i="28"/>
  <c r="L165" i="28"/>
  <c r="M165" i="28"/>
  <c r="F165" i="28"/>
  <c r="J165" i="28"/>
  <c r="U165" i="28"/>
  <c r="P165" i="28"/>
  <c r="Q165" i="28"/>
  <c r="E165" i="28"/>
  <c r="H165" i="28"/>
  <c r="I165" i="28"/>
  <c r="O165" i="28"/>
  <c r="T165" i="28"/>
  <c r="S165" i="28"/>
  <c r="H213" i="28"/>
  <c r="O213" i="28"/>
  <c r="E213" i="28"/>
  <c r="P213" i="28"/>
  <c r="Q213" i="28"/>
  <c r="U213" i="28"/>
  <c r="I213" i="28"/>
  <c r="J213" i="28"/>
  <c r="F213" i="28"/>
  <c r="M213" i="28"/>
  <c r="S213" i="28"/>
  <c r="T213" i="28"/>
  <c r="L213" i="28"/>
  <c r="I229" i="28"/>
  <c r="E229" i="28"/>
  <c r="L229" i="28"/>
  <c r="P229" i="28"/>
  <c r="M229" i="28"/>
  <c r="Q229" i="28"/>
  <c r="S229" i="28"/>
  <c r="U229" i="28"/>
  <c r="J229" i="28"/>
  <c r="F229" i="28"/>
  <c r="H229" i="28"/>
  <c r="T229" i="28"/>
  <c r="O229" i="28"/>
  <c r="L245" i="28"/>
  <c r="S245" i="28"/>
  <c r="P245" i="28"/>
  <c r="J245" i="28"/>
  <c r="O245" i="28"/>
  <c r="U245" i="28"/>
  <c r="E245" i="28"/>
  <c r="F245" i="28"/>
  <c r="M245" i="28"/>
  <c r="H245" i="28"/>
  <c r="I245" i="28"/>
  <c r="T245" i="28"/>
  <c r="Q245" i="28"/>
  <c r="E254" i="28"/>
  <c r="P254" i="28"/>
  <c r="L254" i="28"/>
  <c r="O254" i="28"/>
  <c r="M254" i="28"/>
  <c r="F254" i="28"/>
  <c r="S254" i="28"/>
  <c r="U254" i="28"/>
  <c r="Q254" i="28"/>
  <c r="H254" i="28"/>
  <c r="I254" i="28"/>
  <c r="T254" i="28"/>
  <c r="J254" i="28"/>
  <c r="P262" i="28"/>
  <c r="F262" i="28"/>
  <c r="E262" i="28"/>
  <c r="O262" i="28"/>
  <c r="U262" i="28"/>
  <c r="H262" i="28"/>
  <c r="I262" i="28"/>
  <c r="L262" i="28"/>
  <c r="M262" i="28"/>
  <c r="S262" i="28"/>
  <c r="J262" i="28"/>
  <c r="T262" i="28"/>
  <c r="Q262" i="28"/>
  <c r="L12" i="28"/>
  <c r="L20" i="26" s="1"/>
  <c r="H20" i="28"/>
  <c r="H28" i="26" s="1"/>
  <c r="U11" i="28"/>
  <c r="U19" i="26" s="1"/>
  <c r="O24" i="28"/>
  <c r="O32" i="26" s="1"/>
  <c r="H30" i="28"/>
  <c r="H38" i="26" s="1"/>
  <c r="L43" i="28"/>
  <c r="L72" i="26" s="1"/>
  <c r="S54" i="28"/>
  <c r="S83" i="26" s="1"/>
  <c r="M63" i="28"/>
  <c r="M48" i="26" s="1"/>
  <c r="O75" i="28"/>
  <c r="O59" i="26" s="1"/>
  <c r="F88" i="28"/>
  <c r="F102" i="26" s="1"/>
  <c r="H99" i="28"/>
  <c r="H113" i="26" s="1"/>
  <c r="E103" i="28"/>
  <c r="E117" i="26" s="1"/>
  <c r="L106" i="28"/>
  <c r="L120" i="26" s="1"/>
  <c r="I252" i="12" s="1"/>
  <c r="U61" i="28"/>
  <c r="U49" i="26" s="1"/>
  <c r="I45" i="28"/>
  <c r="I74" i="26" s="1"/>
  <c r="I121" i="12" s="1"/>
  <c r="H77" i="28"/>
  <c r="H61" i="26" s="1"/>
  <c r="F109" i="28"/>
  <c r="F95" i="26" s="1"/>
  <c r="H113" i="28"/>
  <c r="H90" i="26" s="1"/>
  <c r="M120" i="28"/>
  <c r="M130" i="26" s="1"/>
  <c r="I265" i="12" s="1"/>
  <c r="H121" i="28"/>
  <c r="H131" i="26" s="1"/>
  <c r="M124" i="28"/>
  <c r="M134" i="26" s="1"/>
  <c r="I281" i="12" s="1"/>
  <c r="I125" i="28"/>
  <c r="I126" i="26" s="1"/>
  <c r="M117" i="28"/>
  <c r="M93" i="26" s="1"/>
  <c r="O122" i="28"/>
  <c r="O132" i="26" s="1"/>
  <c r="I271" i="12" s="1"/>
  <c r="H126" i="28"/>
  <c r="H127" i="26" s="1"/>
  <c r="F129" i="28"/>
  <c r="F124" i="26" s="1"/>
  <c r="L130" i="28"/>
  <c r="L123" i="26" s="1"/>
  <c r="H41" i="28"/>
  <c r="H70" i="26" s="1"/>
  <c r="I104" i="12" s="1"/>
  <c r="F73" i="28"/>
  <c r="F57" i="26" s="1"/>
  <c r="E105" i="28"/>
  <c r="E119" i="26" s="1"/>
  <c r="O128" i="28"/>
  <c r="O125" i="26" s="1"/>
  <c r="S132" i="28"/>
  <c r="S122" i="26" s="1"/>
  <c r="I133" i="28"/>
  <c r="I146" i="26" s="1"/>
  <c r="J134" i="28"/>
  <c r="J147" i="26" s="1"/>
  <c r="T8" i="28"/>
  <c r="T16" i="26" s="1"/>
  <c r="E8" i="28"/>
  <c r="E16" i="26" s="1"/>
  <c r="T7" i="28"/>
  <c r="T15" i="26" s="1"/>
  <c r="O7" i="28"/>
  <c r="O15" i="26" s="1"/>
  <c r="T27" i="28"/>
  <c r="T35" i="26" s="1"/>
  <c r="U27" i="28"/>
  <c r="U35" i="26" s="1"/>
  <c r="M46" i="28"/>
  <c r="M75" i="26" s="1"/>
  <c r="U52" i="28"/>
  <c r="U81" i="26" s="1"/>
  <c r="E59" i="28"/>
  <c r="E46" i="26" s="1"/>
  <c r="L71" i="28"/>
  <c r="L56" i="26" s="1"/>
  <c r="O76" i="28"/>
  <c r="O60" i="26" s="1"/>
  <c r="P82" i="28"/>
  <c r="P65" i="26" s="1"/>
  <c r="M92" i="28"/>
  <c r="M106" i="26" s="1"/>
  <c r="I195" i="12" s="1"/>
  <c r="P98" i="28"/>
  <c r="P112" i="26" s="1"/>
  <c r="H93" i="28"/>
  <c r="H107" i="26" s="1"/>
  <c r="U109" i="28"/>
  <c r="U95" i="26" s="1"/>
  <c r="Q120" i="28"/>
  <c r="Q130" i="26" s="1"/>
  <c r="Q124" i="28"/>
  <c r="Q134" i="26" s="1"/>
  <c r="E117" i="28"/>
  <c r="E93" i="26" s="1"/>
  <c r="S126" i="28"/>
  <c r="S127" i="26" s="1"/>
  <c r="U129" i="28"/>
  <c r="U124" i="26" s="1"/>
  <c r="I41" i="28"/>
  <c r="I70" i="26" s="1"/>
  <c r="I105" i="12" s="1"/>
  <c r="H133" i="28"/>
  <c r="H146" i="26" s="1"/>
  <c r="L136" i="28"/>
  <c r="L149" i="26" s="1"/>
  <c r="Q144" i="28"/>
  <c r="Q142" i="26" s="1"/>
  <c r="E149" i="28"/>
  <c r="H149" i="28"/>
  <c r="I149" i="28"/>
  <c r="J149" i="28"/>
  <c r="Q149" i="28"/>
  <c r="U149" i="28"/>
  <c r="M149" i="28"/>
  <c r="O149" i="28"/>
  <c r="P149" i="28"/>
  <c r="L149" i="28"/>
  <c r="S149" i="28"/>
  <c r="T149" i="28"/>
  <c r="F149" i="28"/>
  <c r="U123" i="28"/>
  <c r="U133" i="26" s="1"/>
  <c r="L123" i="28"/>
  <c r="L133" i="26" s="1"/>
  <c r="Q143" i="28"/>
  <c r="Q139" i="26" s="1"/>
  <c r="U143" i="28"/>
  <c r="U139" i="26" s="1"/>
  <c r="L147" i="28"/>
  <c r="L145" i="26" s="1"/>
  <c r="M159" i="28"/>
  <c r="F159" i="28"/>
  <c r="Q159" i="28"/>
  <c r="O159" i="28"/>
  <c r="S159" i="28"/>
  <c r="U159" i="28"/>
  <c r="P159" i="28"/>
  <c r="E159" i="28"/>
  <c r="J159" i="28"/>
  <c r="I159" i="28"/>
  <c r="L159" i="28"/>
  <c r="T159" i="28"/>
  <c r="H159" i="28"/>
  <c r="M163" i="28"/>
  <c r="O163" i="28"/>
  <c r="E163" i="28"/>
  <c r="H163" i="28"/>
  <c r="I163" i="28"/>
  <c r="Q163" i="28"/>
  <c r="S163" i="28"/>
  <c r="U163" i="28"/>
  <c r="L163" i="28"/>
  <c r="J163" i="28"/>
  <c r="P163" i="28"/>
  <c r="T163" i="28"/>
  <c r="F163" i="28"/>
  <c r="M167" i="28"/>
  <c r="E167" i="28"/>
  <c r="H167" i="28"/>
  <c r="I167" i="28"/>
  <c r="J167" i="28"/>
  <c r="P167" i="28"/>
  <c r="Q167" i="28"/>
  <c r="U167" i="28"/>
  <c r="S167" i="28"/>
  <c r="L167" i="28"/>
  <c r="O167" i="28"/>
  <c r="F167" i="28"/>
  <c r="T167" i="28"/>
  <c r="L171" i="28"/>
  <c r="Q171" i="28"/>
  <c r="P171" i="28"/>
  <c r="F171" i="28"/>
  <c r="I171" i="28"/>
  <c r="J171" i="28"/>
  <c r="M171" i="28"/>
  <c r="S171" i="28"/>
  <c r="H171" i="28"/>
  <c r="E171" i="28"/>
  <c r="O171" i="28"/>
  <c r="U171" i="28"/>
  <c r="T171" i="28"/>
  <c r="E186" i="28"/>
  <c r="M186" i="28"/>
  <c r="P186" i="28"/>
  <c r="U186" i="28"/>
  <c r="S186" i="28"/>
  <c r="O186" i="28"/>
  <c r="I186" i="28"/>
  <c r="H186" i="28"/>
  <c r="J186" i="28"/>
  <c r="L186" i="28"/>
  <c r="F186" i="28"/>
  <c r="T186" i="28"/>
  <c r="Q186" i="28"/>
  <c r="Q190" i="28"/>
  <c r="H190" i="28"/>
  <c r="U190" i="28"/>
  <c r="J190" i="28"/>
  <c r="L190" i="28"/>
  <c r="O190" i="28"/>
  <c r="P190" i="28"/>
  <c r="I190" i="28"/>
  <c r="S190" i="28"/>
  <c r="F190" i="28"/>
  <c r="M190" i="28"/>
  <c r="T190" i="28"/>
  <c r="E190" i="28"/>
  <c r="T10" i="28"/>
  <c r="T18" i="26" s="1"/>
  <c r="U10" i="28"/>
  <c r="U18" i="26" s="1"/>
  <c r="M11" i="28"/>
  <c r="M19" i="26" s="1"/>
  <c r="T28" i="28"/>
  <c r="T36" i="26" s="1"/>
  <c r="P28" i="28"/>
  <c r="P36" i="26" s="1"/>
  <c r="T38" i="28"/>
  <c r="T8" i="26" s="1"/>
  <c r="P38" i="28"/>
  <c r="P8" i="26" s="1"/>
  <c r="T46" i="28"/>
  <c r="T75" i="26" s="1"/>
  <c r="J46" i="28"/>
  <c r="J75" i="26" s="1"/>
  <c r="I126" i="12" s="1"/>
  <c r="P52" i="28"/>
  <c r="P81" i="26" s="1"/>
  <c r="U59" i="28"/>
  <c r="U46" i="26" s="1"/>
  <c r="U66" i="28"/>
  <c r="U52" i="26" s="1"/>
  <c r="H71" i="28"/>
  <c r="H56" i="26" s="1"/>
  <c r="L76" i="28"/>
  <c r="L60" i="26" s="1"/>
  <c r="F82" i="28"/>
  <c r="F65" i="26" s="1"/>
  <c r="F87" i="28"/>
  <c r="F101" i="26" s="1"/>
  <c r="F92" i="28"/>
  <c r="F106" i="26" s="1"/>
  <c r="Q107" i="28"/>
  <c r="Q98" i="26" s="1"/>
  <c r="J110" i="28"/>
  <c r="J94" i="26" s="1"/>
  <c r="Q116" i="28"/>
  <c r="Q87" i="26" s="1"/>
  <c r="P13" i="28"/>
  <c r="P21" i="26" s="1"/>
  <c r="O29" i="28"/>
  <c r="O37" i="26" s="1"/>
  <c r="U53" i="28"/>
  <c r="U82" i="26" s="1"/>
  <c r="O61" i="28"/>
  <c r="O49" i="26" s="1"/>
  <c r="M85" i="28"/>
  <c r="M68" i="26" s="1"/>
  <c r="Q45" i="28"/>
  <c r="Q74" i="26" s="1"/>
  <c r="U77" i="28"/>
  <c r="U61" i="26" s="1"/>
  <c r="E128" i="28"/>
  <c r="E125" i="26" s="1"/>
  <c r="P133" i="28"/>
  <c r="P146" i="26" s="1"/>
  <c r="I134" i="28"/>
  <c r="I147" i="26" s="1"/>
  <c r="E138" i="28"/>
  <c r="E151" i="26" s="1"/>
  <c r="S140" i="28"/>
  <c r="S140" i="26" s="1"/>
  <c r="F141" i="28"/>
  <c r="F141" i="26" s="1"/>
  <c r="S142" i="28"/>
  <c r="S138" i="26" s="1"/>
  <c r="O144" i="28"/>
  <c r="O142" i="26" s="1"/>
  <c r="U12" i="28"/>
  <c r="U20" i="26" s="1"/>
  <c r="H11" i="28"/>
  <c r="H19" i="26" s="1"/>
  <c r="L39" i="28"/>
  <c r="L6" i="26" s="1"/>
  <c r="S59" i="28"/>
  <c r="S46" i="26" s="1"/>
  <c r="Q92" i="28"/>
  <c r="Q106" i="26" s="1"/>
  <c r="L98" i="28"/>
  <c r="L112" i="26" s="1"/>
  <c r="I212" i="12" s="1"/>
  <c r="O103" i="28"/>
  <c r="O117" i="26" s="1"/>
  <c r="J109" i="28"/>
  <c r="J95" i="26" s="1"/>
  <c r="S120" i="28"/>
  <c r="S130" i="26" s="1"/>
  <c r="E124" i="28"/>
  <c r="E134" i="26" s="1"/>
  <c r="F117" i="28"/>
  <c r="F93" i="26" s="1"/>
  <c r="U126" i="28"/>
  <c r="U127" i="26" s="1"/>
  <c r="O41" i="28"/>
  <c r="O70" i="26" s="1"/>
  <c r="F105" i="28"/>
  <c r="F119" i="26" s="1"/>
  <c r="J136" i="28"/>
  <c r="J149" i="26" s="1"/>
  <c r="S144" i="28"/>
  <c r="S142" i="26" s="1"/>
  <c r="I119" i="28"/>
  <c r="I129" i="26" s="1"/>
  <c r="L119" i="28"/>
  <c r="L129" i="26" s="1"/>
  <c r="H119" i="28"/>
  <c r="H129" i="26" s="1"/>
  <c r="H143" i="28"/>
  <c r="H139" i="26" s="1"/>
  <c r="Q175" i="28"/>
  <c r="S175" i="28"/>
  <c r="H175" i="28"/>
  <c r="U175" i="28"/>
  <c r="O175" i="28"/>
  <c r="M175" i="28"/>
  <c r="F175" i="28"/>
  <c r="L175" i="28"/>
  <c r="E175" i="28"/>
  <c r="J175" i="28"/>
  <c r="I175" i="28"/>
  <c r="T175" i="28"/>
  <c r="P175" i="28"/>
  <c r="L179" i="28"/>
  <c r="S179" i="28"/>
  <c r="I179" i="28"/>
  <c r="J179" i="28"/>
  <c r="M179" i="28"/>
  <c r="P179" i="28"/>
  <c r="F179" i="28"/>
  <c r="U179" i="28"/>
  <c r="Q179" i="28"/>
  <c r="E179" i="28"/>
  <c r="O179" i="28"/>
  <c r="T179" i="28"/>
  <c r="H179" i="28"/>
  <c r="O194" i="28"/>
  <c r="S194" i="28"/>
  <c r="U194" i="28"/>
  <c r="F194" i="28"/>
  <c r="J194" i="28"/>
  <c r="M194" i="28"/>
  <c r="Q194" i="28"/>
  <c r="E194" i="28"/>
  <c r="H194" i="28"/>
  <c r="I194" i="28"/>
  <c r="L194" i="28"/>
  <c r="P194" i="28"/>
  <c r="T194" i="28"/>
  <c r="I198" i="28"/>
  <c r="E198" i="28"/>
  <c r="M198" i="28"/>
  <c r="F198" i="28"/>
  <c r="U198" i="28"/>
  <c r="J198" i="28"/>
  <c r="O198" i="28"/>
  <c r="P198" i="28"/>
  <c r="S198" i="28"/>
  <c r="Q198" i="28"/>
  <c r="H198" i="28"/>
  <c r="T198" i="28"/>
  <c r="L198" i="28"/>
  <c r="I202" i="28"/>
  <c r="L202" i="28"/>
  <c r="O202" i="28"/>
  <c r="M202" i="28"/>
  <c r="Q202" i="28"/>
  <c r="S202" i="28"/>
  <c r="U202" i="28"/>
  <c r="J202" i="28"/>
  <c r="F202" i="28"/>
  <c r="H202" i="28"/>
  <c r="P202" i="28"/>
  <c r="T202" i="28"/>
  <c r="E202" i="28"/>
  <c r="F135" i="28"/>
  <c r="F148" i="26" s="1"/>
  <c r="Q39" i="28"/>
  <c r="Q6" i="26" s="1"/>
  <c r="Q52" i="28"/>
  <c r="Q81" i="26" s="1"/>
  <c r="P59" i="28"/>
  <c r="P46" i="26" s="1"/>
  <c r="O66" i="28"/>
  <c r="O52" i="26" s="1"/>
  <c r="I71" i="28"/>
  <c r="I56" i="26" s="1"/>
  <c r="M76" i="28"/>
  <c r="M60" i="26" s="1"/>
  <c r="H82" i="28"/>
  <c r="H65" i="26" s="1"/>
  <c r="U87" i="28"/>
  <c r="U101" i="26" s="1"/>
  <c r="S107" i="28"/>
  <c r="S98" i="26" s="1"/>
  <c r="U110" i="28"/>
  <c r="U94" i="26" s="1"/>
  <c r="T116" i="28"/>
  <c r="T87" i="26" s="1"/>
  <c r="I116" i="28"/>
  <c r="I87" i="26" s="1"/>
  <c r="E13" i="28"/>
  <c r="E21" i="26" s="1"/>
  <c r="I43" i="12" s="1"/>
  <c r="S97" i="28"/>
  <c r="S111" i="26" s="1"/>
  <c r="J77" i="28"/>
  <c r="J61" i="26" s="1"/>
  <c r="L128" i="28"/>
  <c r="L125" i="26" s="1"/>
  <c r="Q133" i="28"/>
  <c r="Q146" i="26" s="1"/>
  <c r="O137" i="28"/>
  <c r="O150" i="26" s="1"/>
  <c r="F138" i="28"/>
  <c r="F151" i="26" s="1"/>
  <c r="U140" i="28"/>
  <c r="U140" i="26" s="1"/>
  <c r="H141" i="28"/>
  <c r="H141" i="26" s="1"/>
  <c r="O142" i="28"/>
  <c r="O138" i="26" s="1"/>
  <c r="U144" i="28"/>
  <c r="U142" i="26" s="1"/>
  <c r="M145" i="28"/>
  <c r="M143" i="26" s="1"/>
  <c r="H146" i="28"/>
  <c r="H144" i="26" s="1"/>
  <c r="P37" i="28"/>
  <c r="P12" i="26" s="1"/>
  <c r="U37" i="28"/>
  <c r="U12" i="26" s="1"/>
  <c r="H37" i="28"/>
  <c r="H12" i="26" s="1"/>
  <c r="J37" i="28"/>
  <c r="J12" i="26" s="1"/>
  <c r="P69" i="28"/>
  <c r="P54" i="26" s="1"/>
  <c r="Q69" i="28"/>
  <c r="Q54" i="26" s="1"/>
  <c r="H69" i="28"/>
  <c r="H54" i="26" s="1"/>
  <c r="U69" i="28"/>
  <c r="U54" i="26" s="1"/>
  <c r="J127" i="28"/>
  <c r="J121" i="26" s="1"/>
  <c r="O127" i="28"/>
  <c r="O121" i="26" s="1"/>
  <c r="S127" i="28"/>
  <c r="S121" i="26" s="1"/>
  <c r="I127" i="28"/>
  <c r="I121" i="26" s="1"/>
  <c r="F131" i="28"/>
  <c r="F128" i="26" s="1"/>
  <c r="H131" i="28"/>
  <c r="H128" i="26" s="1"/>
  <c r="J131" i="28"/>
  <c r="J128" i="26" s="1"/>
  <c r="E131" i="28"/>
  <c r="E128" i="26" s="1"/>
  <c r="J119" i="28"/>
  <c r="J129" i="26" s="1"/>
  <c r="F147" i="28"/>
  <c r="F145" i="26" s="1"/>
  <c r="H101" i="28"/>
  <c r="H115" i="26" s="1"/>
  <c r="F12" i="28"/>
  <c r="F20" i="26" s="1"/>
  <c r="I40" i="12" s="1"/>
  <c r="I11" i="28"/>
  <c r="I19" i="26" s="1"/>
  <c r="I30" i="28"/>
  <c r="I38" i="26" s="1"/>
  <c r="Q59" i="28"/>
  <c r="Q46" i="26" s="1"/>
  <c r="P76" i="28"/>
  <c r="P60" i="26" s="1"/>
  <c r="T92" i="28"/>
  <c r="T106" i="26" s="1"/>
  <c r="S92" i="28"/>
  <c r="S106" i="26" s="1"/>
  <c r="T98" i="28"/>
  <c r="T112" i="26" s="1"/>
  <c r="H98" i="28"/>
  <c r="H112" i="26" s="1"/>
  <c r="L103" i="28"/>
  <c r="L117" i="26" s="1"/>
  <c r="I241" i="12" s="1"/>
  <c r="M89" i="28"/>
  <c r="M103" i="26" s="1"/>
  <c r="I186" i="12" s="1"/>
  <c r="M109" i="28"/>
  <c r="M95" i="26" s="1"/>
  <c r="U120" i="28"/>
  <c r="U130" i="26" s="1"/>
  <c r="H124" i="28"/>
  <c r="H134" i="26" s="1"/>
  <c r="I117" i="28"/>
  <c r="I93" i="26" s="1"/>
  <c r="F126" i="28"/>
  <c r="F127" i="26" s="1"/>
  <c r="S130" i="28"/>
  <c r="S123" i="26" s="1"/>
  <c r="P41" i="28"/>
  <c r="P70" i="26" s="1"/>
  <c r="P105" i="28"/>
  <c r="P119" i="26" s="1"/>
  <c r="L134" i="28"/>
  <c r="L147" i="26" s="1"/>
  <c r="M137" i="28"/>
  <c r="M150" i="26" s="1"/>
  <c r="P142" i="28"/>
  <c r="P138" i="26" s="1"/>
  <c r="O37" i="28"/>
  <c r="O12" i="26" s="1"/>
  <c r="M69" i="28"/>
  <c r="M54" i="26" s="1"/>
  <c r="M127" i="28"/>
  <c r="M121" i="26" s="1"/>
  <c r="F123" i="28"/>
  <c r="F133" i="26" s="1"/>
  <c r="E143" i="28"/>
  <c r="E139" i="26" s="1"/>
  <c r="S39" i="28"/>
  <c r="S6" i="26" s="1"/>
  <c r="O47" i="28"/>
  <c r="O76" i="26" s="1"/>
  <c r="T52" i="28"/>
  <c r="T81" i="26" s="1"/>
  <c r="S52" i="28"/>
  <c r="S81" i="26" s="1"/>
  <c r="T59" i="28"/>
  <c r="T46" i="26" s="1"/>
  <c r="M59" i="28"/>
  <c r="M46" i="26" s="1"/>
  <c r="P66" i="28"/>
  <c r="P52" i="26" s="1"/>
  <c r="J71" i="28"/>
  <c r="J56" i="26" s="1"/>
  <c r="T82" i="28"/>
  <c r="T65" i="26" s="1"/>
  <c r="J82" i="28"/>
  <c r="J65" i="26" s="1"/>
  <c r="T87" i="28"/>
  <c r="T101" i="26" s="1"/>
  <c r="E87" i="28"/>
  <c r="E101" i="26" s="1"/>
  <c r="M103" i="28"/>
  <c r="M117" i="26" s="1"/>
  <c r="I242" i="12" s="1"/>
  <c r="H114" i="28"/>
  <c r="H89" i="26" s="1"/>
  <c r="H13" i="28"/>
  <c r="H21" i="26" s="1"/>
  <c r="T21" i="28"/>
  <c r="T29" i="26" s="1"/>
  <c r="U21" i="28"/>
  <c r="U29" i="26" s="1"/>
  <c r="S33" i="28"/>
  <c r="S11" i="26" s="1"/>
  <c r="M57" i="28"/>
  <c r="M44" i="26" s="1"/>
  <c r="S65" i="28"/>
  <c r="S51" i="26" s="1"/>
  <c r="U97" i="28"/>
  <c r="U111" i="26" s="1"/>
  <c r="H49" i="28"/>
  <c r="H78" i="26" s="1"/>
  <c r="I136" i="12" s="1"/>
  <c r="S133" i="28"/>
  <c r="S146" i="26" s="1"/>
  <c r="I297" i="12" s="1"/>
  <c r="H138" i="28"/>
  <c r="H151" i="26" s="1"/>
  <c r="Q140" i="28"/>
  <c r="Q140" i="26" s="1"/>
  <c r="I141" i="28"/>
  <c r="I141" i="26" s="1"/>
  <c r="Q142" i="28"/>
  <c r="Q138" i="26" s="1"/>
  <c r="E144" i="28"/>
  <c r="E142" i="26" s="1"/>
  <c r="S145" i="28"/>
  <c r="S143" i="26" s="1"/>
  <c r="L146" i="28"/>
  <c r="L144" i="26" s="1"/>
  <c r="I131" i="28"/>
  <c r="I128" i="26" s="1"/>
  <c r="H147" i="28"/>
  <c r="H145" i="26" s="1"/>
  <c r="J101" i="28"/>
  <c r="J115" i="26" s="1"/>
  <c r="H12" i="28"/>
  <c r="H20" i="26" s="1"/>
  <c r="J11" i="28"/>
  <c r="J19" i="26" s="1"/>
  <c r="E30" i="28"/>
  <c r="E38" i="26" s="1"/>
  <c r="I94" i="12" s="1"/>
  <c r="T76" i="28"/>
  <c r="T60" i="26" s="1"/>
  <c r="Q76" i="28"/>
  <c r="Q60" i="26" s="1"/>
  <c r="P103" i="28"/>
  <c r="P117" i="26" s="1"/>
  <c r="O109" i="28"/>
  <c r="O95" i="26" s="1"/>
  <c r="H120" i="28"/>
  <c r="H130" i="26" s="1"/>
  <c r="O124" i="28"/>
  <c r="O134" i="26" s="1"/>
  <c r="I279" i="12" s="1"/>
  <c r="H117" i="28"/>
  <c r="H93" i="26" s="1"/>
  <c r="I126" i="28"/>
  <c r="I127" i="26" s="1"/>
  <c r="U130" i="28"/>
  <c r="U123" i="26" s="1"/>
  <c r="L41" i="28"/>
  <c r="L70" i="26" s="1"/>
  <c r="S105" i="28"/>
  <c r="S119" i="26" s="1"/>
  <c r="M134" i="28"/>
  <c r="M147" i="26" s="1"/>
  <c r="U137" i="28"/>
  <c r="U150" i="26" s="1"/>
  <c r="I322" i="12" s="1"/>
  <c r="F142" i="28"/>
  <c r="F138" i="26" s="1"/>
  <c r="Q37" i="28"/>
  <c r="Q12" i="26" s="1"/>
  <c r="O69" i="28"/>
  <c r="O54" i="26" s="1"/>
  <c r="M119" i="28"/>
  <c r="M129" i="26" s="1"/>
  <c r="I261" i="12" s="1"/>
  <c r="I123" i="28"/>
  <c r="I133" i="26" s="1"/>
  <c r="I143" i="28"/>
  <c r="I139" i="26" s="1"/>
  <c r="L101" i="28"/>
  <c r="L115" i="26" s="1"/>
  <c r="I232" i="12" s="1"/>
  <c r="Q168" i="28"/>
  <c r="F168" i="28"/>
  <c r="E168" i="28"/>
  <c r="P168" i="28"/>
  <c r="L168" i="28"/>
  <c r="O168" i="28"/>
  <c r="I168" i="28"/>
  <c r="H168" i="28"/>
  <c r="J168" i="28"/>
  <c r="S168" i="28"/>
  <c r="U168" i="28"/>
  <c r="T168" i="28"/>
  <c r="M168" i="28"/>
  <c r="U177" i="28"/>
  <c r="Q177" i="28"/>
  <c r="I177" i="28"/>
  <c r="E177" i="28"/>
  <c r="J177" i="28"/>
  <c r="S177" i="28"/>
  <c r="P177" i="28"/>
  <c r="F177" i="28"/>
  <c r="H177" i="28"/>
  <c r="O177" i="28"/>
  <c r="L177" i="28"/>
  <c r="T177" i="28"/>
  <c r="M177" i="28"/>
  <c r="L188" i="28"/>
  <c r="O188" i="28"/>
  <c r="I188" i="28"/>
  <c r="Q188" i="28"/>
  <c r="U188" i="28"/>
  <c r="H188" i="28"/>
  <c r="F188" i="28"/>
  <c r="M188" i="28"/>
  <c r="J188" i="28"/>
  <c r="E188" i="28"/>
  <c r="P188" i="28"/>
  <c r="T188" i="28"/>
  <c r="S188" i="28"/>
  <c r="E196" i="28"/>
  <c r="F196" i="28"/>
  <c r="H196" i="28"/>
  <c r="J196" i="28"/>
  <c r="L196" i="28"/>
  <c r="M196" i="28"/>
  <c r="P196" i="28"/>
  <c r="I196" i="28"/>
  <c r="S196" i="28"/>
  <c r="Q196" i="28"/>
  <c r="O196" i="28"/>
  <c r="T196" i="28"/>
  <c r="U196" i="28"/>
  <c r="Q201" i="28"/>
  <c r="S201" i="28"/>
  <c r="P201" i="28"/>
  <c r="U201" i="28"/>
  <c r="I201" i="28"/>
  <c r="E201" i="28"/>
  <c r="F201" i="28"/>
  <c r="H201" i="28"/>
  <c r="J201" i="28"/>
  <c r="L201" i="28"/>
  <c r="M201" i="28"/>
  <c r="T201" i="28"/>
  <c r="O201" i="28"/>
  <c r="F208" i="28"/>
  <c r="M208" i="28"/>
  <c r="E208" i="28"/>
  <c r="Q208" i="28"/>
  <c r="U208" i="28"/>
  <c r="P208" i="28"/>
  <c r="I208" i="28"/>
  <c r="O208" i="28"/>
  <c r="S208" i="28"/>
  <c r="H208" i="28"/>
  <c r="J208" i="28"/>
  <c r="T208" i="28"/>
  <c r="L208" i="28"/>
  <c r="M212" i="28"/>
  <c r="J212" i="28"/>
  <c r="L212" i="28"/>
  <c r="Q212" i="28"/>
  <c r="S212" i="28"/>
  <c r="O212" i="28"/>
  <c r="E212" i="28"/>
  <c r="F212" i="28"/>
  <c r="H212" i="28"/>
  <c r="I212" i="28"/>
  <c r="P212" i="28"/>
  <c r="T212" i="28"/>
  <c r="U212" i="28"/>
  <c r="P216" i="28"/>
  <c r="U216" i="28"/>
  <c r="F216" i="28"/>
  <c r="H216" i="28"/>
  <c r="L216" i="28"/>
  <c r="M216" i="28"/>
  <c r="E216" i="28"/>
  <c r="Q216" i="28"/>
  <c r="I216" i="28"/>
  <c r="J216" i="28"/>
  <c r="S216" i="28"/>
  <c r="T216" i="28"/>
  <c r="O216" i="28"/>
  <c r="J220" i="28"/>
  <c r="E220" i="28"/>
  <c r="M220" i="28"/>
  <c r="I220" i="28"/>
  <c r="Q220" i="28"/>
  <c r="S220" i="28"/>
  <c r="P220" i="28"/>
  <c r="O220" i="28"/>
  <c r="U220" i="28"/>
  <c r="H220" i="28"/>
  <c r="L220" i="28"/>
  <c r="T220" i="28"/>
  <c r="F220" i="28"/>
  <c r="M224" i="28"/>
  <c r="U224" i="28"/>
  <c r="F224" i="28"/>
  <c r="Q224" i="28"/>
  <c r="S224" i="28"/>
  <c r="O224" i="28"/>
  <c r="I224" i="28"/>
  <c r="H224" i="28"/>
  <c r="E224" i="28"/>
  <c r="J224" i="28"/>
  <c r="P224" i="28"/>
  <c r="L224" i="28"/>
  <c r="T224" i="28"/>
  <c r="E228" i="28"/>
  <c r="I228" i="28"/>
  <c r="O228" i="28"/>
  <c r="Q228" i="28"/>
  <c r="S228" i="28"/>
  <c r="L228" i="28"/>
  <c r="M228" i="28"/>
  <c r="P228" i="28"/>
  <c r="F228" i="28"/>
  <c r="J228" i="28"/>
  <c r="H228" i="28"/>
  <c r="T228" i="28"/>
  <c r="U228" i="28"/>
  <c r="E184" i="28"/>
  <c r="M184" i="28"/>
  <c r="H184" i="28"/>
  <c r="F184" i="28"/>
  <c r="U184" i="28"/>
  <c r="P184" i="28"/>
  <c r="O184" i="28"/>
  <c r="Q184" i="28"/>
  <c r="S184" i="28"/>
  <c r="I184" i="28"/>
  <c r="J184" i="28"/>
  <c r="T184" i="28"/>
  <c r="L184" i="28"/>
  <c r="M248" i="28"/>
  <c r="I248" i="28"/>
  <c r="U248" i="28"/>
  <c r="O248" i="28"/>
  <c r="J248" i="28"/>
  <c r="E248" i="28"/>
  <c r="F248" i="28"/>
  <c r="P248" i="28"/>
  <c r="Q248" i="28"/>
  <c r="S248" i="28"/>
  <c r="H248" i="28"/>
  <c r="T248" i="28"/>
  <c r="L248" i="28"/>
  <c r="I252" i="28"/>
  <c r="O252" i="28"/>
  <c r="L252" i="28"/>
  <c r="F252" i="28"/>
  <c r="S252" i="28"/>
  <c r="U252" i="28"/>
  <c r="P252" i="28"/>
  <c r="M252" i="28"/>
  <c r="E252" i="28"/>
  <c r="Q252" i="28"/>
  <c r="H252" i="28"/>
  <c r="T252" i="28"/>
  <c r="J252" i="28"/>
  <c r="J256" i="28"/>
  <c r="M256" i="28"/>
  <c r="I256" i="28"/>
  <c r="S256" i="28"/>
  <c r="F256" i="28"/>
  <c r="L256" i="28"/>
  <c r="H256" i="28"/>
  <c r="Q256" i="28"/>
  <c r="U256" i="28"/>
  <c r="O256" i="28"/>
  <c r="P256" i="28"/>
  <c r="T256" i="28"/>
  <c r="E256" i="28"/>
  <c r="H260" i="28"/>
  <c r="J260" i="28"/>
  <c r="I260" i="28"/>
  <c r="S260" i="28"/>
  <c r="U260" i="28"/>
  <c r="F260" i="28"/>
  <c r="P260" i="28"/>
  <c r="M260" i="28"/>
  <c r="Q260" i="28"/>
  <c r="L260" i="28"/>
  <c r="O260" i="28"/>
  <c r="E260" i="28"/>
  <c r="T260" i="28"/>
  <c r="U39" i="28"/>
  <c r="U6" i="26" s="1"/>
  <c r="S47" i="28"/>
  <c r="S76" i="26" s="1"/>
  <c r="U60" i="28"/>
  <c r="U47" i="26" s="1"/>
  <c r="T66" i="28"/>
  <c r="T52" i="26" s="1"/>
  <c r="M66" i="28"/>
  <c r="M52" i="26" s="1"/>
  <c r="T71" i="28"/>
  <c r="T56" i="26" s="1"/>
  <c r="F71" i="28"/>
  <c r="F56" i="26" s="1"/>
  <c r="I94" i="28"/>
  <c r="I108" i="26" s="1"/>
  <c r="Q103" i="28"/>
  <c r="Q117" i="26" s="1"/>
  <c r="O111" i="28"/>
  <c r="O88" i="26" s="1"/>
  <c r="J114" i="28"/>
  <c r="J89" i="26" s="1"/>
  <c r="I13" i="28"/>
  <c r="I21" i="26" s="1"/>
  <c r="U33" i="28"/>
  <c r="U11" i="26" s="1"/>
  <c r="O57" i="28"/>
  <c r="O44" i="26" s="1"/>
  <c r="Q89" i="28"/>
  <c r="Q103" i="26" s="1"/>
  <c r="E97" i="28"/>
  <c r="E111" i="26" s="1"/>
  <c r="I49" i="28"/>
  <c r="I78" i="26" s="1"/>
  <c r="I137" i="12" s="1"/>
  <c r="H81" i="28"/>
  <c r="H64" i="26" s="1"/>
  <c r="E133" i="28"/>
  <c r="E146" i="26" s="1"/>
  <c r="M138" i="28"/>
  <c r="M151" i="26" s="1"/>
  <c r="E140" i="28"/>
  <c r="E140" i="26" s="1"/>
  <c r="L141" i="28"/>
  <c r="L141" i="26" s="1"/>
  <c r="E142" i="28"/>
  <c r="E138" i="26" s="1"/>
  <c r="F144" i="28"/>
  <c r="F142" i="26" s="1"/>
  <c r="U145" i="28"/>
  <c r="U143" i="26" s="1"/>
  <c r="P127" i="28"/>
  <c r="P121" i="26" s="1"/>
  <c r="J147" i="28"/>
  <c r="J145" i="26" s="1"/>
  <c r="J135" i="28"/>
  <c r="J148" i="26" s="1"/>
  <c r="J12" i="28"/>
  <c r="J20" i="26" s="1"/>
  <c r="T11" i="28"/>
  <c r="T19" i="26" s="1"/>
  <c r="Q11" i="28"/>
  <c r="Q19" i="26" s="1"/>
  <c r="F30" i="28"/>
  <c r="F38" i="26" s="1"/>
  <c r="I95" i="12" s="1"/>
  <c r="I54" i="28"/>
  <c r="I83" i="26" s="1"/>
  <c r="I157" i="12" s="1"/>
  <c r="T99" i="28"/>
  <c r="T113" i="26" s="1"/>
  <c r="O99" i="28"/>
  <c r="O113" i="26" s="1"/>
  <c r="U103" i="28"/>
  <c r="U117" i="26" s="1"/>
  <c r="E65" i="28"/>
  <c r="E51" i="26" s="1"/>
  <c r="L120" i="28"/>
  <c r="L130" i="26" s="1"/>
  <c r="P124" i="28"/>
  <c r="P134" i="26" s="1"/>
  <c r="I280" i="12" s="1"/>
  <c r="J117" i="28"/>
  <c r="J93" i="26" s="1"/>
  <c r="E126" i="28"/>
  <c r="E127" i="26" s="1"/>
  <c r="M130" i="28"/>
  <c r="M123" i="26" s="1"/>
  <c r="H105" i="28"/>
  <c r="H119" i="26" s="1"/>
  <c r="I132" i="28"/>
  <c r="I122" i="26" s="1"/>
  <c r="E137" i="28"/>
  <c r="E150" i="26" s="1"/>
  <c r="P141" i="28"/>
  <c r="P141" i="26" s="1"/>
  <c r="S37" i="28"/>
  <c r="S12" i="26" s="1"/>
  <c r="L131" i="28"/>
  <c r="L128" i="26" s="1"/>
  <c r="O119" i="28"/>
  <c r="O129" i="26" s="1"/>
  <c r="I259" i="12" s="1"/>
  <c r="J123" i="28"/>
  <c r="J133" i="26" s="1"/>
  <c r="L143" i="28"/>
  <c r="L139" i="26" s="1"/>
  <c r="F154" i="28"/>
  <c r="L154" i="28"/>
  <c r="M154" i="28"/>
  <c r="J154" i="28"/>
  <c r="U154" i="28"/>
  <c r="P154" i="28"/>
  <c r="Q154" i="28"/>
  <c r="E154" i="28"/>
  <c r="S154" i="28"/>
  <c r="O154" i="28"/>
  <c r="I154" i="28"/>
  <c r="T154" i="28"/>
  <c r="H154" i="28"/>
  <c r="T39" i="28"/>
  <c r="T6" i="26" s="1"/>
  <c r="E39" i="28"/>
  <c r="E6" i="26" s="1"/>
  <c r="U47" i="28"/>
  <c r="U76" i="26" s="1"/>
  <c r="Q54" i="28"/>
  <c r="Q83" i="26" s="1"/>
  <c r="I60" i="28"/>
  <c r="I47" i="26" s="1"/>
  <c r="I78" i="28"/>
  <c r="I40" i="26" s="1"/>
  <c r="O83" i="28"/>
  <c r="O66" i="26" s="1"/>
  <c r="U88" i="28"/>
  <c r="U102" i="26" s="1"/>
  <c r="E94" i="28"/>
  <c r="E108" i="26" s="1"/>
  <c r="I103" i="28"/>
  <c r="I117" i="26" s="1"/>
  <c r="T111" i="28"/>
  <c r="T88" i="26" s="1"/>
  <c r="S111" i="28"/>
  <c r="S88" i="26" s="1"/>
  <c r="L114" i="28"/>
  <c r="L89" i="26" s="1"/>
  <c r="T13" i="28"/>
  <c r="T21" i="26" s="1"/>
  <c r="J13" i="28"/>
  <c r="J21" i="26" s="1"/>
  <c r="M25" i="28"/>
  <c r="M33" i="26" s="1"/>
  <c r="E33" i="28"/>
  <c r="E11" i="26" s="1"/>
  <c r="P57" i="28"/>
  <c r="P44" i="26" s="1"/>
  <c r="E89" i="28"/>
  <c r="E103" i="26" s="1"/>
  <c r="F97" i="28"/>
  <c r="F111" i="26" s="1"/>
  <c r="J49" i="28"/>
  <c r="J78" i="26" s="1"/>
  <c r="I138" i="12" s="1"/>
  <c r="I81" i="28"/>
  <c r="I64" i="26" s="1"/>
  <c r="F132" i="28"/>
  <c r="F122" i="26" s="1"/>
  <c r="F133" i="28"/>
  <c r="F146" i="26" s="1"/>
  <c r="F136" i="28"/>
  <c r="F149" i="26" s="1"/>
  <c r="I138" i="28"/>
  <c r="I151" i="26" s="1"/>
  <c r="F140" i="28"/>
  <c r="F140" i="26" s="1"/>
  <c r="U141" i="28"/>
  <c r="U141" i="26" s="1"/>
  <c r="H142" i="28"/>
  <c r="H138" i="26" s="1"/>
  <c r="H144" i="28"/>
  <c r="H142" i="26" s="1"/>
  <c r="S69" i="28"/>
  <c r="S54" i="26" s="1"/>
  <c r="M147" i="28"/>
  <c r="M145" i="26" s="1"/>
  <c r="H207" i="28"/>
  <c r="J207" i="28"/>
  <c r="U207" i="28"/>
  <c r="E207" i="28"/>
  <c r="Q207" i="28"/>
  <c r="O207" i="28"/>
  <c r="F207" i="28"/>
  <c r="P207" i="28"/>
  <c r="M207" i="28"/>
  <c r="L207" i="28"/>
  <c r="S207" i="28"/>
  <c r="T207" i="28"/>
  <c r="I207" i="28"/>
  <c r="L211" i="28"/>
  <c r="J211" i="28"/>
  <c r="I211" i="28"/>
  <c r="Q211" i="28"/>
  <c r="M211" i="28"/>
  <c r="P211" i="28"/>
  <c r="E211" i="28"/>
  <c r="O211" i="28"/>
  <c r="S211" i="28"/>
  <c r="U211" i="28"/>
  <c r="F211" i="28"/>
  <c r="T211" i="28"/>
  <c r="H211" i="28"/>
  <c r="O135" i="28"/>
  <c r="O148" i="26" s="1"/>
  <c r="H54" i="28"/>
  <c r="H83" i="26" s="1"/>
  <c r="I156" i="12" s="1"/>
  <c r="T72" i="28"/>
  <c r="T42" i="26" s="1"/>
  <c r="S72" i="28"/>
  <c r="S42" i="26" s="1"/>
  <c r="H88" i="28"/>
  <c r="H102" i="26" s="1"/>
  <c r="T107" i="28"/>
  <c r="T98" i="26" s="1"/>
  <c r="E107" i="28"/>
  <c r="E98" i="26" s="1"/>
  <c r="T114" i="28"/>
  <c r="T89" i="26" s="1"/>
  <c r="M114" i="28"/>
  <c r="M89" i="26" s="1"/>
  <c r="T118" i="28"/>
  <c r="T91" i="26" s="1"/>
  <c r="J118" i="28"/>
  <c r="J91" i="26" s="1"/>
  <c r="O25" i="28"/>
  <c r="O33" i="26" s="1"/>
  <c r="M33" i="28"/>
  <c r="M11" i="26" s="1"/>
  <c r="H65" i="28"/>
  <c r="H51" i="26" s="1"/>
  <c r="T89" i="28"/>
  <c r="T103" i="26" s="1"/>
  <c r="F89" i="28"/>
  <c r="F103" i="26" s="1"/>
  <c r="T97" i="28"/>
  <c r="T111" i="26" s="1"/>
  <c r="H97" i="28"/>
  <c r="H111" i="26" s="1"/>
  <c r="L49" i="28"/>
  <c r="L78" i="26" s="1"/>
  <c r="L81" i="28"/>
  <c r="L64" i="26" s="1"/>
  <c r="E73" i="28"/>
  <c r="E57" i="26" s="1"/>
  <c r="I105" i="28"/>
  <c r="I119" i="26" s="1"/>
  <c r="M132" i="28"/>
  <c r="M122" i="26" s="1"/>
  <c r="M136" i="28"/>
  <c r="M149" i="26" s="1"/>
  <c r="H137" i="28"/>
  <c r="H150" i="26" s="1"/>
  <c r="S141" i="28"/>
  <c r="S141" i="26" s="1"/>
  <c r="U127" i="28"/>
  <c r="U121" i="26" s="1"/>
  <c r="M131" i="28"/>
  <c r="M128" i="26" s="1"/>
  <c r="P119" i="28"/>
  <c r="P129" i="26" s="1"/>
  <c r="I260" i="12" s="1"/>
  <c r="M123" i="28"/>
  <c r="M133" i="26" s="1"/>
  <c r="I277" i="12" s="1"/>
  <c r="M143" i="28"/>
  <c r="M139" i="26" s="1"/>
  <c r="O101" i="28"/>
  <c r="O115" i="26" s="1"/>
  <c r="U20" i="28"/>
  <c r="U28" i="26" s="1"/>
  <c r="M24" i="28"/>
  <c r="M32" i="26" s="1"/>
  <c r="U34" i="28"/>
  <c r="U9" i="26" s="1"/>
  <c r="J63" i="28"/>
  <c r="J48" i="26" s="1"/>
  <c r="O91" i="28"/>
  <c r="O105" i="26" s="1"/>
  <c r="I100" i="28"/>
  <c r="I114" i="26" s="1"/>
  <c r="J106" i="28"/>
  <c r="J120" i="26" s="1"/>
  <c r="P108" i="28"/>
  <c r="P97" i="26" s="1"/>
  <c r="H45" i="28"/>
  <c r="H74" i="26" s="1"/>
  <c r="I120" i="12" s="1"/>
  <c r="F77" i="28"/>
  <c r="F61" i="26" s="1"/>
  <c r="E109" i="28"/>
  <c r="E95" i="26" s="1"/>
  <c r="J113" i="28"/>
  <c r="J90" i="26" s="1"/>
  <c r="S121" i="28"/>
  <c r="S131" i="26" s="1"/>
  <c r="F125" i="28"/>
  <c r="F126" i="26" s="1"/>
  <c r="M122" i="28"/>
  <c r="M132" i="26" s="1"/>
  <c r="I273" i="12" s="1"/>
  <c r="E129" i="28"/>
  <c r="E124" i="26" s="1"/>
  <c r="H136" i="28"/>
  <c r="H149" i="26" s="1"/>
  <c r="S137" i="28"/>
  <c r="S150" i="26" s="1"/>
  <c r="I320" i="12" s="1"/>
  <c r="P145" i="28"/>
  <c r="P143" i="26" s="1"/>
  <c r="E37" i="28"/>
  <c r="E12" i="26" s="1"/>
  <c r="E69" i="28"/>
  <c r="E54" i="26" s="1"/>
  <c r="L127" i="28"/>
  <c r="L121" i="26" s="1"/>
  <c r="S131" i="28"/>
  <c r="S128" i="26" s="1"/>
  <c r="E119" i="28"/>
  <c r="E129" i="26" s="1"/>
  <c r="E123" i="28"/>
  <c r="E133" i="26" s="1"/>
  <c r="T12" i="28"/>
  <c r="T20" i="26" s="1"/>
  <c r="P12" i="28"/>
  <c r="P20" i="26" s="1"/>
  <c r="T30" i="28"/>
  <c r="T38" i="26" s="1"/>
  <c r="S30" i="28"/>
  <c r="S38" i="26" s="1"/>
  <c r="T47" i="28"/>
  <c r="T76" i="26" s="1"/>
  <c r="I47" i="28"/>
  <c r="I76" i="26" s="1"/>
  <c r="I129" i="12" s="1"/>
  <c r="T60" i="28"/>
  <c r="T47" i="26" s="1"/>
  <c r="L60" i="28"/>
  <c r="L47" i="26" s="1"/>
  <c r="T83" i="28"/>
  <c r="T66" i="26" s="1"/>
  <c r="E83" i="28"/>
  <c r="E66" i="26" s="1"/>
  <c r="T94" i="28"/>
  <c r="T108" i="26" s="1"/>
  <c r="H94" i="28"/>
  <c r="H108" i="26" s="1"/>
  <c r="T103" i="28"/>
  <c r="T117" i="26" s="1"/>
  <c r="F103" i="28"/>
  <c r="F117" i="26" s="1"/>
  <c r="S57" i="28"/>
  <c r="S44" i="26" s="1"/>
  <c r="I113" i="28"/>
  <c r="I90" i="26" s="1"/>
  <c r="T124" i="28"/>
  <c r="T134" i="26" s="1"/>
  <c r="S124" i="28"/>
  <c r="S134" i="26" s="1"/>
  <c r="T126" i="28"/>
  <c r="T127" i="26" s="1"/>
  <c r="J126" i="28"/>
  <c r="J127" i="26" s="1"/>
  <c r="J138" i="28"/>
  <c r="J151" i="26" s="1"/>
  <c r="J141" i="28"/>
  <c r="J141" i="26" s="1"/>
  <c r="J146" i="28"/>
  <c r="J144" i="26" s="1"/>
  <c r="P131" i="28"/>
  <c r="P128" i="26" s="1"/>
  <c r="P123" i="28"/>
  <c r="P133" i="26" s="1"/>
  <c r="I276" i="12" s="1"/>
  <c r="E147" i="28"/>
  <c r="E145" i="26" s="1"/>
  <c r="T16" i="28"/>
  <c r="T24" i="26" s="1"/>
  <c r="M16" i="28"/>
  <c r="M24" i="26" s="1"/>
  <c r="T32" i="28"/>
  <c r="T5" i="26" s="1"/>
  <c r="O32" i="28"/>
  <c r="O5" i="26" s="1"/>
  <c r="T48" i="28"/>
  <c r="T77" i="26" s="1"/>
  <c r="P48" i="28"/>
  <c r="P77" i="26" s="1"/>
  <c r="T62" i="28"/>
  <c r="T41" i="26" s="1"/>
  <c r="S62" i="28"/>
  <c r="S41" i="26" s="1"/>
  <c r="J74" i="28"/>
  <c r="J58" i="26" s="1"/>
  <c r="H84" i="28"/>
  <c r="H67" i="26" s="1"/>
  <c r="I95" i="28"/>
  <c r="I109" i="26" s="1"/>
  <c r="O104" i="28"/>
  <c r="O118" i="26" s="1"/>
  <c r="E49" i="28"/>
  <c r="E78" i="26" s="1"/>
  <c r="I135" i="12" s="1"/>
  <c r="O113" i="28"/>
  <c r="O90" i="26" s="1"/>
  <c r="P125" i="28"/>
  <c r="P126" i="26" s="1"/>
  <c r="O132" i="28"/>
  <c r="O122" i="26" s="1"/>
  <c r="O136" i="28"/>
  <c r="O149" i="26" s="1"/>
  <c r="M146" i="28"/>
  <c r="M144" i="26" s="1"/>
  <c r="F37" i="28"/>
  <c r="F12" i="26" s="1"/>
  <c r="L18" i="28"/>
  <c r="L26" i="26" s="1"/>
  <c r="F34" i="28"/>
  <c r="F9" i="26" s="1"/>
  <c r="P50" i="28"/>
  <c r="P79" i="26" s="1"/>
  <c r="E63" i="28"/>
  <c r="E48" i="26" s="1"/>
  <c r="F74" i="28"/>
  <c r="F58" i="26" s="1"/>
  <c r="P84" i="28"/>
  <c r="P67" i="26" s="1"/>
  <c r="U95" i="28"/>
  <c r="U109" i="26" s="1"/>
  <c r="T25" i="28"/>
  <c r="T33" i="26" s="1"/>
  <c r="L25" i="28"/>
  <c r="L33" i="26" s="1"/>
  <c r="T57" i="28"/>
  <c r="T44" i="26" s="1"/>
  <c r="L57" i="28"/>
  <c r="L44" i="26" s="1"/>
  <c r="H73" i="28"/>
  <c r="H57" i="26" s="1"/>
  <c r="L138" i="28"/>
  <c r="L151" i="26" s="1"/>
  <c r="M141" i="28"/>
  <c r="M141" i="26" s="1"/>
  <c r="O145" i="28"/>
  <c r="O143" i="26" s="1"/>
  <c r="Q123" i="28"/>
  <c r="Q133" i="26" s="1"/>
  <c r="O147" i="28"/>
  <c r="O145" i="26" s="1"/>
  <c r="T18" i="28"/>
  <c r="T26" i="26" s="1"/>
  <c r="U18" i="28"/>
  <c r="U26" i="26" s="1"/>
  <c r="P34" i="28"/>
  <c r="P9" i="26" s="1"/>
  <c r="Q50" i="28"/>
  <c r="Q79" i="26" s="1"/>
  <c r="T104" i="28"/>
  <c r="T118" i="26" s="1"/>
  <c r="M104" i="28"/>
  <c r="M118" i="26" s="1"/>
  <c r="I245" i="12" s="1"/>
  <c r="T49" i="28"/>
  <c r="T78" i="26" s="1"/>
  <c r="F49" i="28"/>
  <c r="F78" i="26" s="1"/>
  <c r="P113" i="28"/>
  <c r="P90" i="26" s="1"/>
  <c r="Q125" i="28"/>
  <c r="Q126" i="26" s="1"/>
  <c r="M129" i="28"/>
  <c r="M124" i="26" s="1"/>
  <c r="P132" i="28"/>
  <c r="P122" i="26" s="1"/>
  <c r="P136" i="28"/>
  <c r="P149" i="26" s="1"/>
  <c r="Q127" i="28"/>
  <c r="Q121" i="26" s="1"/>
  <c r="I135" i="28"/>
  <c r="I148" i="26" s="1"/>
  <c r="J192" i="28"/>
  <c r="S192" i="28"/>
  <c r="H192" i="28"/>
  <c r="F192" i="28"/>
  <c r="M192" i="28"/>
  <c r="O192" i="28"/>
  <c r="E192" i="28"/>
  <c r="U192" i="28"/>
  <c r="I192" i="28"/>
  <c r="P192" i="28"/>
  <c r="L192" i="28"/>
  <c r="T192" i="28"/>
  <c r="Q192" i="28"/>
  <c r="O215" i="28"/>
  <c r="J215" i="28"/>
  <c r="U215" i="28"/>
  <c r="F215" i="28"/>
  <c r="E215" i="28"/>
  <c r="Q215" i="28"/>
  <c r="H215" i="28"/>
  <c r="M215" i="28"/>
  <c r="P215" i="28"/>
  <c r="I215" i="28"/>
  <c r="L215" i="28"/>
  <c r="T215" i="28"/>
  <c r="S215" i="28"/>
  <c r="H223" i="28"/>
  <c r="L223" i="28"/>
  <c r="E223" i="28"/>
  <c r="P223" i="28"/>
  <c r="Q223" i="28"/>
  <c r="S223" i="28"/>
  <c r="F223" i="28"/>
  <c r="M223" i="28"/>
  <c r="O223" i="28"/>
  <c r="U223" i="28"/>
  <c r="I223" i="28"/>
  <c r="T223" i="28"/>
  <c r="J223" i="28"/>
  <c r="S231" i="28"/>
  <c r="U231" i="28"/>
  <c r="M231" i="28"/>
  <c r="P231" i="28"/>
  <c r="J231" i="28"/>
  <c r="I231" i="28"/>
  <c r="F231" i="28"/>
  <c r="Q231" i="28"/>
  <c r="O231" i="28"/>
  <c r="E231" i="28"/>
  <c r="L231" i="28"/>
  <c r="T231" i="28"/>
  <c r="H231" i="28"/>
  <c r="E239" i="28"/>
  <c r="I239" i="28"/>
  <c r="L239" i="28"/>
  <c r="U239" i="28"/>
  <c r="O239" i="28"/>
  <c r="Q239" i="28"/>
  <c r="H239" i="28"/>
  <c r="S239" i="28"/>
  <c r="J239" i="28"/>
  <c r="M239" i="28"/>
  <c r="P239" i="28"/>
  <c r="T239" i="28"/>
  <c r="F239" i="28"/>
  <c r="F271" i="28"/>
  <c r="E271" i="28"/>
  <c r="M271" i="28"/>
  <c r="Q271" i="28"/>
  <c r="I271" i="28"/>
  <c r="J271" i="28"/>
  <c r="U271" i="28"/>
  <c r="L271" i="28"/>
  <c r="P271" i="28"/>
  <c r="S271" i="28"/>
  <c r="O271" i="28"/>
  <c r="H271" i="28"/>
  <c r="T271" i="28"/>
  <c r="O180" i="28"/>
  <c r="F180" i="28"/>
  <c r="U180" i="28"/>
  <c r="I180" i="28"/>
  <c r="J180" i="28"/>
  <c r="M180" i="28"/>
  <c r="Q180" i="28"/>
  <c r="P180" i="28"/>
  <c r="L180" i="28"/>
  <c r="S180" i="28"/>
  <c r="E180" i="28"/>
  <c r="T180" i="28"/>
  <c r="H180" i="28"/>
  <c r="P176" i="28"/>
  <c r="E176" i="28"/>
  <c r="M176" i="28"/>
  <c r="Q176" i="28"/>
  <c r="S176" i="28"/>
  <c r="O176" i="28"/>
  <c r="F176" i="28"/>
  <c r="L176" i="28"/>
  <c r="J176" i="28"/>
  <c r="H176" i="28"/>
  <c r="U176" i="28"/>
  <c r="T176" i="28"/>
  <c r="I176" i="28"/>
  <c r="L225" i="28"/>
  <c r="M225" i="28"/>
  <c r="P225" i="28"/>
  <c r="F225" i="28"/>
  <c r="S225" i="28"/>
  <c r="Q225" i="28"/>
  <c r="I225" i="28"/>
  <c r="J225" i="28"/>
  <c r="O225" i="28"/>
  <c r="U225" i="28"/>
  <c r="E225" i="28"/>
  <c r="T225" i="28"/>
  <c r="H225" i="28"/>
  <c r="E241" i="28"/>
  <c r="J241" i="28"/>
  <c r="Q241" i="28"/>
  <c r="H241" i="28"/>
  <c r="I241" i="28"/>
  <c r="F241" i="28"/>
  <c r="P241" i="28"/>
  <c r="S241" i="28"/>
  <c r="O241" i="28"/>
  <c r="L241" i="28"/>
  <c r="U241" i="28"/>
  <c r="T241" i="28"/>
  <c r="M241" i="28"/>
  <c r="S249" i="28"/>
  <c r="F249" i="28"/>
  <c r="M249" i="28"/>
  <c r="P249" i="28"/>
  <c r="O249" i="28"/>
  <c r="H249" i="28"/>
  <c r="E249" i="28"/>
  <c r="L249" i="28"/>
  <c r="I249" i="28"/>
  <c r="J249" i="28"/>
  <c r="U249" i="28"/>
  <c r="T249" i="28"/>
  <c r="Q249" i="28"/>
  <c r="U270" i="28"/>
  <c r="F270" i="28"/>
  <c r="S270" i="28"/>
  <c r="I270" i="28"/>
  <c r="O270" i="28"/>
  <c r="M270" i="28"/>
  <c r="P270" i="28"/>
  <c r="Q270" i="28"/>
  <c r="J270" i="28"/>
  <c r="L270" i="28"/>
  <c r="E270" i="28"/>
  <c r="T270" i="28"/>
  <c r="H270" i="28"/>
  <c r="I275" i="28"/>
  <c r="S275" i="28"/>
  <c r="P275" i="28"/>
  <c r="L275" i="28"/>
  <c r="U275" i="28"/>
  <c r="E275" i="28"/>
  <c r="F275" i="28"/>
  <c r="Q275" i="28"/>
  <c r="M275" i="28"/>
  <c r="J275" i="28"/>
  <c r="H275" i="28"/>
  <c r="T275" i="28"/>
  <c r="O275" i="28"/>
  <c r="S277" i="28"/>
  <c r="H277" i="28"/>
  <c r="P277" i="28"/>
  <c r="I277" i="28"/>
  <c r="L277" i="28"/>
  <c r="M277" i="28"/>
  <c r="O277" i="28"/>
  <c r="E277" i="28"/>
  <c r="F277" i="28"/>
  <c r="J277" i="28"/>
  <c r="U277" i="28"/>
  <c r="Q277" i="28"/>
  <c r="T277" i="28"/>
  <c r="O281" i="28"/>
  <c r="H281" i="28"/>
  <c r="L281" i="28"/>
  <c r="Q281" i="28"/>
  <c r="S281" i="28"/>
  <c r="E281" i="28"/>
  <c r="P281" i="28"/>
  <c r="J281" i="28"/>
  <c r="F281" i="28"/>
  <c r="U281" i="28"/>
  <c r="M281" i="28"/>
  <c r="T281" i="28"/>
  <c r="I281" i="28"/>
  <c r="F285" i="28"/>
  <c r="Q285" i="28"/>
  <c r="L285" i="28"/>
  <c r="I285" i="28"/>
  <c r="S285" i="28"/>
  <c r="E285" i="28"/>
  <c r="H285" i="28"/>
  <c r="U285" i="28"/>
  <c r="O285" i="28"/>
  <c r="M285" i="28"/>
  <c r="P285" i="28"/>
  <c r="T285" i="28"/>
  <c r="J285" i="28"/>
  <c r="S50" i="28"/>
  <c r="S79" i="26" s="1"/>
  <c r="F63" i="28"/>
  <c r="F48" i="26" s="1"/>
  <c r="Q74" i="28"/>
  <c r="Q58" i="26" s="1"/>
  <c r="Q84" i="28"/>
  <c r="Q67" i="26" s="1"/>
  <c r="T95" i="28"/>
  <c r="T109" i="26" s="1"/>
  <c r="M95" i="28"/>
  <c r="M109" i="26" s="1"/>
  <c r="I204" i="12" s="1"/>
  <c r="U112" i="28"/>
  <c r="U96" i="26" s="1"/>
  <c r="U73" i="28"/>
  <c r="U57" i="26" s="1"/>
  <c r="O138" i="28"/>
  <c r="O151" i="26" s="1"/>
  <c r="H145" i="28"/>
  <c r="H143" i="26" s="1"/>
  <c r="I37" i="28"/>
  <c r="I12" i="26" s="1"/>
  <c r="Q147" i="28"/>
  <c r="Q145" i="26" s="1"/>
  <c r="O160" i="28"/>
  <c r="S160" i="28"/>
  <c r="P160" i="28"/>
  <c r="I160" i="28"/>
  <c r="M160" i="28"/>
  <c r="E160" i="28"/>
  <c r="Q160" i="28"/>
  <c r="U160" i="28"/>
  <c r="F160" i="28"/>
  <c r="H160" i="28"/>
  <c r="J160" i="28"/>
  <c r="L160" i="28"/>
  <c r="T160" i="28"/>
  <c r="S34" i="28"/>
  <c r="S9" i="26" s="1"/>
  <c r="U50" i="28"/>
  <c r="U79" i="26" s="1"/>
  <c r="E113" i="28"/>
  <c r="E90" i="26" s="1"/>
  <c r="S125" i="28"/>
  <c r="S126" i="26" s="1"/>
  <c r="O129" i="28"/>
  <c r="O124" i="26" s="1"/>
  <c r="L132" i="28"/>
  <c r="L122" i="26" s="1"/>
  <c r="Q136" i="28"/>
  <c r="Q149" i="26" s="1"/>
  <c r="Q138" i="28"/>
  <c r="Q151" i="26" s="1"/>
  <c r="F119" i="28"/>
  <c r="F129" i="26" s="1"/>
  <c r="E50" i="28"/>
  <c r="E79" i="26" s="1"/>
  <c r="I139" i="12" s="1"/>
  <c r="H63" i="28"/>
  <c r="H48" i="26" s="1"/>
  <c r="U74" i="28"/>
  <c r="U58" i="26" s="1"/>
  <c r="T84" i="28"/>
  <c r="T67" i="26" s="1"/>
  <c r="S84" i="28"/>
  <c r="S67" i="26" s="1"/>
  <c r="I106" i="28"/>
  <c r="I120" i="26" s="1"/>
  <c r="P9" i="28"/>
  <c r="P17" i="26" s="1"/>
  <c r="P29" i="28"/>
  <c r="P37" i="26" s="1"/>
  <c r="P61" i="28"/>
  <c r="P49" i="26" s="1"/>
  <c r="Q93" i="28"/>
  <c r="Q107" i="26" s="1"/>
  <c r="J73" i="28"/>
  <c r="J57" i="26" s="1"/>
  <c r="S138" i="28"/>
  <c r="S151" i="26" s="1"/>
  <c r="I324" i="12" s="1"/>
  <c r="U142" i="28"/>
  <c r="U138" i="26" s="1"/>
  <c r="I145" i="28"/>
  <c r="I143" i="26" s="1"/>
  <c r="F143" i="28"/>
  <c r="F139" i="26" s="1"/>
  <c r="U147" i="28"/>
  <c r="U145" i="26" s="1"/>
  <c r="L135" i="28"/>
  <c r="L148" i="26" s="1"/>
  <c r="O156" i="28"/>
  <c r="Q156" i="28"/>
  <c r="F156" i="28"/>
  <c r="H156" i="28"/>
  <c r="U156" i="28"/>
  <c r="J156" i="28"/>
  <c r="S156" i="28"/>
  <c r="P156" i="28"/>
  <c r="M156" i="28"/>
  <c r="E156" i="28"/>
  <c r="L156" i="28"/>
  <c r="T156" i="28"/>
  <c r="I156" i="28"/>
  <c r="J234" i="28"/>
  <c r="H234" i="28"/>
  <c r="L234" i="28"/>
  <c r="M234" i="28"/>
  <c r="E234" i="28"/>
  <c r="I234" i="28"/>
  <c r="F234" i="28"/>
  <c r="P234" i="28"/>
  <c r="O234" i="28"/>
  <c r="Q234" i="28"/>
  <c r="U234" i="28"/>
  <c r="T234" i="28"/>
  <c r="S234" i="28"/>
  <c r="J238" i="28"/>
  <c r="O238" i="28"/>
  <c r="S238" i="28"/>
  <c r="U238" i="28"/>
  <c r="P238" i="28"/>
  <c r="H238" i="28"/>
  <c r="I238" i="28"/>
  <c r="L238" i="28"/>
  <c r="M238" i="28"/>
  <c r="Q238" i="28"/>
  <c r="E238" i="28"/>
  <c r="T238" i="28"/>
  <c r="F238" i="28"/>
  <c r="J242" i="28"/>
  <c r="U242" i="28"/>
  <c r="I242" i="28"/>
  <c r="M242" i="28"/>
  <c r="Q242" i="28"/>
  <c r="F242" i="28"/>
  <c r="L242" i="28"/>
  <c r="O242" i="28"/>
  <c r="S242" i="28"/>
  <c r="E242" i="28"/>
  <c r="H242" i="28"/>
  <c r="P242" i="28"/>
  <c r="T242" i="28"/>
  <c r="L139" i="28"/>
  <c r="L152" i="26" s="1"/>
  <c r="Q20" i="28"/>
  <c r="Q28" i="26" s="1"/>
  <c r="T34" i="28"/>
  <c r="T9" i="26" s="1"/>
  <c r="Q34" i="28"/>
  <c r="Q9" i="26" s="1"/>
  <c r="F50" i="28"/>
  <c r="F79" i="26" s="1"/>
  <c r="E77" i="28"/>
  <c r="E61" i="26" s="1"/>
  <c r="T113" i="28"/>
  <c r="T90" i="26" s="1"/>
  <c r="F113" i="28"/>
  <c r="F90" i="26" s="1"/>
  <c r="U125" i="28"/>
  <c r="U126" i="26" s="1"/>
  <c r="P129" i="28"/>
  <c r="P124" i="26" s="1"/>
  <c r="Q132" i="28"/>
  <c r="Q122" i="26" s="1"/>
  <c r="E136" i="28"/>
  <c r="E149" i="26" s="1"/>
  <c r="P138" i="28"/>
  <c r="P151" i="26" s="1"/>
  <c r="L37" i="28"/>
  <c r="L12" i="26" s="1"/>
  <c r="E127" i="28"/>
  <c r="E121" i="26" s="1"/>
  <c r="F101" i="28"/>
  <c r="F115" i="26" s="1"/>
  <c r="O152" i="28"/>
  <c r="U152" i="28"/>
  <c r="J152" i="28"/>
  <c r="L152" i="28"/>
  <c r="M152" i="28"/>
  <c r="P152" i="28"/>
  <c r="S152" i="28"/>
  <c r="E152" i="28"/>
  <c r="H152" i="28"/>
  <c r="F152" i="28"/>
  <c r="I152" i="28"/>
  <c r="T152" i="28"/>
  <c r="Q152" i="28"/>
  <c r="J264" i="28"/>
  <c r="O264" i="28"/>
  <c r="U264" i="28"/>
  <c r="L264" i="28"/>
  <c r="M264" i="28"/>
  <c r="Q264" i="28"/>
  <c r="E264" i="28"/>
  <c r="S264" i="28"/>
  <c r="P264" i="28"/>
  <c r="F264" i="28"/>
  <c r="I264" i="28"/>
  <c r="T264" i="28"/>
  <c r="H264" i="28"/>
  <c r="E279" i="28"/>
  <c r="H279" i="28"/>
  <c r="S279" i="28"/>
  <c r="P279" i="28"/>
  <c r="M279" i="28"/>
  <c r="U279" i="28"/>
  <c r="Q279" i="28"/>
  <c r="F279" i="28"/>
  <c r="O279" i="28"/>
  <c r="I279" i="28"/>
  <c r="J279" i="28"/>
  <c r="L279" i="28"/>
  <c r="T279" i="28"/>
  <c r="S283" i="28"/>
  <c r="P283" i="28"/>
  <c r="U283" i="28"/>
  <c r="Q283" i="28"/>
  <c r="I283" i="28"/>
  <c r="J283" i="28"/>
  <c r="L283" i="28"/>
  <c r="M283" i="28"/>
  <c r="O283" i="28"/>
  <c r="E283" i="28"/>
  <c r="F283" i="28"/>
  <c r="T283" i="28"/>
  <c r="H283" i="28"/>
  <c r="L237" i="28"/>
  <c r="I237" i="28"/>
  <c r="M237" i="28"/>
  <c r="U237" i="28"/>
  <c r="E237" i="28"/>
  <c r="H237" i="28"/>
  <c r="J237" i="28"/>
  <c r="S237" i="28"/>
  <c r="F237" i="28"/>
  <c r="O237" i="28"/>
  <c r="P237" i="28"/>
  <c r="T237" i="28"/>
  <c r="Q237" i="28"/>
  <c r="O258" i="28"/>
  <c r="Q258" i="28"/>
  <c r="U258" i="28"/>
  <c r="E258" i="28"/>
  <c r="F258" i="28"/>
  <c r="P258" i="28"/>
  <c r="I258" i="28"/>
  <c r="M258" i="28"/>
  <c r="S258" i="28"/>
  <c r="H258" i="28"/>
  <c r="L258" i="28"/>
  <c r="T258" i="28"/>
  <c r="J258" i="28"/>
  <c r="S269" i="28"/>
  <c r="M269" i="28"/>
  <c r="H269" i="28"/>
  <c r="L269" i="28"/>
  <c r="Q269" i="28"/>
  <c r="U269" i="28"/>
  <c r="E269" i="28"/>
  <c r="I269" i="28"/>
  <c r="O269" i="28"/>
  <c r="J269" i="28"/>
  <c r="F269" i="28"/>
  <c r="T269" i="28"/>
  <c r="P269" i="28"/>
  <c r="H274" i="28"/>
  <c r="M274" i="28"/>
  <c r="U274" i="28"/>
  <c r="F274" i="28"/>
  <c r="L274" i="28"/>
  <c r="J274" i="28"/>
  <c r="Q274" i="28"/>
  <c r="E274" i="28"/>
  <c r="P274" i="28"/>
  <c r="I274" i="28"/>
  <c r="O274" i="28"/>
  <c r="T274" i="28"/>
  <c r="S274" i="28"/>
  <c r="H278" i="28"/>
  <c r="M278" i="28"/>
  <c r="I278" i="28"/>
  <c r="L278" i="28"/>
  <c r="P278" i="28"/>
  <c r="S278" i="28"/>
  <c r="Q278" i="28"/>
  <c r="F278" i="28"/>
  <c r="U278" i="28"/>
  <c r="O278" i="28"/>
  <c r="E278" i="28"/>
  <c r="T278" i="28"/>
  <c r="J278" i="28"/>
  <c r="H50" i="28"/>
  <c r="H79" i="26" s="1"/>
  <c r="I140" i="12" s="1"/>
  <c r="I63" i="28"/>
  <c r="I48" i="26" s="1"/>
  <c r="T74" i="28"/>
  <c r="T58" i="26" s="1"/>
  <c r="S74" i="28"/>
  <c r="S58" i="26" s="1"/>
  <c r="U96" i="28"/>
  <c r="U110" i="26" s="1"/>
  <c r="H106" i="28"/>
  <c r="H120" i="26" s="1"/>
  <c r="E9" i="28"/>
  <c r="E17" i="26" s="1"/>
  <c r="I30" i="12" s="1"/>
  <c r="Q29" i="28"/>
  <c r="Q37" i="26" s="1"/>
  <c r="T61" i="28"/>
  <c r="T49" i="26" s="1"/>
  <c r="Q61" i="28"/>
  <c r="Q49" i="26" s="1"/>
  <c r="U93" i="28"/>
  <c r="U107" i="26" s="1"/>
  <c r="L73" i="28"/>
  <c r="L57" i="26" s="1"/>
  <c r="I142" i="28"/>
  <c r="I138" i="26" s="1"/>
  <c r="L145" i="28"/>
  <c r="L143" i="26" s="1"/>
  <c r="P147" i="28"/>
  <c r="P145" i="26" s="1"/>
  <c r="M135" i="28"/>
  <c r="M148" i="26" s="1"/>
  <c r="J50" i="28"/>
  <c r="J79" i="26" s="1"/>
  <c r="I142" i="12" s="1"/>
  <c r="L63" i="28"/>
  <c r="L48" i="26" s="1"/>
  <c r="I86" i="28"/>
  <c r="I100" i="26" s="1"/>
  <c r="L96" i="28"/>
  <c r="L110" i="26" s="1"/>
  <c r="I206" i="12" s="1"/>
  <c r="H9" i="28"/>
  <c r="H17" i="26" s="1"/>
  <c r="S29" i="28"/>
  <c r="S37" i="26" s="1"/>
  <c r="M93" i="28"/>
  <c r="M107" i="26" s="1"/>
  <c r="I198" i="12" s="1"/>
  <c r="T73" i="28"/>
  <c r="T57" i="26" s="1"/>
  <c r="M73" i="28"/>
  <c r="M57" i="26" s="1"/>
  <c r="T132" i="28"/>
  <c r="T122" i="26" s="1"/>
  <c r="U132" i="28"/>
  <c r="U122" i="26" s="1"/>
  <c r="I140" i="28"/>
  <c r="I140" i="26" s="1"/>
  <c r="J142" i="28"/>
  <c r="J138" i="26" s="1"/>
  <c r="E145" i="28"/>
  <c r="E143" i="26" s="1"/>
  <c r="T37" i="28"/>
  <c r="T12" i="26" s="1"/>
  <c r="M37" i="28"/>
  <c r="M12" i="26" s="1"/>
  <c r="F127" i="28"/>
  <c r="F121" i="26" s="1"/>
  <c r="Q119" i="28"/>
  <c r="Q129" i="26" s="1"/>
  <c r="S143" i="28"/>
  <c r="S139" i="26" s="1"/>
  <c r="M101" i="28"/>
  <c r="M115" i="26" s="1"/>
  <c r="I233" i="12" s="1"/>
  <c r="Q63" i="28"/>
  <c r="Q48" i="26" s="1"/>
  <c r="T112" i="28"/>
  <c r="T96" i="26" s="1"/>
  <c r="J112" i="28"/>
  <c r="J96" i="26" s="1"/>
  <c r="T9" i="28"/>
  <c r="T17" i="26" s="1"/>
  <c r="I9" i="28"/>
  <c r="I17" i="26" s="1"/>
  <c r="T29" i="28"/>
  <c r="T37" i="26" s="1"/>
  <c r="U29" i="28"/>
  <c r="U37" i="26" s="1"/>
  <c r="T93" i="28"/>
  <c r="T107" i="26" s="1"/>
  <c r="O93" i="28"/>
  <c r="O107" i="26" s="1"/>
  <c r="T136" i="28"/>
  <c r="T149" i="26" s="1"/>
  <c r="I317" i="12" s="1"/>
  <c r="U136" i="28"/>
  <c r="U149" i="26" s="1"/>
  <c r="I318" i="12" s="1"/>
  <c r="F145" i="28"/>
  <c r="F143" i="26" s="1"/>
  <c r="P135" i="28"/>
  <c r="P148" i="26" s="1"/>
  <c r="O139" i="28"/>
  <c r="O152" i="26" s="1"/>
  <c r="E221" i="28"/>
  <c r="Q221" i="28"/>
  <c r="L221" i="28"/>
  <c r="U221" i="28"/>
  <c r="M221" i="28"/>
  <c r="O221" i="28"/>
  <c r="P221" i="28"/>
  <c r="I221" i="28"/>
  <c r="F221" i="28"/>
  <c r="J221" i="28"/>
  <c r="S221" i="28"/>
  <c r="T221" i="28"/>
  <c r="H221" i="28"/>
  <c r="F250" i="28"/>
  <c r="H250" i="28"/>
  <c r="U250" i="28"/>
  <c r="I250" i="28"/>
  <c r="J250" i="28"/>
  <c r="L250" i="28"/>
  <c r="M250" i="28"/>
  <c r="S250" i="28"/>
  <c r="Q250" i="28"/>
  <c r="O250" i="28"/>
  <c r="P250" i="28"/>
  <c r="T250" i="28"/>
  <c r="E250" i="28"/>
  <c r="O282" i="28"/>
  <c r="L282" i="28"/>
  <c r="M282" i="28"/>
  <c r="P282" i="28"/>
  <c r="F282" i="28"/>
  <c r="J282" i="28"/>
  <c r="E282" i="28"/>
  <c r="H282" i="28"/>
  <c r="I282" i="28"/>
  <c r="U282" i="28"/>
  <c r="S282" i="28"/>
  <c r="T282" i="28"/>
  <c r="Q282" i="28"/>
  <c r="P286" i="28"/>
  <c r="S286" i="28"/>
  <c r="U286" i="28"/>
  <c r="O286" i="28"/>
  <c r="H286" i="28"/>
  <c r="L286" i="28"/>
  <c r="F286" i="28"/>
  <c r="Q286" i="28"/>
  <c r="J286" i="28"/>
  <c r="I286" i="28"/>
  <c r="E286" i="28"/>
  <c r="T286" i="28"/>
  <c r="M286" i="28"/>
  <c r="H288" i="28"/>
  <c r="U288" i="28"/>
  <c r="J288" i="28"/>
  <c r="E288" i="28"/>
  <c r="F288" i="28"/>
  <c r="I288" i="28"/>
  <c r="L288" i="28"/>
  <c r="P288" i="28"/>
  <c r="M288" i="28"/>
  <c r="O288" i="28"/>
  <c r="Q288" i="28"/>
  <c r="S288" i="28"/>
  <c r="T288" i="28"/>
  <c r="U292" i="28"/>
  <c r="L292" i="28"/>
  <c r="P292" i="28"/>
  <c r="H292" i="28"/>
  <c r="J292" i="28"/>
  <c r="I292" i="28"/>
  <c r="Q292" i="28"/>
  <c r="S292" i="28"/>
  <c r="O292" i="28"/>
  <c r="E292" i="28"/>
  <c r="F292" i="28"/>
  <c r="T292" i="28"/>
  <c r="M292" i="28"/>
  <c r="J233" i="28"/>
  <c r="I233" i="28"/>
  <c r="Q233" i="28"/>
  <c r="L233" i="28"/>
  <c r="H233" i="28"/>
  <c r="U233" i="28"/>
  <c r="F233" i="28"/>
  <c r="M233" i="28"/>
  <c r="O233" i="28"/>
  <c r="P233" i="28"/>
  <c r="E233" i="28"/>
  <c r="T233" i="28"/>
  <c r="S233" i="28"/>
  <c r="S257" i="28"/>
  <c r="P257" i="28"/>
  <c r="F257" i="28"/>
  <c r="I257" i="28"/>
  <c r="Q257" i="28"/>
  <c r="J257" i="28"/>
  <c r="M257" i="28"/>
  <c r="E257" i="28"/>
  <c r="L257" i="28"/>
  <c r="O257" i="28"/>
  <c r="U257" i="28"/>
  <c r="T257" i="28"/>
  <c r="H257" i="28"/>
  <c r="E289" i="28"/>
  <c r="H289" i="28"/>
  <c r="Q289" i="28"/>
  <c r="L289" i="28"/>
  <c r="P289" i="28"/>
  <c r="S289" i="28"/>
  <c r="U289" i="28"/>
  <c r="F289" i="28"/>
  <c r="M289" i="28"/>
  <c r="O289" i="28"/>
  <c r="J289" i="28"/>
  <c r="T289" i="28"/>
  <c r="I289" i="28"/>
  <c r="O296" i="28"/>
  <c r="H296" i="28"/>
  <c r="J296" i="28"/>
  <c r="L296" i="28"/>
  <c r="Q296" i="28"/>
  <c r="U296" i="28"/>
  <c r="E296" i="28"/>
  <c r="I296" i="28"/>
  <c r="P296" i="28"/>
  <c r="M296" i="28"/>
  <c r="F296" i="28"/>
  <c r="T296" i="28"/>
  <c r="S296" i="28"/>
  <c r="F300" i="28"/>
  <c r="U300" i="28"/>
  <c r="J300" i="28"/>
  <c r="M300" i="28"/>
  <c r="L300" i="28"/>
  <c r="I300" i="28"/>
  <c r="S300" i="28"/>
  <c r="H300" i="28"/>
  <c r="E300" i="28"/>
  <c r="O300" i="28"/>
  <c r="Q300" i="28"/>
  <c r="T300" i="28"/>
  <c r="P300" i="28"/>
  <c r="S301" i="28"/>
  <c r="P301" i="28"/>
  <c r="H301" i="28"/>
  <c r="I301" i="28"/>
  <c r="F301" i="28"/>
  <c r="O301" i="28"/>
  <c r="E301" i="28"/>
  <c r="M301" i="28"/>
  <c r="J301" i="28"/>
  <c r="L301" i="28"/>
  <c r="U301" i="28"/>
  <c r="T301" i="28"/>
  <c r="Q301" i="28"/>
  <c r="F305" i="28"/>
  <c r="H305" i="28"/>
  <c r="S305" i="28"/>
  <c r="E305" i="28"/>
  <c r="I305" i="28"/>
  <c r="L305" i="28"/>
  <c r="U305" i="28"/>
  <c r="J305" i="28"/>
  <c r="O305" i="28"/>
  <c r="P305" i="28"/>
  <c r="M305" i="28"/>
  <c r="T305" i="28"/>
  <c r="Q305" i="28"/>
  <c r="Q309" i="28"/>
  <c r="U309" i="28"/>
  <c r="J309" i="28"/>
  <c r="L309" i="28"/>
  <c r="F309" i="28"/>
  <c r="E309" i="28"/>
  <c r="H309" i="28"/>
  <c r="I309" i="28"/>
  <c r="P309" i="28"/>
  <c r="M309" i="28"/>
  <c r="O309" i="28"/>
  <c r="T309" i="28"/>
  <c r="S309" i="28"/>
  <c r="S313" i="28"/>
  <c r="P313" i="28"/>
  <c r="I313" i="28"/>
  <c r="M313" i="28"/>
  <c r="O313" i="28"/>
  <c r="F313" i="28"/>
  <c r="H313" i="28"/>
  <c r="U313" i="28"/>
  <c r="Q313" i="28"/>
  <c r="E313" i="28"/>
  <c r="L313" i="28"/>
  <c r="J313" i="28"/>
  <c r="T313" i="28"/>
  <c r="H317" i="28"/>
  <c r="Q317" i="28"/>
  <c r="J317" i="28"/>
  <c r="L317" i="28"/>
  <c r="E317" i="28"/>
  <c r="F317" i="28"/>
  <c r="I317" i="28"/>
  <c r="P317" i="28"/>
  <c r="M317" i="28"/>
  <c r="O317" i="28"/>
  <c r="S317" i="28"/>
  <c r="T317" i="28"/>
  <c r="U317" i="28"/>
  <c r="I321" i="28"/>
  <c r="E321" i="28"/>
  <c r="J321" i="28"/>
  <c r="F321" i="28"/>
  <c r="U321" i="28"/>
  <c r="H321" i="28"/>
  <c r="Q321" i="28"/>
  <c r="P321" i="28"/>
  <c r="O321" i="28"/>
  <c r="S321" i="28"/>
  <c r="L321" i="28"/>
  <c r="T321" i="28"/>
  <c r="M321" i="28"/>
  <c r="E324" i="28"/>
  <c r="U324" i="28"/>
  <c r="I324" i="28"/>
  <c r="J324" i="28"/>
  <c r="P324" i="28"/>
  <c r="S324" i="28"/>
  <c r="F324" i="28"/>
  <c r="H324" i="28"/>
  <c r="L324" i="28"/>
  <c r="Q324" i="28"/>
  <c r="M324" i="28"/>
  <c r="T324" i="28"/>
  <c r="O324" i="28"/>
  <c r="S295" i="28"/>
  <c r="H295" i="28"/>
  <c r="E295" i="28"/>
  <c r="L295" i="28"/>
  <c r="I295" i="28"/>
  <c r="P295" i="28"/>
  <c r="F295" i="28"/>
  <c r="J295" i="28"/>
  <c r="Q295" i="28"/>
  <c r="M295" i="28"/>
  <c r="O295" i="28"/>
  <c r="U295" i="28"/>
  <c r="T295" i="28"/>
  <c r="I303" i="28"/>
  <c r="J303" i="28"/>
  <c r="L303" i="28"/>
  <c r="S303" i="28"/>
  <c r="F303" i="28"/>
  <c r="E303" i="28"/>
  <c r="M303" i="28"/>
  <c r="Q303" i="28"/>
  <c r="H303" i="28"/>
  <c r="P303" i="28"/>
  <c r="O303" i="28"/>
  <c r="T303" i="28"/>
  <c r="U303" i="28"/>
  <c r="I307" i="28"/>
  <c r="L307" i="28"/>
  <c r="F307" i="28"/>
  <c r="J307" i="28"/>
  <c r="H307" i="28"/>
  <c r="S307" i="28"/>
  <c r="Q307" i="28"/>
  <c r="E307" i="28"/>
  <c r="P307" i="28"/>
  <c r="O307" i="28"/>
  <c r="M307" i="28"/>
  <c r="T307" i="28"/>
  <c r="U307" i="28"/>
  <c r="E314" i="28"/>
  <c r="L314" i="28"/>
  <c r="O314" i="28"/>
  <c r="Q314" i="28"/>
  <c r="S314" i="28"/>
  <c r="F314" i="28"/>
  <c r="J314" i="28"/>
  <c r="U314" i="28"/>
  <c r="M314" i="28"/>
  <c r="P314" i="28"/>
  <c r="H314" i="28"/>
  <c r="T314" i="28"/>
  <c r="I314" i="28"/>
  <c r="F318" i="28"/>
  <c r="L318" i="28"/>
  <c r="Q318" i="28"/>
  <c r="U318" i="28"/>
  <c r="E318" i="28"/>
  <c r="P318" i="28"/>
  <c r="H318" i="28"/>
  <c r="O318" i="28"/>
  <c r="M318" i="28"/>
  <c r="S318" i="28"/>
  <c r="J318" i="28"/>
  <c r="T318" i="28"/>
  <c r="I318" i="28"/>
  <c r="E291" i="28"/>
  <c r="H291" i="28"/>
  <c r="J291" i="28"/>
  <c r="L291" i="28"/>
  <c r="M291" i="28"/>
  <c r="O291" i="28"/>
  <c r="S291" i="28"/>
  <c r="P291" i="28"/>
  <c r="Q291" i="28"/>
  <c r="F291" i="28"/>
  <c r="I291" i="28"/>
  <c r="U291" i="28"/>
  <c r="T291" i="28"/>
  <c r="Q302" i="28"/>
  <c r="O302" i="28"/>
  <c r="P302" i="28"/>
  <c r="H302" i="28"/>
  <c r="I302" i="28"/>
  <c r="J302" i="28"/>
  <c r="M302" i="28"/>
  <c r="L302" i="28"/>
  <c r="U302" i="28"/>
  <c r="S302" i="28"/>
  <c r="E302" i="28"/>
  <c r="T302" i="28"/>
  <c r="F302" i="28"/>
  <c r="J319" i="28"/>
  <c r="U319" i="28"/>
  <c r="E319" i="28"/>
  <c r="F319" i="28"/>
  <c r="M319" i="28"/>
  <c r="L319" i="28"/>
  <c r="P319" i="28"/>
  <c r="O319" i="28"/>
  <c r="Q319" i="28"/>
  <c r="H319" i="28"/>
  <c r="I319" i="28"/>
  <c r="T319" i="28"/>
  <c r="S319" i="28"/>
  <c r="H328" i="28"/>
  <c r="Q328" i="28"/>
  <c r="U328" i="28"/>
  <c r="J328" i="28"/>
  <c r="F328" i="28"/>
  <c r="I328" i="28"/>
  <c r="O328" i="28"/>
  <c r="E328" i="28"/>
  <c r="P328" i="28"/>
  <c r="S328" i="28"/>
  <c r="L328" i="28"/>
  <c r="T328" i="28"/>
  <c r="M328" i="28"/>
  <c r="J332" i="28"/>
  <c r="U332" i="28"/>
  <c r="O332" i="28"/>
  <c r="L332" i="28"/>
  <c r="Q332" i="28"/>
  <c r="H332" i="28"/>
  <c r="M332" i="28"/>
  <c r="P332" i="28"/>
  <c r="S332" i="28"/>
  <c r="F332" i="28"/>
  <c r="I332" i="28"/>
  <c r="T332" i="28"/>
  <c r="E332" i="28"/>
  <c r="L253" i="28"/>
  <c r="F253" i="28"/>
  <c r="O253" i="28"/>
  <c r="P253" i="28"/>
  <c r="H253" i="28"/>
  <c r="J253" i="28"/>
  <c r="E253" i="28"/>
  <c r="S253" i="28"/>
  <c r="M253" i="28"/>
  <c r="U253" i="28"/>
  <c r="Q253" i="28"/>
  <c r="T253" i="28"/>
  <c r="I253" i="28"/>
  <c r="M326" i="28"/>
  <c r="U326" i="28"/>
  <c r="E326" i="28"/>
  <c r="I326" i="28"/>
  <c r="S326" i="28"/>
  <c r="J326" i="28"/>
  <c r="H326" i="28"/>
  <c r="F326" i="28"/>
  <c r="L326" i="28"/>
  <c r="O326" i="28"/>
  <c r="P326" i="28"/>
  <c r="T326" i="28"/>
  <c r="Q326" i="28"/>
  <c r="E330" i="28"/>
  <c r="F330" i="28"/>
  <c r="S330" i="28"/>
  <c r="O330" i="28"/>
  <c r="H330" i="28"/>
  <c r="M330" i="28"/>
  <c r="I330" i="28"/>
  <c r="J330" i="28"/>
  <c r="U330" i="28"/>
  <c r="P330" i="28"/>
  <c r="L330" i="28"/>
  <c r="T330" i="28"/>
  <c r="Q330" i="28"/>
  <c r="S287" i="28"/>
  <c r="J287" i="28"/>
  <c r="U287" i="28"/>
  <c r="P287" i="28"/>
  <c r="O287" i="28"/>
  <c r="L287" i="28"/>
  <c r="Q287" i="28"/>
  <c r="F287" i="28"/>
  <c r="H287" i="28"/>
  <c r="I287" i="28"/>
  <c r="E287" i="28"/>
  <c r="T287" i="28"/>
  <c r="M287" i="28"/>
  <c r="J43" i="28"/>
  <c r="J72" i="26" s="1"/>
  <c r="I114" i="12" s="1"/>
  <c r="O56" i="28"/>
  <c r="O86" i="26" s="1"/>
  <c r="U80" i="28"/>
  <c r="U63" i="26" s="1"/>
  <c r="F91" i="28"/>
  <c r="F105" i="26" s="1"/>
  <c r="E115" i="28"/>
  <c r="E99" i="26" s="1"/>
  <c r="M53" i="28"/>
  <c r="M82" i="26" s="1"/>
  <c r="P85" i="28"/>
  <c r="P68" i="26" s="1"/>
  <c r="F41" i="28"/>
  <c r="F70" i="26" s="1"/>
  <c r="F128" i="28"/>
  <c r="F125" i="26" s="1"/>
  <c r="P134" i="28"/>
  <c r="P147" i="26" s="1"/>
  <c r="F137" i="28"/>
  <c r="F150" i="26" s="1"/>
  <c r="Q141" i="28"/>
  <c r="Q141" i="26" s="1"/>
  <c r="L144" i="28"/>
  <c r="L142" i="26" s="1"/>
  <c r="F146" i="28"/>
  <c r="F144" i="26" s="1"/>
  <c r="T20" i="28"/>
  <c r="T28" i="26" s="1"/>
  <c r="E20" i="28"/>
  <c r="E28" i="26" s="1"/>
  <c r="I64" i="12" s="1"/>
  <c r="T50" i="28"/>
  <c r="T79" i="26" s="1"/>
  <c r="M50" i="28"/>
  <c r="M79" i="26" s="1"/>
  <c r="T75" i="28"/>
  <c r="T59" i="26" s="1"/>
  <c r="Q75" i="28"/>
  <c r="Q59" i="26" s="1"/>
  <c r="T96" i="28"/>
  <c r="T110" i="26" s="1"/>
  <c r="P96" i="28"/>
  <c r="P110" i="26" s="1"/>
  <c r="T120" i="28"/>
  <c r="T130" i="26" s="1"/>
  <c r="F120" i="28"/>
  <c r="F130" i="26" s="1"/>
  <c r="T129" i="28"/>
  <c r="T124" i="26" s="1"/>
  <c r="H129" i="28"/>
  <c r="H124" i="26" s="1"/>
  <c r="J140" i="28"/>
  <c r="J140" i="26" s="1"/>
  <c r="J145" i="28"/>
  <c r="J143" i="26" s="1"/>
  <c r="S119" i="28"/>
  <c r="S129" i="26" s="1"/>
  <c r="T15" i="28"/>
  <c r="T23" i="26" s="1"/>
  <c r="L15" i="28"/>
  <c r="L23" i="26" s="1"/>
  <c r="T54" i="28"/>
  <c r="T83" i="26" s="1"/>
  <c r="J54" i="28"/>
  <c r="J83" i="26" s="1"/>
  <c r="I158" i="12" s="1"/>
  <c r="T78" i="28"/>
  <c r="T40" i="26" s="1"/>
  <c r="M78" i="28"/>
  <c r="M40" i="26" s="1"/>
  <c r="O130" i="28"/>
  <c r="O123" i="26" s="1"/>
  <c r="H140" i="28"/>
  <c r="H140" i="26" s="1"/>
  <c r="T145" i="28"/>
  <c r="T143" i="26" s="1"/>
  <c r="Q145" i="28"/>
  <c r="Q143" i="26" s="1"/>
  <c r="E135" i="28"/>
  <c r="E148" i="26" s="1"/>
  <c r="T19" i="28"/>
  <c r="T27" i="26" s="1"/>
  <c r="M19" i="28"/>
  <c r="M27" i="26" s="1"/>
  <c r="T55" i="28"/>
  <c r="T84" i="26" s="1"/>
  <c r="P55" i="28"/>
  <c r="P84" i="26" s="1"/>
  <c r="F79" i="28"/>
  <c r="F62" i="26" s="1"/>
  <c r="O100" i="28"/>
  <c r="O114" i="26" s="1"/>
  <c r="Q121" i="28"/>
  <c r="Q131" i="26" s="1"/>
  <c r="L133" i="28"/>
  <c r="L146" i="26" s="1"/>
  <c r="L140" i="28"/>
  <c r="L140" i="26" s="1"/>
  <c r="U146" i="28"/>
  <c r="U144" i="26" s="1"/>
  <c r="T119" i="28"/>
  <c r="T129" i="26" s="1"/>
  <c r="U119" i="28"/>
  <c r="U129" i="26" s="1"/>
  <c r="T23" i="28"/>
  <c r="T31" i="26" s="1"/>
  <c r="L23" i="28"/>
  <c r="L31" i="26" s="1"/>
  <c r="I56" i="28"/>
  <c r="I86" i="26" s="1"/>
  <c r="I169" i="12" s="1"/>
  <c r="P115" i="28"/>
  <c r="P99" i="26" s="1"/>
  <c r="T33" i="28"/>
  <c r="T11" i="26" s="1"/>
  <c r="F33" i="28"/>
  <c r="F11" i="26" s="1"/>
  <c r="H130" i="28"/>
  <c r="H123" i="26" s="1"/>
  <c r="M140" i="28"/>
  <c r="M140" i="26" s="1"/>
  <c r="F69" i="28"/>
  <c r="F54" i="26" s="1"/>
  <c r="U261" i="28"/>
  <c r="P261" i="28"/>
  <c r="F261" i="28"/>
  <c r="O261" i="28"/>
  <c r="Q261" i="28"/>
  <c r="S261" i="28"/>
  <c r="I261" i="28"/>
  <c r="J261" i="28"/>
  <c r="E261" i="28"/>
  <c r="L261" i="28"/>
  <c r="M261" i="28"/>
  <c r="H261" i="28"/>
  <c r="T261" i="28"/>
  <c r="O272" i="28"/>
  <c r="I272" i="28"/>
  <c r="E272" i="28"/>
  <c r="F272" i="28"/>
  <c r="H272" i="28"/>
  <c r="J272" i="28"/>
  <c r="L272" i="28"/>
  <c r="M272" i="28"/>
  <c r="Q272" i="28"/>
  <c r="S272" i="28"/>
  <c r="P272" i="28"/>
  <c r="U272" i="28"/>
  <c r="T272" i="28"/>
  <c r="M276" i="28"/>
  <c r="Q276" i="28"/>
  <c r="U276" i="28"/>
  <c r="I276" i="28"/>
  <c r="J276" i="28"/>
  <c r="L276" i="28"/>
  <c r="S276" i="28"/>
  <c r="E276" i="28"/>
  <c r="F276" i="28"/>
  <c r="P276" i="28"/>
  <c r="H276" i="28"/>
  <c r="T276" i="28"/>
  <c r="O276" i="28"/>
  <c r="Q280" i="28"/>
  <c r="U280" i="28"/>
  <c r="P280" i="28"/>
  <c r="L280" i="28"/>
  <c r="E280" i="28"/>
  <c r="H280" i="28"/>
  <c r="F280" i="28"/>
  <c r="S280" i="28"/>
  <c r="M280" i="28"/>
  <c r="I280" i="28"/>
  <c r="J280" i="28"/>
  <c r="O280" i="28"/>
  <c r="T280" i="28"/>
  <c r="I284" i="28"/>
  <c r="E284" i="28"/>
  <c r="F284" i="28"/>
  <c r="U284" i="28"/>
  <c r="J284" i="28"/>
  <c r="Q284" i="28"/>
  <c r="O284" i="28"/>
  <c r="P284" i="28"/>
  <c r="H284" i="28"/>
  <c r="M284" i="28"/>
  <c r="L284" i="28"/>
  <c r="T284" i="28"/>
  <c r="S284" i="28"/>
  <c r="E304" i="28"/>
  <c r="I304" i="28"/>
  <c r="O304" i="28"/>
  <c r="L304" i="28"/>
  <c r="U304" i="28"/>
  <c r="F304" i="28"/>
  <c r="M304" i="28"/>
  <c r="P304" i="28"/>
  <c r="Q304" i="28"/>
  <c r="S304" i="28"/>
  <c r="J304" i="28"/>
  <c r="T304" i="28"/>
  <c r="H304" i="28"/>
  <c r="M308" i="28"/>
  <c r="P308" i="28"/>
  <c r="Q308" i="28"/>
  <c r="H308" i="28"/>
  <c r="I308" i="28"/>
  <c r="F308" i="28"/>
  <c r="S308" i="28"/>
  <c r="U308" i="28"/>
  <c r="J308" i="28"/>
  <c r="L308" i="28"/>
  <c r="O308" i="28"/>
  <c r="E308" i="28"/>
  <c r="T308" i="28"/>
  <c r="O312" i="28"/>
  <c r="M312" i="28"/>
  <c r="E312" i="28"/>
  <c r="J312" i="28"/>
  <c r="S312" i="28"/>
  <c r="F312" i="28"/>
  <c r="U312" i="28"/>
  <c r="Q312" i="28"/>
  <c r="L312" i="28"/>
  <c r="I312" i="28"/>
  <c r="P312" i="28"/>
  <c r="T312" i="28"/>
  <c r="H312" i="28"/>
  <c r="Q316" i="28"/>
  <c r="U316" i="28"/>
  <c r="O316" i="28"/>
  <c r="S316" i="28"/>
  <c r="E316" i="28"/>
  <c r="I316" i="28"/>
  <c r="J316" i="28"/>
  <c r="M316" i="28"/>
  <c r="P316" i="28"/>
  <c r="H316" i="28"/>
  <c r="F316" i="28"/>
  <c r="T316" i="28"/>
  <c r="L316" i="28"/>
  <c r="F320" i="28"/>
  <c r="J320" i="28"/>
  <c r="H320" i="28"/>
  <c r="L320" i="28"/>
  <c r="I320" i="28"/>
  <c r="O320" i="28"/>
  <c r="P320" i="28"/>
  <c r="U320" i="28"/>
  <c r="E320" i="28"/>
  <c r="M320" i="28"/>
  <c r="Q320" i="28"/>
  <c r="S320" i="28"/>
  <c r="T320" i="28"/>
  <c r="E325" i="28"/>
  <c r="M325" i="28"/>
  <c r="P325" i="28"/>
  <c r="Q325" i="28"/>
  <c r="S325" i="28"/>
  <c r="L325" i="28"/>
  <c r="O325" i="28"/>
  <c r="U325" i="28"/>
  <c r="F325" i="28"/>
  <c r="J325" i="28"/>
  <c r="I325" i="28"/>
  <c r="T325" i="28"/>
  <c r="H325" i="28"/>
  <c r="L299" i="28"/>
  <c r="S299" i="28"/>
  <c r="I299" i="28"/>
  <c r="O299" i="28"/>
  <c r="M299" i="28"/>
  <c r="J299" i="28"/>
  <c r="H299" i="28"/>
  <c r="E299" i="28"/>
  <c r="F299" i="28"/>
  <c r="P299" i="28"/>
  <c r="U299" i="28"/>
  <c r="T299" i="28"/>
  <c r="Q299" i="28"/>
  <c r="L306" i="28"/>
  <c r="J306" i="28"/>
  <c r="E306" i="28"/>
  <c r="F306" i="28"/>
  <c r="H306" i="28"/>
  <c r="S306" i="28"/>
  <c r="I306" i="28"/>
  <c r="U306" i="28"/>
  <c r="M306" i="28"/>
  <c r="O306" i="28"/>
  <c r="Q306" i="28"/>
  <c r="P306" i="28"/>
  <c r="T306" i="28"/>
  <c r="P310" i="28"/>
  <c r="S310" i="28"/>
  <c r="M310" i="28"/>
  <c r="H310" i="28"/>
  <c r="J310" i="28"/>
  <c r="U310" i="28"/>
  <c r="E310" i="28"/>
  <c r="F310" i="28"/>
  <c r="I310" i="28"/>
  <c r="O310" i="28"/>
  <c r="Q310" i="28"/>
  <c r="T310" i="28"/>
  <c r="L310" i="28"/>
  <c r="Q315" i="28"/>
  <c r="M315" i="28"/>
  <c r="U315" i="28"/>
  <c r="O315" i="28"/>
  <c r="I315" i="28"/>
  <c r="F315" i="28"/>
  <c r="H315" i="28"/>
  <c r="S315" i="28"/>
  <c r="P315" i="28"/>
  <c r="J315" i="28"/>
  <c r="E315" i="28"/>
  <c r="T315" i="28"/>
  <c r="L315" i="28"/>
  <c r="J323" i="28"/>
  <c r="U323" i="28"/>
  <c r="P323" i="28"/>
  <c r="Q323" i="28"/>
  <c r="H323" i="28"/>
  <c r="E323" i="28"/>
  <c r="S323" i="28"/>
  <c r="F323" i="28"/>
  <c r="L323" i="28"/>
  <c r="O323" i="28"/>
  <c r="I323" i="28"/>
  <c r="T323" i="28"/>
  <c r="M323" i="28"/>
  <c r="U334" i="28"/>
  <c r="M334" i="28"/>
  <c r="P334" i="28"/>
  <c r="O334" i="28"/>
  <c r="J334" i="28"/>
  <c r="E334" i="28"/>
  <c r="L334" i="28"/>
  <c r="S334" i="28"/>
  <c r="Q334" i="28"/>
  <c r="H334" i="28"/>
  <c r="F334" i="28"/>
  <c r="T334" i="28"/>
  <c r="I334" i="28"/>
  <c r="H331" i="28"/>
  <c r="J331" i="28"/>
  <c r="S331" i="28"/>
  <c r="F331" i="28"/>
  <c r="L331" i="28"/>
  <c r="M331" i="28"/>
  <c r="P331" i="28"/>
  <c r="U331" i="28"/>
  <c r="Q331" i="28"/>
  <c r="O331" i="28"/>
  <c r="E331" i="28"/>
  <c r="T331" i="28"/>
  <c r="I331" i="28"/>
  <c r="M327" i="28"/>
  <c r="F327" i="28"/>
  <c r="L327" i="28"/>
  <c r="I327" i="28"/>
  <c r="H327" i="28"/>
  <c r="J327" i="28"/>
  <c r="P327" i="28"/>
  <c r="O327" i="28"/>
  <c r="U327" i="28"/>
  <c r="Q327" i="28"/>
  <c r="S327" i="28"/>
  <c r="T327" i="28"/>
  <c r="E327" i="28"/>
  <c r="S139" i="28"/>
  <c r="S152" i="26" s="1"/>
  <c r="I328" i="12" s="1"/>
  <c r="I24" i="28"/>
  <c r="I32" i="26" s="1"/>
  <c r="Q79" i="28"/>
  <c r="Q62" i="26" s="1"/>
  <c r="E121" i="28"/>
  <c r="E131" i="26" s="1"/>
  <c r="T133" i="28"/>
  <c r="T146" i="26" s="1"/>
  <c r="I298" i="12" s="1"/>
  <c r="U133" i="28"/>
  <c r="U146" i="26" s="1"/>
  <c r="I299" i="12" s="1"/>
  <c r="O140" i="28"/>
  <c r="O140" i="26" s="1"/>
  <c r="O146" i="28"/>
  <c r="O144" i="26" s="1"/>
  <c r="H135" i="28"/>
  <c r="H148" i="26" s="1"/>
  <c r="J56" i="28"/>
  <c r="J86" i="26" s="1"/>
  <c r="I170" i="12" s="1"/>
  <c r="E79" i="28"/>
  <c r="E62" i="26" s="1"/>
  <c r="Q100" i="28"/>
  <c r="Q114" i="26" s="1"/>
  <c r="Q115" i="28"/>
  <c r="Q99" i="26" s="1"/>
  <c r="T130" i="28"/>
  <c r="T123" i="26" s="1"/>
  <c r="I130" i="28"/>
  <c r="I123" i="26" s="1"/>
  <c r="T140" i="28"/>
  <c r="T140" i="26" s="1"/>
  <c r="P140" i="28"/>
  <c r="P140" i="26" s="1"/>
  <c r="J24" i="28"/>
  <c r="J32" i="26" s="1"/>
  <c r="E45" i="28"/>
  <c r="E74" i="26" s="1"/>
  <c r="I119" i="12" s="1"/>
  <c r="F121" i="28"/>
  <c r="F131" i="26" s="1"/>
  <c r="U134" i="28"/>
  <c r="U147" i="26" s="1"/>
  <c r="I306" i="12" s="1"/>
  <c r="P146" i="28"/>
  <c r="P144" i="26" s="1"/>
  <c r="U290" i="28"/>
  <c r="J290" i="28"/>
  <c r="O290" i="28"/>
  <c r="M290" i="28"/>
  <c r="S290" i="28"/>
  <c r="L290" i="28"/>
  <c r="Q290" i="28"/>
  <c r="H290" i="28"/>
  <c r="E290" i="28"/>
  <c r="F290" i="28"/>
  <c r="I290" i="28"/>
  <c r="T290" i="28"/>
  <c r="P290" i="28"/>
  <c r="E217" i="28"/>
  <c r="H217" i="28"/>
  <c r="L217" i="28"/>
  <c r="M217" i="28"/>
  <c r="Q217" i="28"/>
  <c r="I217" i="28"/>
  <c r="J217" i="28"/>
  <c r="F217" i="28"/>
  <c r="U217" i="28"/>
  <c r="O217" i="28"/>
  <c r="S217" i="28"/>
  <c r="T217" i="28"/>
  <c r="P217" i="28"/>
  <c r="E5" i="28"/>
  <c r="E13" i="26" s="1"/>
  <c r="I16" i="12" s="1"/>
  <c r="I298" i="28"/>
  <c r="H298" i="28"/>
  <c r="O298" i="28"/>
  <c r="E298" i="28"/>
  <c r="J298" i="28"/>
  <c r="F298" i="28"/>
  <c r="P298" i="28"/>
  <c r="U298" i="28"/>
  <c r="S298" i="28"/>
  <c r="Q298" i="28"/>
  <c r="L298" i="28"/>
  <c r="M298" i="28"/>
  <c r="T298" i="28"/>
  <c r="E246" i="28"/>
  <c r="L246" i="28"/>
  <c r="F246" i="28"/>
  <c r="I246" i="28"/>
  <c r="Q246" i="28"/>
  <c r="J246" i="28"/>
  <c r="O246" i="28"/>
  <c r="U246" i="28"/>
  <c r="M246" i="28"/>
  <c r="P246" i="28"/>
  <c r="S246" i="28"/>
  <c r="T246" i="28"/>
  <c r="H246" i="28"/>
  <c r="Q335" i="28"/>
  <c r="U335" i="28"/>
  <c r="S335" i="28"/>
  <c r="F335" i="28"/>
  <c r="E335" i="28"/>
  <c r="L335" i="28"/>
  <c r="J335" i="28"/>
  <c r="O335" i="28"/>
  <c r="I335" i="28"/>
  <c r="P335" i="28"/>
  <c r="M335" i="28"/>
  <c r="T335" i="28"/>
  <c r="H335" i="28"/>
  <c r="L56" i="28"/>
  <c r="L86" i="26" s="1"/>
  <c r="T79" i="28"/>
  <c r="T62" i="26" s="1"/>
  <c r="U79" i="28"/>
  <c r="U62" i="26" s="1"/>
  <c r="M100" i="28"/>
  <c r="M114" i="26" s="1"/>
  <c r="I228" i="12" s="1"/>
  <c r="S115" i="28"/>
  <c r="S99" i="26" s="1"/>
  <c r="J53" i="28"/>
  <c r="J82" i="26" s="1"/>
  <c r="I154" i="12" s="1"/>
  <c r="E134" i="28"/>
  <c r="E147" i="26" s="1"/>
  <c r="Q146" i="28"/>
  <c r="Q144" i="26" s="1"/>
  <c r="I69" i="28"/>
  <c r="I54" i="26" s="1"/>
  <c r="H123" i="28"/>
  <c r="H133" i="26" s="1"/>
  <c r="Q135" i="28"/>
  <c r="Q148" i="26" s="1"/>
  <c r="L24" i="28"/>
  <c r="L32" i="26" s="1"/>
  <c r="T100" i="28"/>
  <c r="T114" i="26" s="1"/>
  <c r="H100" i="28"/>
  <c r="H114" i="26" s="1"/>
  <c r="F45" i="28"/>
  <c r="F74" i="26" s="1"/>
  <c r="U121" i="28"/>
  <c r="U131" i="26" s="1"/>
  <c r="S146" i="28"/>
  <c r="S144" i="26" s="1"/>
  <c r="M56" i="28"/>
  <c r="M86" i="26" s="1"/>
  <c r="T115" i="28"/>
  <c r="T99" i="26" s="1"/>
  <c r="U115" i="28"/>
  <c r="U99" i="26" s="1"/>
  <c r="L53" i="28"/>
  <c r="L82" i="26" s="1"/>
  <c r="T41" i="28"/>
  <c r="T70" i="26" s="1"/>
  <c r="E41" i="28"/>
  <c r="E70" i="26" s="1"/>
  <c r="I103" i="12" s="1"/>
  <c r="F134" i="28"/>
  <c r="F147" i="26" s="1"/>
  <c r="O141" i="28"/>
  <c r="O141" i="26" s="1"/>
  <c r="E146" i="28"/>
  <c r="E144" i="26" s="1"/>
  <c r="J69" i="28"/>
  <c r="J54" i="26" s="1"/>
  <c r="S123" i="28"/>
  <c r="S133" i="26" s="1"/>
  <c r="S135" i="28"/>
  <c r="S148" i="26" s="1"/>
  <c r="I312" i="12" s="1"/>
  <c r="E265" i="28"/>
  <c r="H265" i="28"/>
  <c r="P265" i="28"/>
  <c r="U265" i="28"/>
  <c r="J265" i="28"/>
  <c r="Q265" i="28"/>
  <c r="S265" i="28"/>
  <c r="O265" i="28"/>
  <c r="I265" i="28"/>
  <c r="M265" i="28"/>
  <c r="L265" i="28"/>
  <c r="T265" i="28"/>
  <c r="F265" i="28"/>
  <c r="L273" i="28"/>
  <c r="P273" i="28"/>
  <c r="H273" i="28"/>
  <c r="U273" i="28"/>
  <c r="I273" i="28"/>
  <c r="F273" i="28"/>
  <c r="J273" i="28"/>
  <c r="M273" i="28"/>
  <c r="Q273" i="28"/>
  <c r="O273" i="28"/>
  <c r="E273" i="28"/>
  <c r="S273" i="28"/>
  <c r="T273" i="28"/>
  <c r="H266" i="28"/>
  <c r="J266" i="28"/>
  <c r="U266" i="28"/>
  <c r="E266" i="28"/>
  <c r="M266" i="28"/>
  <c r="O266" i="28"/>
  <c r="I266" i="28"/>
  <c r="S266" i="28"/>
  <c r="Q266" i="28"/>
  <c r="L266" i="28"/>
  <c r="F266" i="28"/>
  <c r="T266" i="28"/>
  <c r="P266" i="28"/>
  <c r="L293" i="28"/>
  <c r="E293" i="28"/>
  <c r="P293" i="28"/>
  <c r="M293" i="28"/>
  <c r="O293" i="28"/>
  <c r="F293" i="28"/>
  <c r="S293" i="28"/>
  <c r="H293" i="28"/>
  <c r="Q293" i="28"/>
  <c r="I293" i="28"/>
  <c r="J293" i="28"/>
  <c r="T293" i="28"/>
  <c r="U293" i="28"/>
  <c r="T53" i="28"/>
  <c r="T82" i="26" s="1"/>
  <c r="O53" i="28"/>
  <c r="O82" i="26" s="1"/>
  <c r="T146" i="28"/>
  <c r="T144" i="26" s="1"/>
  <c r="I146" i="28"/>
  <c r="I144" i="26" s="1"/>
  <c r="T69" i="28"/>
  <c r="T54" i="26" s="1"/>
  <c r="L69" i="28"/>
  <c r="L54" i="26" s="1"/>
  <c r="T123" i="28"/>
  <c r="T133" i="26" s="1"/>
  <c r="O123" i="28"/>
  <c r="O133" i="26" s="1"/>
  <c r="I275" i="12" s="1"/>
  <c r="L297" i="28"/>
  <c r="O297" i="28"/>
  <c r="Q297" i="28"/>
  <c r="P297" i="28"/>
  <c r="M297" i="28"/>
  <c r="H297" i="28"/>
  <c r="U297" i="28"/>
  <c r="J297" i="28"/>
  <c r="S297" i="28"/>
  <c r="I297" i="28"/>
  <c r="E297" i="28"/>
  <c r="T297" i="28"/>
  <c r="F297" i="28"/>
  <c r="P311" i="28"/>
  <c r="E311" i="28"/>
  <c r="F311" i="28"/>
  <c r="L311" i="28"/>
  <c r="M311" i="28"/>
  <c r="H311" i="28"/>
  <c r="J311" i="28"/>
  <c r="Q311" i="28"/>
  <c r="S311" i="28"/>
  <c r="I311" i="28"/>
  <c r="O311" i="28"/>
  <c r="T311" i="28"/>
  <c r="U311" i="28"/>
  <c r="P5" i="28"/>
  <c r="P13" i="26" s="1"/>
  <c r="T24" i="28"/>
  <c r="T32" i="26" s="1"/>
  <c r="Q24" i="28"/>
  <c r="Q32" i="26" s="1"/>
  <c r="T56" i="28"/>
  <c r="T86" i="26" s="1"/>
  <c r="Q56" i="28"/>
  <c r="Q86" i="26" s="1"/>
  <c r="T80" i="28"/>
  <c r="T63" i="26" s="1"/>
  <c r="H80" i="28"/>
  <c r="H63" i="26" s="1"/>
  <c r="T102" i="28"/>
  <c r="T116" i="26" s="1"/>
  <c r="I102" i="28"/>
  <c r="I116" i="26" s="1"/>
  <c r="I43" i="28"/>
  <c r="I72" i="26" s="1"/>
  <c r="I113" i="12" s="1"/>
  <c r="M68" i="28"/>
  <c r="M53" i="26" s="1"/>
  <c r="Q128" i="28"/>
  <c r="Q125" i="26" s="1"/>
  <c r="J144" i="28"/>
  <c r="J142" i="26" s="1"/>
  <c r="O131" i="28"/>
  <c r="O128" i="26" s="1"/>
  <c r="I147" i="28"/>
  <c r="I145" i="26" s="1"/>
  <c r="F139" i="28"/>
  <c r="F152" i="26" s="1"/>
  <c r="M322" i="28"/>
  <c r="J322" i="28"/>
  <c r="F322" i="28"/>
  <c r="L322" i="28"/>
  <c r="Q322" i="28"/>
  <c r="O322" i="28"/>
  <c r="P322" i="28"/>
  <c r="S322" i="28"/>
  <c r="H322" i="28"/>
  <c r="U322" i="28"/>
  <c r="E322" i="28"/>
  <c r="T322" i="28"/>
  <c r="I322" i="28"/>
  <c r="T35" i="28"/>
  <c r="T7" i="26" s="1"/>
  <c r="H35" i="28"/>
  <c r="H7" i="26" s="1"/>
  <c r="M90" i="28"/>
  <c r="M104" i="26" s="1"/>
  <c r="I189" i="12" s="1"/>
  <c r="Q17" i="28"/>
  <c r="Q25" i="26" s="1"/>
  <c r="P139" i="28"/>
  <c r="P152" i="26" s="1"/>
  <c r="F90" i="28"/>
  <c r="F104" i="26" s="1"/>
  <c r="S81" i="28"/>
  <c r="S64" i="26" s="1"/>
  <c r="Q101" i="28"/>
  <c r="Q115" i="26" s="1"/>
  <c r="T42" i="28"/>
  <c r="T71" i="26" s="1"/>
  <c r="O42" i="28"/>
  <c r="O71" i="26" s="1"/>
  <c r="T17" i="28"/>
  <c r="T25" i="26" s="1"/>
  <c r="S17" i="28"/>
  <c r="S25" i="26" s="1"/>
  <c r="I128" i="28"/>
  <c r="I125" i="26" s="1"/>
  <c r="I144" i="28"/>
  <c r="I142" i="26" s="1"/>
  <c r="U131" i="28"/>
  <c r="U128" i="26" s="1"/>
  <c r="U139" i="28"/>
  <c r="U152" i="26" s="1"/>
  <c r="I330" i="12" s="1"/>
  <c r="S43" i="28"/>
  <c r="S72" i="26" s="1"/>
  <c r="H90" i="28"/>
  <c r="H104" i="26" s="1"/>
  <c r="U81" i="28"/>
  <c r="U64" i="26" s="1"/>
  <c r="S101" i="28"/>
  <c r="S115" i="26" s="1"/>
  <c r="H5" i="28"/>
  <c r="H13" i="26" s="1"/>
  <c r="E294" i="28"/>
  <c r="O294" i="28"/>
  <c r="P294" i="28"/>
  <c r="Q294" i="28"/>
  <c r="U294" i="28"/>
  <c r="S294" i="28"/>
  <c r="M294" i="28"/>
  <c r="J294" i="28"/>
  <c r="L294" i="28"/>
  <c r="F294" i="28"/>
  <c r="H294" i="28"/>
  <c r="I294" i="28"/>
  <c r="T294" i="28"/>
  <c r="O5" i="28"/>
  <c r="O13" i="26" s="1"/>
  <c r="J128" i="28"/>
  <c r="J125" i="26" s="1"/>
  <c r="M144" i="28"/>
  <c r="M142" i="26" s="1"/>
  <c r="E139" i="28"/>
  <c r="E152" i="26" s="1"/>
  <c r="U43" i="28"/>
  <c r="U72" i="26" s="1"/>
  <c r="T90" i="28"/>
  <c r="T104" i="26" s="1"/>
  <c r="J90" i="28"/>
  <c r="J104" i="26" s="1"/>
  <c r="U128" i="28"/>
  <c r="U125" i="26" s="1"/>
  <c r="U101" i="28"/>
  <c r="U115" i="26" s="1"/>
  <c r="T131" i="28"/>
  <c r="T128" i="26" s="1"/>
  <c r="Q131" i="28"/>
  <c r="Q128" i="26" s="1"/>
  <c r="I101" i="28"/>
  <c r="I115" i="26" s="1"/>
  <c r="H139" i="28"/>
  <c r="H152" i="26" s="1"/>
  <c r="I5" i="28"/>
  <c r="I13" i="26" s="1"/>
  <c r="Q139" i="28"/>
  <c r="Q152" i="26" s="1"/>
  <c r="H43" i="28"/>
  <c r="H72" i="26" s="1"/>
  <c r="I112" i="12" s="1"/>
  <c r="T109" i="28"/>
  <c r="T95" i="26" s="1"/>
  <c r="H109" i="28"/>
  <c r="H95" i="26" s="1"/>
  <c r="T128" i="28"/>
  <c r="T125" i="26" s="1"/>
  <c r="H128" i="28"/>
  <c r="H125" i="26" s="1"/>
  <c r="T144" i="28"/>
  <c r="T142" i="26" s="1"/>
  <c r="P144" i="28"/>
  <c r="P142" i="26" s="1"/>
  <c r="I139" i="28"/>
  <c r="I152" i="26" s="1"/>
  <c r="T91" i="28"/>
  <c r="T105" i="26" s="1"/>
  <c r="E91" i="28"/>
  <c r="E105" i="26" s="1"/>
  <c r="T121" i="28"/>
  <c r="T131" i="26" s="1"/>
  <c r="J121" i="28"/>
  <c r="J131" i="26" s="1"/>
  <c r="T134" i="28"/>
  <c r="T147" i="26" s="1"/>
  <c r="I305" i="12" s="1"/>
  <c r="H134" i="28"/>
  <c r="H147" i="26" s="1"/>
  <c r="T135" i="28"/>
  <c r="T148" i="26" s="1"/>
  <c r="I313" i="12" s="1"/>
  <c r="U135" i="28"/>
  <c r="U148" i="26" s="1"/>
  <c r="I314" i="12" s="1"/>
  <c r="T43" i="28"/>
  <c r="T72" i="26" s="1"/>
  <c r="F43" i="28"/>
  <c r="F72" i="26" s="1"/>
  <c r="T106" i="28"/>
  <c r="T120" i="26" s="1"/>
  <c r="M106" i="28"/>
  <c r="M120" i="26" s="1"/>
  <c r="I253" i="12" s="1"/>
  <c r="T125" i="28"/>
  <c r="T126" i="26" s="1"/>
  <c r="J125" i="28"/>
  <c r="J126" i="26" s="1"/>
  <c r="J139" i="28"/>
  <c r="J152" i="26" s="1"/>
  <c r="O333" i="28"/>
  <c r="P333" i="28"/>
  <c r="F333" i="28"/>
  <c r="L333" i="28"/>
  <c r="Q333" i="28"/>
  <c r="I333" i="28"/>
  <c r="S333" i="28"/>
  <c r="U333" i="28"/>
  <c r="H333" i="28"/>
  <c r="M333" i="28"/>
  <c r="E333" i="28"/>
  <c r="T333" i="28"/>
  <c r="J333" i="28"/>
  <c r="L5" i="28"/>
  <c r="L13" i="26" s="1"/>
  <c r="H108" i="28"/>
  <c r="H97" i="26" s="1"/>
  <c r="T117" i="28"/>
  <c r="T93" i="26" s="1"/>
  <c r="P117" i="28"/>
  <c r="P93" i="26" s="1"/>
  <c r="O143" i="28"/>
  <c r="O139" i="26" s="1"/>
  <c r="F5" i="28"/>
  <c r="F13" i="26" s="1"/>
  <c r="I17" i="12" s="1"/>
  <c r="T63" i="28"/>
  <c r="T48" i="26" s="1"/>
  <c r="S63" i="28"/>
  <c r="S48" i="26" s="1"/>
  <c r="U122" i="28"/>
  <c r="U132" i="26" s="1"/>
  <c r="I137" i="28"/>
  <c r="I150" i="26" s="1"/>
  <c r="T70" i="28"/>
  <c r="T55" i="26" s="1"/>
  <c r="E70" i="28"/>
  <c r="E55" i="26" s="1"/>
  <c r="T77" i="28"/>
  <c r="T61" i="26" s="1"/>
  <c r="I77" i="28"/>
  <c r="I61" i="26" s="1"/>
  <c r="M142" i="28"/>
  <c r="M138" i="26" s="1"/>
  <c r="T127" i="28"/>
  <c r="T121" i="26" s="1"/>
  <c r="H127" i="28"/>
  <c r="H121" i="26" s="1"/>
  <c r="S329" i="28"/>
  <c r="L329" i="28"/>
  <c r="O329" i="28"/>
  <c r="I329" i="28"/>
  <c r="E329" i="28"/>
  <c r="H329" i="28"/>
  <c r="J329" i="28"/>
  <c r="P329" i="28"/>
  <c r="M329" i="28"/>
  <c r="F329" i="28"/>
  <c r="Q329" i="28"/>
  <c r="T329" i="28"/>
  <c r="U329" i="28"/>
  <c r="T86" i="28"/>
  <c r="T100" i="26" s="1"/>
  <c r="S86" i="28"/>
  <c r="S100" i="26" s="1"/>
  <c r="T67" i="28"/>
  <c r="T43" i="26" s="1"/>
  <c r="H67" i="28"/>
  <c r="H43" i="26" s="1"/>
  <c r="T141" i="28"/>
  <c r="T141" i="26" s="1"/>
  <c r="E141" i="28"/>
  <c r="E141" i="26" s="1"/>
  <c r="T139" i="28"/>
  <c r="T152" i="26" s="1"/>
  <c r="I329" i="12" s="1"/>
  <c r="M139" i="28"/>
  <c r="M152" i="26" s="1"/>
  <c r="T110" i="28"/>
  <c r="T94" i="26" s="1"/>
  <c r="I110" i="28"/>
  <c r="I94" i="26" s="1"/>
  <c r="O68" i="28"/>
  <c r="O53" i="26" s="1"/>
  <c r="L85" i="28"/>
  <c r="L68" i="26" s="1"/>
  <c r="T142" i="28"/>
  <c r="T138" i="26" s="1"/>
  <c r="L142" i="28"/>
  <c r="L138" i="26" s="1"/>
  <c r="S5" i="28"/>
  <c r="S13" i="26" s="1"/>
  <c r="H68" i="28"/>
  <c r="H53" i="26" s="1"/>
  <c r="T85" i="28"/>
  <c r="T68" i="26" s="1"/>
  <c r="Q85" i="28"/>
  <c r="Q68" i="26" s="1"/>
  <c r="L137" i="28"/>
  <c r="L150" i="26" s="1"/>
  <c r="L122" i="28"/>
  <c r="L132" i="26" s="1"/>
  <c r="P143" i="28"/>
  <c r="P139" i="26" s="1"/>
  <c r="P137" i="28"/>
  <c r="P150" i="26" s="1"/>
  <c r="J68" i="28"/>
  <c r="J53" i="26" s="1"/>
  <c r="T45" i="28"/>
  <c r="T74" i="26" s="1"/>
  <c r="J45" i="28"/>
  <c r="J74" i="26" s="1"/>
  <c r="I122" i="12" s="1"/>
  <c r="T143" i="28"/>
  <c r="T139" i="26" s="1"/>
  <c r="J143" i="28"/>
  <c r="J139" i="26" s="1"/>
  <c r="T81" i="28"/>
  <c r="T64" i="26" s="1"/>
  <c r="Q81" i="28"/>
  <c r="Q64" i="26" s="1"/>
  <c r="M108" i="28"/>
  <c r="M97" i="26" s="1"/>
  <c r="M5" i="28"/>
  <c r="M13" i="26" s="1"/>
  <c r="T68" i="28"/>
  <c r="T53" i="26" s="1"/>
  <c r="L68" i="28"/>
  <c r="L53" i="26" s="1"/>
  <c r="L108" i="28"/>
  <c r="L97" i="26" s="1"/>
  <c r="O108" i="28"/>
  <c r="O97" i="26" s="1"/>
  <c r="I122" i="28"/>
  <c r="I132" i="26" s="1"/>
  <c r="T105" i="28"/>
  <c r="T119" i="26" s="1"/>
  <c r="J105" i="28"/>
  <c r="J119" i="26" s="1"/>
  <c r="E101" i="28"/>
  <c r="E115" i="26" s="1"/>
  <c r="T88" i="28"/>
  <c r="T102" i="26" s="1"/>
  <c r="J88" i="28"/>
  <c r="J102" i="26" s="1"/>
  <c r="J122" i="28"/>
  <c r="J132" i="26" s="1"/>
  <c r="T101" i="28"/>
  <c r="T115" i="26" s="1"/>
  <c r="P101" i="28"/>
  <c r="P115" i="26" s="1"/>
  <c r="T122" i="28"/>
  <c r="T132" i="26" s="1"/>
  <c r="Q122" i="28"/>
  <c r="Q132" i="26" s="1"/>
  <c r="I108" i="28"/>
  <c r="I97" i="26" s="1"/>
  <c r="T108" i="28"/>
  <c r="T97" i="26" s="1"/>
  <c r="J108" i="28"/>
  <c r="J97" i="26" s="1"/>
  <c r="J5" i="28"/>
  <c r="J13" i="26" s="1"/>
  <c r="T147" i="28"/>
  <c r="T145" i="26" s="1"/>
  <c r="S147" i="28"/>
  <c r="S145" i="26" s="1"/>
  <c r="T137" i="28"/>
  <c r="T150" i="26" s="1"/>
  <c r="I321" i="12" s="1"/>
  <c r="Q137" i="28"/>
  <c r="Q150" i="26" s="1"/>
  <c r="Q5" i="28"/>
  <c r="Q13" i="26" s="1"/>
  <c r="T138" i="28"/>
  <c r="T151" i="26" s="1"/>
  <c r="I325" i="12" s="1"/>
  <c r="U138" i="28"/>
  <c r="U151" i="26" s="1"/>
  <c r="I326" i="12" s="1"/>
  <c r="T5" i="28"/>
  <c r="T13" i="26" s="1"/>
  <c r="U5" i="28"/>
  <c r="U13" i="26" s="1"/>
  <c r="T65" i="28"/>
  <c r="T51" i="26" s="1"/>
  <c r="F65" i="28"/>
  <c r="F51" i="26" s="1"/>
  <c r="L54" i="12" l="1"/>
  <c r="J54" i="12" s="1"/>
  <c r="L174" i="12"/>
  <c r="J174" i="12" s="1"/>
  <c r="L135" i="12"/>
  <c r="L136" i="12" s="1"/>
  <c r="L137" i="12" s="1"/>
  <c r="L138" i="12" s="1"/>
  <c r="L251" i="12"/>
  <c r="J251" i="12" s="1"/>
  <c r="L190" i="12"/>
  <c r="J190" i="12" s="1"/>
  <c r="L193" i="12"/>
  <c r="J193" i="12" s="1"/>
  <c r="L258" i="12"/>
  <c r="J258" i="12" s="1"/>
  <c r="L42" i="12"/>
  <c r="J42" i="12" s="1"/>
  <c r="L219" i="12"/>
  <c r="J219" i="12" s="1"/>
  <c r="L243" i="12"/>
  <c r="J243" i="12" s="1"/>
  <c r="L274" i="12"/>
  <c r="L278" i="12"/>
  <c r="J278" i="12" s="1"/>
  <c r="L187" i="12"/>
  <c r="J187" i="12" s="1"/>
  <c r="L296" i="12"/>
  <c r="J296" i="12" s="1"/>
  <c r="L327" i="12"/>
  <c r="J327" i="12" s="1"/>
  <c r="L315" i="12"/>
  <c r="J315" i="12" s="1"/>
  <c r="L311" i="12"/>
  <c r="J311" i="12" s="1"/>
  <c r="L323" i="12"/>
  <c r="J323" i="12" s="1"/>
  <c r="L319" i="12"/>
  <c r="J319" i="12" s="1"/>
  <c r="L303" i="12"/>
  <c r="J303" i="12" s="1"/>
  <c r="L262" i="12"/>
  <c r="J262" i="12" s="1"/>
  <c r="L270" i="12"/>
  <c r="J270" i="12" s="1"/>
  <c r="L266" i="12"/>
  <c r="L248" i="12"/>
  <c r="J248" i="12" s="1"/>
  <c r="L240" i="12"/>
  <c r="J240" i="12" s="1"/>
  <c r="L205" i="12"/>
  <c r="J205" i="12" s="1"/>
  <c r="L57" i="12"/>
  <c r="J57" i="12" s="1"/>
  <c r="L236" i="12"/>
  <c r="J236" i="12" s="1"/>
  <c r="L231" i="12"/>
  <c r="J231" i="12" s="1"/>
  <c r="L226" i="12"/>
  <c r="J226" i="12" s="1"/>
  <c r="L103" i="12"/>
  <c r="L104" i="12" s="1"/>
  <c r="L105" i="12" s="1"/>
  <c r="L106" i="12" s="1"/>
  <c r="J106" i="12" s="1"/>
  <c r="L155" i="12"/>
  <c r="L156" i="12" s="1"/>
  <c r="L157" i="12" s="1"/>
  <c r="L158" i="12" s="1"/>
  <c r="L107" i="12"/>
  <c r="L108" i="12" s="1"/>
  <c r="L109" i="12" s="1"/>
  <c r="L110" i="12" s="1"/>
  <c r="L196" i="12"/>
  <c r="J196" i="12" s="1"/>
  <c r="L199" i="12"/>
  <c r="J199" i="12" s="1"/>
  <c r="L184" i="12"/>
  <c r="J184" i="12" s="1"/>
  <c r="L211" i="12"/>
  <c r="J211" i="12" s="1"/>
  <c r="L208" i="12"/>
  <c r="J208" i="12" s="1"/>
  <c r="L202" i="12"/>
  <c r="J202" i="12" s="1"/>
  <c r="L180" i="12"/>
  <c r="J180" i="12" s="1"/>
  <c r="L60" i="12"/>
  <c r="J60" i="12" s="1"/>
  <c r="L177" i="12"/>
  <c r="J177" i="12" s="1"/>
  <c r="L123" i="12"/>
  <c r="L124" i="12" s="1"/>
  <c r="L125" i="12" s="1"/>
  <c r="L126" i="12" s="1"/>
  <c r="J126" i="12" s="1"/>
  <c r="L151" i="12"/>
  <c r="L152" i="12" s="1"/>
  <c r="L153" i="12" s="1"/>
  <c r="L154" i="12" s="1"/>
  <c r="L143" i="12"/>
  <c r="L144" i="12" s="1"/>
  <c r="L145" i="12" s="1"/>
  <c r="L146" i="12" s="1"/>
  <c r="J146" i="12" s="1"/>
  <c r="L127" i="12"/>
  <c r="L128" i="12" s="1"/>
  <c r="L129" i="12" s="1"/>
  <c r="L130" i="12" s="1"/>
  <c r="J130" i="12" s="1"/>
  <c r="L147" i="12"/>
  <c r="L148" i="12" s="1"/>
  <c r="L149" i="12" s="1"/>
  <c r="L150" i="12" s="1"/>
  <c r="L167" i="12"/>
  <c r="L168" i="12" s="1"/>
  <c r="L169" i="12" s="1"/>
  <c r="L170" i="12" s="1"/>
  <c r="J170" i="12" s="1"/>
  <c r="L159" i="12"/>
  <c r="L160" i="12" s="1"/>
  <c r="L161" i="12" s="1"/>
  <c r="L162" i="12" s="1"/>
  <c r="J162" i="12" s="1"/>
  <c r="L131" i="12"/>
  <c r="L132" i="12" s="1"/>
  <c r="L133" i="12" s="1"/>
  <c r="L134" i="12" s="1"/>
  <c r="J134" i="12" s="1"/>
  <c r="L139" i="12"/>
  <c r="L140" i="12" s="1"/>
  <c r="L141" i="12" s="1"/>
  <c r="L142" i="12" s="1"/>
  <c r="J142" i="12" s="1"/>
  <c r="L115" i="12"/>
  <c r="L116" i="12" s="1"/>
  <c r="L117" i="12" s="1"/>
  <c r="L118" i="12" s="1"/>
  <c r="J118" i="12" s="1"/>
  <c r="L111" i="12"/>
  <c r="L112" i="12" s="1"/>
  <c r="L113" i="12" s="1"/>
  <c r="L114" i="12" s="1"/>
  <c r="L119" i="12"/>
  <c r="L120" i="12" s="1"/>
  <c r="L121" i="12" s="1"/>
  <c r="L122" i="12" s="1"/>
  <c r="L99" i="12"/>
  <c r="L100" i="12" s="1"/>
  <c r="L101" i="12" s="1"/>
  <c r="L102" i="12" s="1"/>
  <c r="J102" i="12" s="1"/>
  <c r="L35" i="12"/>
  <c r="J35" i="12" s="1"/>
  <c r="L25" i="12"/>
  <c r="L93" i="12"/>
  <c r="J93" i="12" s="1"/>
  <c r="L51" i="12"/>
  <c r="J51" i="12" s="1"/>
  <c r="L66" i="12"/>
  <c r="J66" i="12" s="1"/>
  <c r="L63" i="12"/>
  <c r="J63" i="12" s="1"/>
  <c r="L87" i="12"/>
  <c r="J87" i="12" s="1"/>
  <c r="L72" i="12"/>
  <c r="J72" i="12" s="1"/>
  <c r="L48" i="12"/>
  <c r="J48" i="12" s="1"/>
  <c r="L96" i="12"/>
  <c r="J96" i="12" s="1"/>
  <c r="L90" i="12"/>
  <c r="J90" i="12" s="1"/>
  <c r="L69" i="12"/>
  <c r="J69" i="12" s="1"/>
  <c r="L45" i="12"/>
  <c r="J45" i="12" s="1"/>
  <c r="L75" i="12"/>
  <c r="J75" i="12" s="1"/>
  <c r="L81" i="12"/>
  <c r="J81" i="12" s="1"/>
  <c r="L84" i="12"/>
  <c r="J84" i="12" s="1"/>
  <c r="L78" i="12"/>
  <c r="J78" i="12" s="1"/>
  <c r="L32" i="12"/>
  <c r="J32" i="12" s="1"/>
  <c r="L29" i="12"/>
  <c r="J29" i="12" s="1"/>
  <c r="L38" i="12"/>
  <c r="J38" i="12" s="1"/>
  <c r="L22" i="12"/>
  <c r="J22" i="12" s="1"/>
  <c r="L19" i="12"/>
  <c r="J19" i="12" s="1"/>
  <c r="L15" i="12"/>
  <c r="J15" i="12" s="1"/>
  <c r="J26" i="11"/>
  <c r="G280" i="11"/>
  <c r="G204" i="11"/>
  <c r="G109" i="11"/>
  <c r="G75" i="11"/>
  <c r="G277" i="11"/>
  <c r="G273" i="11"/>
  <c r="G234" i="11"/>
  <c r="G227" i="11"/>
  <c r="G246" i="11"/>
  <c r="G157" i="11"/>
  <c r="G251" i="11"/>
  <c r="G154" i="11"/>
  <c r="G66" i="11"/>
  <c r="G167" i="11"/>
  <c r="G209" i="11"/>
  <c r="G97" i="11"/>
  <c r="G84" i="11"/>
  <c r="G82" i="11"/>
  <c r="G144" i="11"/>
  <c r="G292" i="11"/>
  <c r="G67" i="11"/>
  <c r="G239" i="11"/>
  <c r="G232" i="11"/>
  <c r="G286" i="11"/>
  <c r="G95" i="11"/>
  <c r="G104" i="11"/>
  <c r="G282" i="11"/>
  <c r="G199" i="11"/>
  <c r="G56" i="11"/>
  <c r="G274" i="11"/>
  <c r="G278" i="11"/>
  <c r="G288" i="11"/>
  <c r="G183" i="11"/>
  <c r="G269" i="11"/>
  <c r="G290" i="11"/>
  <c r="G267" i="11"/>
  <c r="G289" i="11"/>
  <c r="G238" i="11"/>
  <c r="G90" i="11"/>
  <c r="G153" i="11"/>
  <c r="G127" i="11"/>
  <c r="G132" i="11"/>
  <c r="G130" i="11"/>
  <c r="G125" i="11"/>
  <c r="G134" i="11"/>
  <c r="G235" i="11"/>
  <c r="G137" i="11"/>
  <c r="G231" i="11"/>
  <c r="G99" i="11"/>
  <c r="G120" i="11"/>
  <c r="G250" i="11"/>
  <c r="G102" i="11"/>
  <c r="G32" i="11"/>
  <c r="G65" i="11"/>
  <c r="G192" i="11"/>
  <c r="G139" i="11"/>
  <c r="G85" i="11"/>
  <c r="G59" i="11"/>
  <c r="G31" i="11"/>
  <c r="G146" i="11"/>
  <c r="G136" i="11"/>
  <c r="G108" i="11"/>
  <c r="G240" i="11"/>
  <c r="G87" i="11"/>
  <c r="G226" i="11"/>
  <c r="G200" i="11"/>
  <c r="G129" i="11"/>
  <c r="G184" i="11"/>
  <c r="G252" i="11"/>
  <c r="G57" i="11"/>
  <c r="G60" i="11"/>
  <c r="G55" i="11"/>
  <c r="G147" i="11"/>
  <c r="G138" i="11"/>
  <c r="G63" i="11"/>
  <c r="G165" i="11"/>
  <c r="G213" i="11"/>
  <c r="G164" i="11"/>
  <c r="G96" i="11"/>
  <c r="G76" i="11"/>
  <c r="G152" i="11"/>
  <c r="G100" i="11"/>
  <c r="G187" i="11"/>
  <c r="G113" i="11"/>
  <c r="G255" i="11"/>
  <c r="G190" i="11"/>
  <c r="G169" i="11"/>
  <c r="G243" i="11"/>
  <c r="G78" i="11"/>
  <c r="G149" i="11"/>
  <c r="G71" i="11"/>
  <c r="G221" i="11"/>
  <c r="G38" i="11"/>
  <c r="G47" i="11"/>
  <c r="G92" i="11"/>
  <c r="G228" i="11"/>
  <c r="G98" i="11"/>
  <c r="G68" i="11"/>
  <c r="G163" i="11"/>
  <c r="G254" i="11"/>
  <c r="G263" i="11"/>
  <c r="G294" i="11"/>
  <c r="G41" i="11"/>
  <c r="G158" i="11"/>
  <c r="G262" i="11"/>
  <c r="G166" i="11"/>
  <c r="G116" i="11"/>
  <c r="G220" i="11"/>
  <c r="G210" i="11"/>
  <c r="G88" i="11"/>
  <c r="G242" i="11"/>
  <c r="G195" i="11"/>
  <c r="G35" i="11"/>
  <c r="G46" i="11"/>
  <c r="G207" i="11"/>
  <c r="G112" i="11"/>
  <c r="G186" i="11"/>
  <c r="G133" i="11"/>
  <c r="G43" i="11"/>
  <c r="G135" i="11"/>
  <c r="G64" i="11"/>
  <c r="G161" i="11"/>
  <c r="G69" i="11"/>
  <c r="G115" i="11"/>
  <c r="G293" i="11"/>
  <c r="G268" i="11"/>
  <c r="G248" i="11"/>
  <c r="G110" i="11"/>
  <c r="G168" i="11"/>
  <c r="G151" i="11"/>
  <c r="G54" i="11"/>
  <c r="G142" i="11"/>
  <c r="G281" i="11"/>
  <c r="G51" i="11"/>
  <c r="G122" i="11"/>
  <c r="G156" i="11"/>
  <c r="G272" i="11"/>
  <c r="G79" i="11"/>
  <c r="G74" i="11"/>
  <c r="G244" i="11"/>
  <c r="G119" i="11"/>
  <c r="G118" i="11"/>
  <c r="G103" i="11"/>
  <c r="G123" i="11"/>
  <c r="G143" i="11"/>
  <c r="G159" i="11"/>
  <c r="G124" i="11"/>
  <c r="G196" i="11"/>
  <c r="G72" i="11"/>
  <c r="G145" i="11"/>
  <c r="G264" i="11"/>
  <c r="G111" i="11"/>
  <c r="G44" i="11"/>
  <c r="G101" i="11"/>
  <c r="G34" i="11"/>
  <c r="G150" i="11"/>
  <c r="G40" i="11"/>
  <c r="G212" i="11"/>
  <c r="G89" i="11"/>
  <c r="G50" i="11"/>
  <c r="G256" i="11"/>
  <c r="G121" i="11"/>
  <c r="G94" i="11"/>
  <c r="G107" i="11"/>
  <c r="G61" i="11"/>
  <c r="G131" i="11"/>
  <c r="G93" i="11"/>
  <c r="G73" i="11"/>
  <c r="G141" i="11"/>
  <c r="G126" i="11"/>
  <c r="G230" i="11"/>
  <c r="G189" i="11"/>
  <c r="G284" i="11"/>
  <c r="G140" i="11"/>
  <c r="G117" i="11"/>
  <c r="G83" i="11"/>
  <c r="G106" i="11"/>
  <c r="G162" i="11"/>
  <c r="G80" i="11"/>
  <c r="G37" i="11"/>
  <c r="G86" i="11"/>
  <c r="G193" i="11"/>
  <c r="G62" i="11"/>
  <c r="G160" i="11"/>
  <c r="G155" i="11"/>
  <c r="G236" i="11"/>
  <c r="G128" i="11"/>
  <c r="G203" i="11"/>
  <c r="G105" i="11"/>
  <c r="G170" i="11"/>
  <c r="G114" i="11"/>
  <c r="G148" i="11"/>
  <c r="G285" i="11"/>
  <c r="G247" i="11"/>
  <c r="G276" i="11"/>
  <c r="G58" i="11"/>
  <c r="G206" i="11"/>
  <c r="G91" i="11"/>
  <c r="G81" i="11"/>
  <c r="G77" i="11"/>
  <c r="J125" i="12" l="1"/>
  <c r="K125" i="12" s="1"/>
  <c r="J137" i="12"/>
  <c r="J139" i="12"/>
  <c r="K139" i="12" s="1"/>
  <c r="J168" i="12"/>
  <c r="K168" i="12" s="1"/>
  <c r="J128" i="12"/>
  <c r="K128" i="12" s="1"/>
  <c r="J104" i="12"/>
  <c r="J101" i="12"/>
  <c r="K101" i="12" s="1"/>
  <c r="J160" i="12"/>
  <c r="K160" i="12" s="1"/>
  <c r="J167" i="12"/>
  <c r="K167" i="12" s="1"/>
  <c r="J100" i="12"/>
  <c r="K100" i="12" s="1"/>
  <c r="J117" i="12"/>
  <c r="K117" i="12" s="1"/>
  <c r="J132" i="12"/>
  <c r="K132" i="12" s="1"/>
  <c r="J145" i="12"/>
  <c r="K145" i="12" s="1"/>
  <c r="J136" i="12"/>
  <c r="K136" i="12" s="1"/>
  <c r="K149" i="12"/>
  <c r="J135" i="12"/>
  <c r="K135" i="12" s="1"/>
  <c r="J123" i="12"/>
  <c r="K123" i="12" s="1"/>
  <c r="K152" i="12"/>
  <c r="J140" i="12"/>
  <c r="K140" i="12" s="1"/>
  <c r="J144" i="12"/>
  <c r="K144" i="12" s="1"/>
  <c r="K111" i="12"/>
  <c r="J159" i="12"/>
  <c r="K159" i="12" s="1"/>
  <c r="J103" i="12"/>
  <c r="K103" i="12" s="1"/>
  <c r="K119" i="12"/>
  <c r="J99" i="12"/>
  <c r="K99" i="12" s="1"/>
  <c r="J141" i="12"/>
  <c r="K141" i="12" s="1"/>
  <c r="K148" i="12"/>
  <c r="J124" i="12"/>
  <c r="K124" i="12" s="1"/>
  <c r="K155" i="12"/>
  <c r="K121" i="12"/>
  <c r="J169" i="12"/>
  <c r="K169" i="12" s="1"/>
  <c r="J131" i="12"/>
  <c r="K131" i="12" s="1"/>
  <c r="J129" i="12"/>
  <c r="K129" i="12" s="1"/>
  <c r="J127" i="12"/>
  <c r="K127" i="12" s="1"/>
  <c r="K156" i="12"/>
  <c r="K157" i="12"/>
  <c r="J143" i="12"/>
  <c r="K143" i="12" s="1"/>
  <c r="K108" i="12"/>
  <c r="K109" i="12"/>
  <c r="J116" i="12"/>
  <c r="K116" i="12" s="1"/>
  <c r="K112" i="12"/>
  <c r="J138" i="12"/>
  <c r="K138" i="12" s="1"/>
  <c r="K120" i="12"/>
  <c r="J105" i="12"/>
  <c r="K105" i="12" s="1"/>
  <c r="J115" i="12"/>
  <c r="K115" i="12" s="1"/>
  <c r="J133" i="12"/>
  <c r="K133" i="12" s="1"/>
  <c r="K151" i="12"/>
  <c r="K153" i="12"/>
  <c r="K147" i="12"/>
  <c r="J161" i="12"/>
  <c r="K161" i="12" s="1"/>
  <c r="K107" i="12"/>
  <c r="K146" i="12"/>
  <c r="K154" i="12"/>
  <c r="K150" i="12"/>
  <c r="K170" i="12"/>
  <c r="K130" i="12"/>
  <c r="K110" i="12"/>
  <c r="K137" i="12"/>
  <c r="K134" i="12"/>
  <c r="K142" i="12"/>
  <c r="K158" i="12"/>
  <c r="K118" i="12"/>
  <c r="K102" i="12"/>
  <c r="K106" i="12"/>
  <c r="K162" i="12"/>
  <c r="K126" i="12"/>
  <c r="K122" i="12"/>
  <c r="K114" i="12"/>
  <c r="L64" i="12"/>
  <c r="J64" i="12" s="1"/>
  <c r="K63" i="12"/>
  <c r="L67" i="12"/>
  <c r="J67" i="12" s="1"/>
  <c r="K66" i="12"/>
  <c r="L185" i="12"/>
  <c r="J185" i="12" s="1"/>
  <c r="K184" i="12"/>
  <c r="L52" i="12"/>
  <c r="J52" i="12" s="1"/>
  <c r="K51" i="12"/>
  <c r="L200" i="12"/>
  <c r="J200" i="12" s="1"/>
  <c r="K199" i="12"/>
  <c r="L275" i="12"/>
  <c r="K274" i="12"/>
  <c r="L212" i="12"/>
  <c r="J212" i="12" s="1"/>
  <c r="K211" i="12"/>
  <c r="L191" i="12"/>
  <c r="J191" i="12" s="1"/>
  <c r="K190" i="12"/>
  <c r="L79" i="12"/>
  <c r="J79" i="12" s="1"/>
  <c r="K78" i="12"/>
  <c r="L249" i="12"/>
  <c r="J249" i="12" s="1"/>
  <c r="K248" i="12"/>
  <c r="L244" i="12"/>
  <c r="J244" i="12" s="1"/>
  <c r="K243" i="12"/>
  <c r="L241" i="12"/>
  <c r="J241" i="12" s="1"/>
  <c r="K240" i="12"/>
  <c r="L85" i="12"/>
  <c r="J85" i="12" s="1"/>
  <c r="K84" i="12"/>
  <c r="L267" i="12"/>
  <c r="K266" i="12"/>
  <c r="L26" i="12"/>
  <c r="K25" i="12"/>
  <c r="L33" i="12"/>
  <c r="J33" i="12" s="1"/>
  <c r="K32" i="12"/>
  <c r="L43" i="12"/>
  <c r="J43" i="12" s="1"/>
  <c r="K42" i="12"/>
  <c r="L82" i="12"/>
  <c r="J82" i="12" s="1"/>
  <c r="K81" i="12"/>
  <c r="L271" i="12"/>
  <c r="J271" i="12" s="1"/>
  <c r="K270" i="12"/>
  <c r="L188" i="12"/>
  <c r="J188" i="12" s="1"/>
  <c r="K187" i="12"/>
  <c r="L279" i="12"/>
  <c r="J279" i="12" s="1"/>
  <c r="K278" i="12"/>
  <c r="L94" i="12"/>
  <c r="J94" i="12" s="1"/>
  <c r="K93" i="12"/>
  <c r="L237" i="12"/>
  <c r="J237" i="12" s="1"/>
  <c r="K236" i="12"/>
  <c r="L76" i="12"/>
  <c r="J76" i="12" s="1"/>
  <c r="K75" i="12"/>
  <c r="L263" i="12"/>
  <c r="J263" i="12" s="1"/>
  <c r="K262" i="12"/>
  <c r="L197" i="12"/>
  <c r="J197" i="12" s="1"/>
  <c r="K196" i="12"/>
  <c r="L20" i="12"/>
  <c r="J20" i="12" s="1"/>
  <c r="K19" i="12"/>
  <c r="L220" i="12"/>
  <c r="J220" i="12" s="1"/>
  <c r="K219" i="12"/>
  <c r="L46" i="12"/>
  <c r="J46" i="12" s="1"/>
  <c r="K45" i="12"/>
  <c r="L304" i="12"/>
  <c r="J304" i="12" s="1"/>
  <c r="K303" i="12"/>
  <c r="L58" i="12"/>
  <c r="J58" i="12" s="1"/>
  <c r="K57" i="12"/>
  <c r="L70" i="12"/>
  <c r="J70" i="12" s="1"/>
  <c r="K69" i="12"/>
  <c r="L320" i="12"/>
  <c r="J320" i="12" s="1"/>
  <c r="K319" i="12"/>
  <c r="L232" i="12"/>
  <c r="J232" i="12" s="1"/>
  <c r="K231" i="12"/>
  <c r="L39" i="12"/>
  <c r="J39" i="12" s="1"/>
  <c r="K38" i="12"/>
  <c r="L91" i="12"/>
  <c r="J91" i="12" s="1"/>
  <c r="K90" i="12"/>
  <c r="L178" i="12"/>
  <c r="J178" i="12" s="1"/>
  <c r="K177" i="12"/>
  <c r="L324" i="12"/>
  <c r="J324" i="12" s="1"/>
  <c r="K323" i="12"/>
  <c r="L97" i="12"/>
  <c r="J97" i="12" s="1"/>
  <c r="K96" i="12"/>
  <c r="L61" i="12"/>
  <c r="J61" i="12" s="1"/>
  <c r="K60" i="12"/>
  <c r="L312" i="12"/>
  <c r="J312" i="12" s="1"/>
  <c r="K311" i="12"/>
  <c r="L259" i="12"/>
  <c r="J259" i="12" s="1"/>
  <c r="K258" i="12"/>
  <c r="L206" i="12"/>
  <c r="J206" i="12" s="1"/>
  <c r="K205" i="12"/>
  <c r="L49" i="12"/>
  <c r="J49" i="12" s="1"/>
  <c r="K48" i="12"/>
  <c r="L181" i="12"/>
  <c r="J181" i="12" s="1"/>
  <c r="K180" i="12"/>
  <c r="L316" i="12"/>
  <c r="J316" i="12" s="1"/>
  <c r="K315" i="12"/>
  <c r="L175" i="12"/>
  <c r="J175" i="12" s="1"/>
  <c r="K174" i="12"/>
  <c r="L36" i="12"/>
  <c r="J36" i="12" s="1"/>
  <c r="K35" i="12"/>
  <c r="L194" i="12"/>
  <c r="J194" i="12" s="1"/>
  <c r="K193" i="12"/>
  <c r="L73" i="12"/>
  <c r="J73" i="12" s="1"/>
  <c r="K72" i="12"/>
  <c r="L203" i="12"/>
  <c r="J203" i="12" s="1"/>
  <c r="K202" i="12"/>
  <c r="L328" i="12"/>
  <c r="J328" i="12" s="1"/>
  <c r="K327" i="12"/>
  <c r="L16" i="12"/>
  <c r="J16" i="12" s="1"/>
  <c r="K15" i="12"/>
  <c r="L227" i="12"/>
  <c r="J227" i="12" s="1"/>
  <c r="K226" i="12"/>
  <c r="L23" i="12"/>
  <c r="J23" i="12" s="1"/>
  <c r="K22" i="12"/>
  <c r="L30" i="12"/>
  <c r="J30" i="12" s="1"/>
  <c r="K29" i="12"/>
  <c r="K113" i="12"/>
  <c r="L252" i="12"/>
  <c r="J252" i="12" s="1"/>
  <c r="K251" i="12"/>
  <c r="L88" i="12"/>
  <c r="J88" i="12" s="1"/>
  <c r="K87" i="12"/>
  <c r="L209" i="12"/>
  <c r="J209" i="12" s="1"/>
  <c r="K208" i="12"/>
  <c r="L297" i="12"/>
  <c r="J297" i="12" s="1"/>
  <c r="K296" i="12"/>
  <c r="B43" i="17" s="1"/>
  <c r="K104" i="12"/>
  <c r="L55" i="12"/>
  <c r="J55" i="12" s="1"/>
  <c r="K54" i="12"/>
  <c r="J291" i="11"/>
  <c r="J271" i="11"/>
  <c r="J119" i="11"/>
  <c r="J120" i="11" s="1"/>
  <c r="J121" i="11" s="1"/>
  <c r="J122" i="11" s="1"/>
  <c r="H122" i="11" s="1"/>
  <c r="I122" i="11" s="1"/>
  <c r="J188" i="11"/>
  <c r="J49" i="11"/>
  <c r="J202" i="11"/>
  <c r="J191" i="11"/>
  <c r="J36" i="11"/>
  <c r="J219" i="11"/>
  <c r="J266" i="11"/>
  <c r="J123" i="11"/>
  <c r="J124" i="11" s="1"/>
  <c r="J125" i="11" s="1"/>
  <c r="J126" i="11" s="1"/>
  <c r="H126" i="11" s="1"/>
  <c r="I126" i="11" s="1"/>
  <c r="J135" i="11"/>
  <c r="J136" i="11" s="1"/>
  <c r="J137" i="11" s="1"/>
  <c r="J138" i="11" s="1"/>
  <c r="H138" i="11" s="1"/>
  <c r="I138" i="11" s="1"/>
  <c r="J33" i="11"/>
  <c r="J103" i="11"/>
  <c r="J104" i="11" s="1"/>
  <c r="J105" i="11" s="1"/>
  <c r="J106" i="11" s="1"/>
  <c r="H106" i="11" s="1"/>
  <c r="I106" i="11" s="1"/>
  <c r="J42" i="11"/>
  <c r="J30" i="11"/>
  <c r="J27" i="11"/>
  <c r="H26" i="11"/>
  <c r="I26" i="11" s="1"/>
  <c r="J287" i="11"/>
  <c r="J283" i="11"/>
  <c r="J275" i="11"/>
  <c r="J279" i="11"/>
  <c r="J261" i="11"/>
  <c r="J245" i="11"/>
  <c r="J233" i="11"/>
  <c r="J225" i="11"/>
  <c r="J253" i="11"/>
  <c r="J229" i="11"/>
  <c r="J249" i="11"/>
  <c r="J241" i="11"/>
  <c r="J237" i="11"/>
  <c r="J211" i="11"/>
  <c r="J208" i="11"/>
  <c r="J205" i="11"/>
  <c r="J182" i="11"/>
  <c r="J198" i="11"/>
  <c r="J194" i="11"/>
  <c r="J185" i="11"/>
  <c r="J107" i="11"/>
  <c r="J108" i="11" s="1"/>
  <c r="J109" i="11" s="1"/>
  <c r="J110" i="11" s="1"/>
  <c r="H110" i="11" s="1"/>
  <c r="I110" i="11" s="1"/>
  <c r="J131" i="11"/>
  <c r="J132" i="11" s="1"/>
  <c r="J133" i="11" s="1"/>
  <c r="J134" i="11" s="1"/>
  <c r="H134" i="11" s="1"/>
  <c r="I134" i="11" s="1"/>
  <c r="J151" i="11"/>
  <c r="J152" i="11" s="1"/>
  <c r="J153" i="11" s="1"/>
  <c r="J154" i="11" s="1"/>
  <c r="H154" i="11" s="1"/>
  <c r="I154" i="11" s="1"/>
  <c r="J79" i="11"/>
  <c r="J80" i="11" s="1"/>
  <c r="J81" i="11" s="1"/>
  <c r="J82" i="11" s="1"/>
  <c r="H82" i="11" s="1"/>
  <c r="I82" i="11" s="1"/>
  <c r="J155" i="11"/>
  <c r="J156" i="11" s="1"/>
  <c r="J157" i="11" s="1"/>
  <c r="J158" i="11" s="1"/>
  <c r="H158" i="11" s="1"/>
  <c r="I158" i="11" s="1"/>
  <c r="J127" i="11"/>
  <c r="J128" i="11" s="1"/>
  <c r="J129" i="11" s="1"/>
  <c r="J130" i="11" s="1"/>
  <c r="H130" i="11" s="1"/>
  <c r="I130" i="11" s="1"/>
  <c r="J75" i="11"/>
  <c r="J76" i="11" s="1"/>
  <c r="J77" i="11" s="1"/>
  <c r="J78" i="11" s="1"/>
  <c r="H78" i="11" s="1"/>
  <c r="I78" i="11" s="1"/>
  <c r="J87" i="11"/>
  <c r="J88" i="11" s="1"/>
  <c r="J89" i="11" s="1"/>
  <c r="J90" i="11" s="1"/>
  <c r="H90" i="11" s="1"/>
  <c r="I90" i="11" s="1"/>
  <c r="J83" i="11"/>
  <c r="J84" i="11" s="1"/>
  <c r="J85" i="11" s="1"/>
  <c r="J86" i="11" s="1"/>
  <c r="H86" i="11" s="1"/>
  <c r="I86" i="11" s="1"/>
  <c r="J111" i="11"/>
  <c r="J112" i="11" s="1"/>
  <c r="J113" i="11" s="1"/>
  <c r="J114" i="11" s="1"/>
  <c r="H114" i="11" s="1"/>
  <c r="I114" i="11" s="1"/>
  <c r="J163" i="11"/>
  <c r="J164" i="11" s="1"/>
  <c r="J165" i="11" s="1"/>
  <c r="J166" i="11" s="1"/>
  <c r="H166" i="11" s="1"/>
  <c r="I166" i="11" s="1"/>
  <c r="J91" i="11"/>
  <c r="J92" i="11" s="1"/>
  <c r="J93" i="11" s="1"/>
  <c r="J94" i="11" s="1"/>
  <c r="H94" i="11" s="1"/>
  <c r="I94" i="11" s="1"/>
  <c r="J71" i="11"/>
  <c r="J72" i="11" s="1"/>
  <c r="J73" i="11" s="1"/>
  <c r="J74" i="11" s="1"/>
  <c r="H74" i="11" s="1"/>
  <c r="I74" i="11" s="1"/>
  <c r="J167" i="11"/>
  <c r="J168" i="11" s="1"/>
  <c r="J169" i="11" s="1"/>
  <c r="J170" i="11" s="1"/>
  <c r="H170" i="11" s="1"/>
  <c r="I170" i="11" s="1"/>
  <c r="J139" i="11"/>
  <c r="J140" i="11" s="1"/>
  <c r="J141" i="11" s="1"/>
  <c r="J142" i="11" s="1"/>
  <c r="H142" i="11" s="1"/>
  <c r="I142" i="11" s="1"/>
  <c r="J115" i="11"/>
  <c r="J116" i="11" s="1"/>
  <c r="J117" i="11" s="1"/>
  <c r="J118" i="11" s="1"/>
  <c r="H118" i="11" s="1"/>
  <c r="I118" i="11" s="1"/>
  <c r="J99" i="11"/>
  <c r="J100" i="11" s="1"/>
  <c r="J101" i="11" s="1"/>
  <c r="J102" i="11" s="1"/>
  <c r="H102" i="11" s="1"/>
  <c r="I102" i="11" s="1"/>
  <c r="J95" i="11"/>
  <c r="J96" i="11" s="1"/>
  <c r="J97" i="11" s="1"/>
  <c r="J98" i="11" s="1"/>
  <c r="H98" i="11" s="1"/>
  <c r="I98" i="11" s="1"/>
  <c r="J159" i="11"/>
  <c r="J160" i="11" s="1"/>
  <c r="J161" i="11" s="1"/>
  <c r="J162" i="11" s="1"/>
  <c r="H162" i="11" s="1"/>
  <c r="I162" i="11" s="1"/>
  <c r="J143" i="11"/>
  <c r="J144" i="11" s="1"/>
  <c r="J145" i="11" s="1"/>
  <c r="J146" i="11" s="1"/>
  <c r="H146" i="11" s="1"/>
  <c r="I146" i="11" s="1"/>
  <c r="J147" i="11"/>
  <c r="J148" i="11" s="1"/>
  <c r="J149" i="11" s="1"/>
  <c r="J150" i="11" s="1"/>
  <c r="H150" i="11" s="1"/>
  <c r="I150" i="11" s="1"/>
  <c r="J62" i="11"/>
  <c r="J63" i="11" s="1"/>
  <c r="J64" i="11" s="1"/>
  <c r="J65" i="11" s="1"/>
  <c r="H65" i="11" s="1"/>
  <c r="I65" i="11" s="1"/>
  <c r="J58" i="11"/>
  <c r="J59" i="11" s="1"/>
  <c r="J60" i="11" s="1"/>
  <c r="J61" i="11" s="1"/>
  <c r="H61" i="11" s="1"/>
  <c r="I61" i="11" s="1"/>
  <c r="J66" i="11"/>
  <c r="J67" i="11" s="1"/>
  <c r="J68" i="11" s="1"/>
  <c r="J69" i="11" s="1"/>
  <c r="H69" i="11" s="1"/>
  <c r="I69" i="11" s="1"/>
  <c r="J54" i="11"/>
  <c r="J55" i="11" s="1"/>
  <c r="J56" i="11" s="1"/>
  <c r="J57" i="11" s="1"/>
  <c r="H57" i="11" s="1"/>
  <c r="I57" i="11" s="1"/>
  <c r="J45" i="11"/>
  <c r="J39" i="11"/>
  <c r="B25" i="17" l="1"/>
  <c r="B18" i="17"/>
  <c r="B22" i="17"/>
  <c r="B34" i="17"/>
  <c r="L210" i="12"/>
  <c r="J210" i="12" s="1"/>
  <c r="K209" i="12"/>
  <c r="L245" i="12"/>
  <c r="J245" i="12" s="1"/>
  <c r="K244" i="12"/>
  <c r="L280" i="12"/>
  <c r="J280" i="12" s="1"/>
  <c r="K279" i="12"/>
  <c r="L89" i="12"/>
  <c r="J89" i="12" s="1"/>
  <c r="K88" i="12"/>
  <c r="L37" i="12"/>
  <c r="J37" i="12" s="1"/>
  <c r="K36" i="12"/>
  <c r="L27" i="12"/>
  <c r="J27" i="12" s="1"/>
  <c r="K26" i="12"/>
  <c r="L276" i="12"/>
  <c r="K275" i="12"/>
  <c r="L253" i="12"/>
  <c r="J253" i="12" s="1"/>
  <c r="K252" i="12"/>
  <c r="L260" i="12"/>
  <c r="J260" i="12" s="1"/>
  <c r="K259" i="12"/>
  <c r="L176" i="12"/>
  <c r="J176" i="12" s="1"/>
  <c r="K175" i="12"/>
  <c r="L179" i="12"/>
  <c r="J179" i="12" s="1"/>
  <c r="K178" i="12"/>
  <c r="L201" i="12"/>
  <c r="J201" i="12" s="1"/>
  <c r="K200" i="12"/>
  <c r="L250" i="12"/>
  <c r="J250" i="12" s="1"/>
  <c r="K249" i="12"/>
  <c r="L47" i="12"/>
  <c r="J47" i="12" s="1"/>
  <c r="K46" i="12"/>
  <c r="L21" i="12"/>
  <c r="J21" i="12" s="1"/>
  <c r="K20" i="12"/>
  <c r="L329" i="12"/>
  <c r="J329" i="12" s="1"/>
  <c r="K328" i="12"/>
  <c r="L264" i="12"/>
  <c r="J264" i="12" s="1"/>
  <c r="K263" i="12"/>
  <c r="L189" i="12"/>
  <c r="J189" i="12" s="1"/>
  <c r="K188" i="12"/>
  <c r="L80" i="12"/>
  <c r="J80" i="12" s="1"/>
  <c r="K79" i="12"/>
  <c r="L317" i="12"/>
  <c r="J317" i="12" s="1"/>
  <c r="K316" i="12"/>
  <c r="L213" i="12"/>
  <c r="J213" i="12" s="1"/>
  <c r="K212" i="12"/>
  <c r="L207" i="12"/>
  <c r="J207" i="12" s="1"/>
  <c r="K206" i="12"/>
  <c r="L56" i="12"/>
  <c r="J56" i="12" s="1"/>
  <c r="K55" i="12"/>
  <c r="L268" i="12"/>
  <c r="K267" i="12"/>
  <c r="L53" i="12"/>
  <c r="J53" i="12" s="1"/>
  <c r="K52" i="12"/>
  <c r="L92" i="12"/>
  <c r="J92" i="12" s="1"/>
  <c r="K91" i="12"/>
  <c r="L182" i="12"/>
  <c r="J182" i="12" s="1"/>
  <c r="K181" i="12"/>
  <c r="L34" i="12"/>
  <c r="J34" i="12" s="1"/>
  <c r="K33" i="12"/>
  <c r="L198" i="12"/>
  <c r="J198" i="12" s="1"/>
  <c r="K197" i="12"/>
  <c r="L204" i="12"/>
  <c r="J204" i="12" s="1"/>
  <c r="K203" i="12"/>
  <c r="L321" i="12"/>
  <c r="J321" i="12" s="1"/>
  <c r="K320" i="12"/>
  <c r="L77" i="12"/>
  <c r="J77" i="12" s="1"/>
  <c r="K76" i="12"/>
  <c r="L192" i="12"/>
  <c r="J192" i="12" s="1"/>
  <c r="K191" i="12"/>
  <c r="L24" i="12"/>
  <c r="J24" i="12" s="1"/>
  <c r="K23" i="12"/>
  <c r="L40" i="12"/>
  <c r="J40" i="12" s="1"/>
  <c r="K39" i="12"/>
  <c r="L233" i="12"/>
  <c r="J233" i="12" s="1"/>
  <c r="K232" i="12"/>
  <c r="L313" i="12"/>
  <c r="J313" i="12" s="1"/>
  <c r="K312" i="12"/>
  <c r="L86" i="12"/>
  <c r="J86" i="12" s="1"/>
  <c r="K85" i="12"/>
  <c r="L186" i="12"/>
  <c r="J186" i="12" s="1"/>
  <c r="K185" i="12"/>
  <c r="L325" i="12"/>
  <c r="J325" i="12" s="1"/>
  <c r="K324" i="12"/>
  <c r="L31" i="12"/>
  <c r="J31" i="12" s="1"/>
  <c r="K30" i="12"/>
  <c r="L221" i="12"/>
  <c r="J221" i="12" s="1"/>
  <c r="K220" i="12"/>
  <c r="L228" i="12"/>
  <c r="J228" i="12" s="1"/>
  <c r="K227" i="12"/>
  <c r="L17" i="12"/>
  <c r="J17" i="12" s="1"/>
  <c r="K16" i="12"/>
  <c r="L74" i="12"/>
  <c r="J74" i="12" s="1"/>
  <c r="K73" i="12"/>
  <c r="L71" i="12"/>
  <c r="J71" i="12" s="1"/>
  <c r="K70" i="12"/>
  <c r="L238" i="12"/>
  <c r="J238" i="12" s="1"/>
  <c r="K237" i="12"/>
  <c r="L305" i="12"/>
  <c r="J305" i="12" s="1"/>
  <c r="K304" i="12"/>
  <c r="L242" i="12"/>
  <c r="J242" i="12" s="1"/>
  <c r="K241" i="12"/>
  <c r="L68" i="12"/>
  <c r="J68" i="12" s="1"/>
  <c r="K67" i="12"/>
  <c r="L62" i="12"/>
  <c r="J62" i="12" s="1"/>
  <c r="K61" i="12"/>
  <c r="L298" i="12"/>
  <c r="J298" i="12" s="1"/>
  <c r="K297" i="12"/>
  <c r="L195" i="12"/>
  <c r="J195" i="12" s="1"/>
  <c r="K194" i="12"/>
  <c r="L59" i="12"/>
  <c r="J59" i="12" s="1"/>
  <c r="K58" i="12"/>
  <c r="L272" i="12"/>
  <c r="J272" i="12" s="1"/>
  <c r="K271" i="12"/>
  <c r="L83" i="12"/>
  <c r="J83" i="12" s="1"/>
  <c r="K82" i="12"/>
  <c r="L44" i="12"/>
  <c r="J44" i="12" s="1"/>
  <c r="K43" i="12"/>
  <c r="L50" i="12"/>
  <c r="J50" i="12" s="1"/>
  <c r="K49" i="12"/>
  <c r="B16" i="17"/>
  <c r="L98" i="12"/>
  <c r="J98" i="12" s="1"/>
  <c r="K97" i="12"/>
  <c r="L95" i="12"/>
  <c r="J95" i="12" s="1"/>
  <c r="K94" i="12"/>
  <c r="L65" i="12"/>
  <c r="J65" i="12" s="1"/>
  <c r="K64" i="12"/>
  <c r="H135" i="11"/>
  <c r="I135" i="11" s="1"/>
  <c r="H152" i="11"/>
  <c r="I152" i="11" s="1"/>
  <c r="H63" i="11"/>
  <c r="I63" i="11" s="1"/>
  <c r="H163" i="11"/>
  <c r="I163" i="11" s="1"/>
  <c r="H92" i="11"/>
  <c r="I92" i="11" s="1"/>
  <c r="H116" i="11"/>
  <c r="I116" i="11" s="1"/>
  <c r="H88" i="11"/>
  <c r="I88" i="11" s="1"/>
  <c r="H141" i="11"/>
  <c r="I141" i="11" s="1"/>
  <c r="H169" i="11"/>
  <c r="I169" i="11" s="1"/>
  <c r="H124" i="11"/>
  <c r="I124" i="11" s="1"/>
  <c r="H72" i="11"/>
  <c r="I72" i="11" s="1"/>
  <c r="H96" i="11"/>
  <c r="I96" i="11" s="1"/>
  <c r="H168" i="11"/>
  <c r="I168" i="11" s="1"/>
  <c r="H91" i="11"/>
  <c r="I91" i="11" s="1"/>
  <c r="H143" i="11"/>
  <c r="I143" i="11" s="1"/>
  <c r="H84" i="11"/>
  <c r="I84" i="11" s="1"/>
  <c r="H127" i="11"/>
  <c r="I127" i="11" s="1"/>
  <c r="H55" i="11"/>
  <c r="I55" i="11" s="1"/>
  <c r="H87" i="11"/>
  <c r="I87" i="11" s="1"/>
  <c r="H123" i="11"/>
  <c r="I123" i="11" s="1"/>
  <c r="H64" i="11"/>
  <c r="I64" i="11" s="1"/>
  <c r="H121" i="11"/>
  <c r="I121" i="11" s="1"/>
  <c r="H165" i="11"/>
  <c r="I165" i="11" s="1"/>
  <c r="H73" i="11"/>
  <c r="I73" i="11" s="1"/>
  <c r="H155" i="11"/>
  <c r="I155" i="11" s="1"/>
  <c r="H115" i="11"/>
  <c r="I115" i="11" s="1"/>
  <c r="H148" i="11"/>
  <c r="I148" i="11" s="1"/>
  <c r="H149" i="11"/>
  <c r="I149" i="11" s="1"/>
  <c r="H71" i="11"/>
  <c r="I71" i="11" s="1"/>
  <c r="H164" i="11"/>
  <c r="I164" i="11" s="1"/>
  <c r="H85" i="11"/>
  <c r="I85" i="11" s="1"/>
  <c r="H89" i="11"/>
  <c r="I89" i="11" s="1"/>
  <c r="H104" i="11"/>
  <c r="I104" i="11" s="1"/>
  <c r="H151" i="11"/>
  <c r="I151" i="11" s="1"/>
  <c r="H113" i="11"/>
  <c r="I113" i="11" s="1"/>
  <c r="H120" i="11"/>
  <c r="I120" i="11" s="1"/>
  <c r="J199" i="11"/>
  <c r="H198" i="11"/>
  <c r="I198" i="11" s="1"/>
  <c r="J183" i="11"/>
  <c r="H182" i="11"/>
  <c r="I182" i="11" s="1"/>
  <c r="B25" i="13" s="1"/>
  <c r="J31" i="11"/>
  <c r="H30" i="11"/>
  <c r="I30" i="11" s="1"/>
  <c r="H145" i="11"/>
  <c r="I145" i="11" s="1"/>
  <c r="J230" i="11"/>
  <c r="H229" i="11"/>
  <c r="I229" i="11" s="1"/>
  <c r="J192" i="11"/>
  <c r="H191" i="11"/>
  <c r="I191" i="11" s="1"/>
  <c r="H62" i="11"/>
  <c r="I62" i="11" s="1"/>
  <c r="J254" i="11"/>
  <c r="H253" i="11"/>
  <c r="I253" i="11" s="1"/>
  <c r="H103" i="11"/>
  <c r="I103" i="11" s="1"/>
  <c r="H144" i="11"/>
  <c r="I144" i="11" s="1"/>
  <c r="H81" i="11"/>
  <c r="I81" i="11" s="1"/>
  <c r="H160" i="11"/>
  <c r="I160" i="11" s="1"/>
  <c r="H79" i="11"/>
  <c r="I79" i="11" s="1"/>
  <c r="J37" i="11"/>
  <c r="H36" i="11"/>
  <c r="I36" i="11" s="1"/>
  <c r="J242" i="11"/>
  <c r="H241" i="11"/>
  <c r="I241" i="11" s="1"/>
  <c r="J250" i="11"/>
  <c r="H249" i="11"/>
  <c r="I249" i="11" s="1"/>
  <c r="H140" i="11"/>
  <c r="I140" i="11" s="1"/>
  <c r="H54" i="11"/>
  <c r="I54" i="11" s="1"/>
  <c r="J226" i="11"/>
  <c r="H225" i="11"/>
  <c r="I225" i="11" s="1"/>
  <c r="B34" i="13" s="1"/>
  <c r="H117" i="11"/>
  <c r="I117" i="11" s="1"/>
  <c r="H83" i="11"/>
  <c r="I83" i="11" s="1"/>
  <c r="H125" i="11"/>
  <c r="I125" i="11" s="1"/>
  <c r="H159" i="11"/>
  <c r="I159" i="11" s="1"/>
  <c r="J238" i="11"/>
  <c r="H237" i="11"/>
  <c r="I237" i="11" s="1"/>
  <c r="J189" i="11"/>
  <c r="H188" i="11"/>
  <c r="I188" i="11" s="1"/>
  <c r="J43" i="11"/>
  <c r="H42" i="11"/>
  <c r="I42" i="11" s="1"/>
  <c r="J234" i="11"/>
  <c r="H233" i="11"/>
  <c r="I233" i="11" s="1"/>
  <c r="H77" i="11"/>
  <c r="I77" i="11" s="1"/>
  <c r="H132" i="11"/>
  <c r="I132" i="11" s="1"/>
  <c r="H139" i="11"/>
  <c r="I139" i="11" s="1"/>
  <c r="J195" i="11"/>
  <c r="H194" i="11"/>
  <c r="I194" i="11" s="1"/>
  <c r="J209" i="11"/>
  <c r="H208" i="11"/>
  <c r="I208" i="11" s="1"/>
  <c r="J212" i="11"/>
  <c r="H211" i="11"/>
  <c r="I211" i="11" s="1"/>
  <c r="H56" i="11"/>
  <c r="I56" i="11" s="1"/>
  <c r="J292" i="11"/>
  <c r="H291" i="11"/>
  <c r="I291" i="11" s="1"/>
  <c r="J246" i="11"/>
  <c r="H245" i="11"/>
  <c r="I245" i="11" s="1"/>
  <c r="J34" i="11"/>
  <c r="H33" i="11"/>
  <c r="I33" i="11" s="1"/>
  <c r="H107" i="11"/>
  <c r="I107" i="11" s="1"/>
  <c r="J203" i="11"/>
  <c r="H202" i="11"/>
  <c r="I202" i="11" s="1"/>
  <c r="J272" i="11"/>
  <c r="H271" i="11"/>
  <c r="I271" i="11" s="1"/>
  <c r="J220" i="11"/>
  <c r="H219" i="11"/>
  <c r="I219" i="11" s="1"/>
  <c r="H60" i="11"/>
  <c r="I60" i="11" s="1"/>
  <c r="H108" i="11"/>
  <c r="I108" i="11" s="1"/>
  <c r="J50" i="11"/>
  <c r="H49" i="11"/>
  <c r="I49" i="11" s="1"/>
  <c r="J262" i="11"/>
  <c r="H261" i="11"/>
  <c r="I261" i="11" s="1"/>
  <c r="B43" i="13" s="1"/>
  <c r="H93" i="11"/>
  <c r="I93" i="11" s="1"/>
  <c r="H119" i="11"/>
  <c r="I119" i="11" s="1"/>
  <c r="H129" i="11"/>
  <c r="I129" i="11" s="1"/>
  <c r="H76" i="11"/>
  <c r="I76" i="11" s="1"/>
  <c r="J280" i="11"/>
  <c r="H279" i="11"/>
  <c r="I279" i="11" s="1"/>
  <c r="H80" i="11"/>
  <c r="I80" i="11" s="1"/>
  <c r="H105" i="11"/>
  <c r="I105" i="11" s="1"/>
  <c r="H167" i="11"/>
  <c r="I167" i="11" s="1"/>
  <c r="H128" i="11"/>
  <c r="I128" i="11" s="1"/>
  <c r="H67" i="11"/>
  <c r="I67" i="11" s="1"/>
  <c r="J276" i="11"/>
  <c r="H275" i="11"/>
  <c r="I275" i="11" s="1"/>
  <c r="H157" i="11"/>
  <c r="I157" i="11" s="1"/>
  <c r="H111" i="11"/>
  <c r="I111" i="11" s="1"/>
  <c r="H100" i="11"/>
  <c r="I100" i="11" s="1"/>
  <c r="J186" i="11"/>
  <c r="H185" i="11"/>
  <c r="I185" i="11" s="1"/>
  <c r="J284" i="11"/>
  <c r="H283" i="11"/>
  <c r="I283" i="11" s="1"/>
  <c r="H95" i="11"/>
  <c r="I95" i="11" s="1"/>
  <c r="H68" i="11"/>
  <c r="I68" i="11" s="1"/>
  <c r="H133" i="11"/>
  <c r="I133" i="11" s="1"/>
  <c r="H75" i="11"/>
  <c r="I75" i="11" s="1"/>
  <c r="H112" i="11"/>
  <c r="I112" i="11" s="1"/>
  <c r="J46" i="11"/>
  <c r="H45" i="11"/>
  <c r="I45" i="11" s="1"/>
  <c r="H137" i="11"/>
  <c r="I137" i="11" s="1"/>
  <c r="J288" i="11"/>
  <c r="H287" i="11"/>
  <c r="I287" i="11" s="1"/>
  <c r="H131" i="11"/>
  <c r="I131" i="11" s="1"/>
  <c r="H66" i="11"/>
  <c r="I66" i="11" s="1"/>
  <c r="H99" i="11"/>
  <c r="I99" i="11" s="1"/>
  <c r="H161" i="11"/>
  <c r="I161" i="11" s="1"/>
  <c r="H59" i="11"/>
  <c r="I59" i="11" s="1"/>
  <c r="H97" i="11"/>
  <c r="I97" i="11" s="1"/>
  <c r="J267" i="11"/>
  <c r="H266" i="11"/>
  <c r="I266" i="11" s="1"/>
  <c r="H136" i="11"/>
  <c r="I136" i="11" s="1"/>
  <c r="H156" i="11"/>
  <c r="I156" i="11" s="1"/>
  <c r="H101" i="11"/>
  <c r="I101" i="11" s="1"/>
  <c r="H109" i="11"/>
  <c r="I109" i="11" s="1"/>
  <c r="H153" i="11"/>
  <c r="I153" i="11" s="1"/>
  <c r="J206" i="11"/>
  <c r="H205" i="11"/>
  <c r="I205" i="11" s="1"/>
  <c r="H58" i="11"/>
  <c r="I58" i="11" s="1"/>
  <c r="J40" i="11"/>
  <c r="H39" i="11"/>
  <c r="I39" i="11" s="1"/>
  <c r="J28" i="11"/>
  <c r="H28" i="11" s="1"/>
  <c r="I28" i="11" s="1"/>
  <c r="H27" i="11"/>
  <c r="I27" i="11" s="1"/>
  <c r="H147" i="11"/>
  <c r="I147" i="11" s="1"/>
  <c r="K95" i="12" l="1"/>
  <c r="K179" i="12"/>
  <c r="K50" i="12"/>
  <c r="K71" i="12"/>
  <c r="K24" i="12"/>
  <c r="K207" i="12"/>
  <c r="K176" i="12"/>
  <c r="K44" i="12"/>
  <c r="K74" i="12"/>
  <c r="K192" i="12"/>
  <c r="K213" i="12"/>
  <c r="K80" i="12"/>
  <c r="K204" i="12"/>
  <c r="K195" i="12"/>
  <c r="K31" i="12"/>
  <c r="K198" i="12"/>
  <c r="K37" i="12"/>
  <c r="K189" i="12"/>
  <c r="K34" i="12"/>
  <c r="K89" i="12"/>
  <c r="K221" i="12"/>
  <c r="K201" i="12"/>
  <c r="K83" i="12"/>
  <c r="K27" i="12"/>
  <c r="B17" i="17" s="1"/>
  <c r="K62" i="12"/>
  <c r="K186" i="12"/>
  <c r="K182" i="12"/>
  <c r="K21" i="12"/>
  <c r="K56" i="12"/>
  <c r="K77" i="12"/>
  <c r="K228" i="12"/>
  <c r="K59" i="12"/>
  <c r="K68" i="12"/>
  <c r="K86" i="12"/>
  <c r="K92" i="12"/>
  <c r="K47" i="12"/>
  <c r="K245" i="12"/>
  <c r="K238" i="12"/>
  <c r="K253" i="12"/>
  <c r="K65" i="12"/>
  <c r="K233" i="12"/>
  <c r="K98" i="12"/>
  <c r="K40" i="12"/>
  <c r="K17" i="12"/>
  <c r="K242" i="12"/>
  <c r="K53" i="12"/>
  <c r="K250" i="12"/>
  <c r="K210" i="12"/>
  <c r="B35" i="17"/>
  <c r="B40" i="17"/>
  <c r="L326" i="12"/>
  <c r="J326" i="12" s="1"/>
  <c r="K325" i="12"/>
  <c r="L330" i="12"/>
  <c r="J330" i="12" s="1"/>
  <c r="K329" i="12"/>
  <c r="L261" i="12"/>
  <c r="J261" i="12" s="1"/>
  <c r="K260" i="12"/>
  <c r="L273" i="12"/>
  <c r="J273" i="12" s="1"/>
  <c r="K272" i="12"/>
  <c r="L277" i="12"/>
  <c r="K276" i="12"/>
  <c r="L314" i="12"/>
  <c r="J314" i="12" s="1"/>
  <c r="K313" i="12"/>
  <c r="L306" i="12"/>
  <c r="J306" i="12" s="1"/>
  <c r="K305" i="12"/>
  <c r="L269" i="12"/>
  <c r="K268" i="12"/>
  <c r="B21" i="17"/>
  <c r="L318" i="12"/>
  <c r="J318" i="12" s="1"/>
  <c r="K317" i="12"/>
  <c r="L281" i="12"/>
  <c r="J281" i="12" s="1"/>
  <c r="K280" i="12"/>
  <c r="L265" i="12"/>
  <c r="J265" i="12" s="1"/>
  <c r="K264" i="12"/>
  <c r="L299" i="12"/>
  <c r="J299" i="12" s="1"/>
  <c r="K298" i="12"/>
  <c r="L322" i="12"/>
  <c r="J322" i="12" s="1"/>
  <c r="K321" i="12"/>
  <c r="B30" i="17"/>
  <c r="B16" i="13"/>
  <c r="B22" i="13"/>
  <c r="J207" i="11"/>
  <c r="H207" i="11" s="1"/>
  <c r="I207" i="11" s="1"/>
  <c r="H206" i="11"/>
  <c r="I206" i="11" s="1"/>
  <c r="J285" i="11"/>
  <c r="H284" i="11"/>
  <c r="I284" i="11" s="1"/>
  <c r="J51" i="11"/>
  <c r="H51" i="11" s="1"/>
  <c r="I51" i="11" s="1"/>
  <c r="H50" i="11"/>
  <c r="I50" i="11" s="1"/>
  <c r="J255" i="11"/>
  <c r="H254" i="11"/>
  <c r="I254" i="11" s="1"/>
  <c r="J204" i="11"/>
  <c r="H204" i="11" s="1"/>
  <c r="I204" i="11" s="1"/>
  <c r="H203" i="11"/>
  <c r="I203" i="11" s="1"/>
  <c r="J193" i="11"/>
  <c r="H193" i="11" s="1"/>
  <c r="I193" i="11" s="1"/>
  <c r="H192" i="11"/>
  <c r="I192" i="11" s="1"/>
  <c r="J41" i="11"/>
  <c r="H41" i="11" s="1"/>
  <c r="I41" i="11" s="1"/>
  <c r="H40" i="11"/>
  <c r="I40" i="11" s="1"/>
  <c r="J38" i="11"/>
  <c r="H38" i="11" s="1"/>
  <c r="I38" i="11" s="1"/>
  <c r="H37" i="11"/>
  <c r="I37" i="11" s="1"/>
  <c r="J221" i="11"/>
  <c r="H221" i="11" s="1"/>
  <c r="I221" i="11" s="1"/>
  <c r="H220" i="11"/>
  <c r="I220" i="11" s="1"/>
  <c r="J273" i="11"/>
  <c r="H272" i="11"/>
  <c r="I272" i="11" s="1"/>
  <c r="J239" i="11"/>
  <c r="H238" i="11"/>
  <c r="I238" i="11" s="1"/>
  <c r="J35" i="11"/>
  <c r="H35" i="11" s="1"/>
  <c r="I35" i="11" s="1"/>
  <c r="H34" i="11"/>
  <c r="I34" i="11" s="1"/>
  <c r="J196" i="11"/>
  <c r="H196" i="11" s="1"/>
  <c r="I196" i="11" s="1"/>
  <c r="H195" i="11"/>
  <c r="I195" i="11" s="1"/>
  <c r="J235" i="11"/>
  <c r="H234" i="11"/>
  <c r="I234" i="11" s="1"/>
  <c r="J44" i="11"/>
  <c r="H44" i="11" s="1"/>
  <c r="I44" i="11" s="1"/>
  <c r="H43" i="11"/>
  <c r="I43" i="11" s="1"/>
  <c r="J231" i="11"/>
  <c r="H230" i="11"/>
  <c r="I230" i="11" s="1"/>
  <c r="J277" i="11"/>
  <c r="H276" i="11"/>
  <c r="I276" i="11" s="1"/>
  <c r="J247" i="11"/>
  <c r="H246" i="11"/>
  <c r="I246" i="11" s="1"/>
  <c r="J243" i="11"/>
  <c r="H242" i="11"/>
  <c r="I242" i="11" s="1"/>
  <c r="J187" i="11"/>
  <c r="H187" i="11" s="1"/>
  <c r="I187" i="11" s="1"/>
  <c r="H186" i="11"/>
  <c r="I186" i="11" s="1"/>
  <c r="J190" i="11"/>
  <c r="H190" i="11" s="1"/>
  <c r="I190" i="11" s="1"/>
  <c r="H189" i="11"/>
  <c r="I189" i="11" s="1"/>
  <c r="J268" i="11"/>
  <c r="H267" i="11"/>
  <c r="I267" i="11" s="1"/>
  <c r="J293" i="11"/>
  <c r="H292" i="11"/>
  <c r="I292" i="11" s="1"/>
  <c r="J227" i="11"/>
  <c r="H226" i="11"/>
  <c r="I226" i="11" s="1"/>
  <c r="J32" i="11"/>
  <c r="H32" i="11" s="1"/>
  <c r="I32" i="11" s="1"/>
  <c r="H31" i="11"/>
  <c r="I31" i="11" s="1"/>
  <c r="B18" i="13"/>
  <c r="J210" i="11"/>
  <c r="H210" i="11" s="1"/>
  <c r="I210" i="11" s="1"/>
  <c r="H209" i="11"/>
  <c r="I209" i="11" s="1"/>
  <c r="J263" i="11"/>
  <c r="H262" i="11"/>
  <c r="I262" i="11" s="1"/>
  <c r="J289" i="11"/>
  <c r="H288" i="11"/>
  <c r="I288" i="11" s="1"/>
  <c r="J281" i="11"/>
  <c r="H280" i="11"/>
  <c r="I280" i="11" s="1"/>
  <c r="J184" i="11"/>
  <c r="H184" i="11" s="1"/>
  <c r="I184" i="11" s="1"/>
  <c r="H183" i="11"/>
  <c r="I183" i="11" s="1"/>
  <c r="J213" i="11"/>
  <c r="H213" i="11" s="1"/>
  <c r="I213" i="11" s="1"/>
  <c r="H212" i="11"/>
  <c r="I212" i="11" s="1"/>
  <c r="J47" i="11"/>
  <c r="H47" i="11" s="1"/>
  <c r="I47" i="11" s="1"/>
  <c r="H46" i="11"/>
  <c r="I46" i="11" s="1"/>
  <c r="J251" i="11"/>
  <c r="H250" i="11"/>
  <c r="I250" i="11" s="1"/>
  <c r="J200" i="11"/>
  <c r="H200" i="11" s="1"/>
  <c r="I200" i="11" s="1"/>
  <c r="H199" i="11"/>
  <c r="I199" i="11" s="1"/>
  <c r="B15" i="17" l="1"/>
  <c r="K269" i="12"/>
  <c r="K273" i="12"/>
  <c r="K261" i="12"/>
  <c r="K322" i="12"/>
  <c r="K306" i="12"/>
  <c r="K277" i="12"/>
  <c r="K330" i="12"/>
  <c r="K281" i="12"/>
  <c r="K299" i="12"/>
  <c r="B46" i="17" s="1"/>
  <c r="K318" i="12"/>
  <c r="K314" i="12"/>
  <c r="K326" i="12"/>
  <c r="K265" i="12"/>
  <c r="B44" i="17"/>
  <c r="B30" i="13"/>
  <c r="B35" i="13"/>
  <c r="B21" i="13"/>
  <c r="B15" i="13"/>
  <c r="J294" i="11"/>
  <c r="H294" i="11" s="1"/>
  <c r="I294" i="11" s="1"/>
  <c r="H293" i="11"/>
  <c r="I293" i="11" s="1"/>
  <c r="J240" i="11"/>
  <c r="H240" i="11" s="1"/>
  <c r="I240" i="11" s="1"/>
  <c r="H239" i="11"/>
  <c r="I239" i="11" s="1"/>
  <c r="J252" i="11"/>
  <c r="H252" i="11" s="1"/>
  <c r="I252" i="11" s="1"/>
  <c r="H251" i="11"/>
  <c r="I251" i="11" s="1"/>
  <c r="J269" i="11"/>
  <c r="H269" i="11" s="1"/>
  <c r="I269" i="11" s="1"/>
  <c r="H268" i="11"/>
  <c r="I268" i="11" s="1"/>
  <c r="J274" i="11"/>
  <c r="H274" i="11" s="1"/>
  <c r="I274" i="11" s="1"/>
  <c r="H273" i="11"/>
  <c r="I273" i="11" s="1"/>
  <c r="J228" i="11"/>
  <c r="H228" i="11" s="1"/>
  <c r="I228" i="11" s="1"/>
  <c r="H227" i="11"/>
  <c r="I227" i="11" s="1"/>
  <c r="J244" i="11"/>
  <c r="H244" i="11" s="1"/>
  <c r="I244" i="11" s="1"/>
  <c r="H243" i="11"/>
  <c r="I243" i="11" s="1"/>
  <c r="J248" i="11"/>
  <c r="H248" i="11" s="1"/>
  <c r="I248" i="11" s="1"/>
  <c r="H247" i="11"/>
  <c r="I247" i="11" s="1"/>
  <c r="J282" i="11"/>
  <c r="H282" i="11" s="1"/>
  <c r="I282" i="11" s="1"/>
  <c r="H281" i="11"/>
  <c r="I281" i="11" s="1"/>
  <c r="J278" i="11"/>
  <c r="H278" i="11" s="1"/>
  <c r="I278" i="11" s="1"/>
  <c r="H277" i="11"/>
  <c r="I277" i="11" s="1"/>
  <c r="J290" i="11"/>
  <c r="H290" i="11" s="1"/>
  <c r="I290" i="11" s="1"/>
  <c r="H289" i="11"/>
  <c r="I289" i="11" s="1"/>
  <c r="B40" i="13"/>
  <c r="J232" i="11"/>
  <c r="H232" i="11" s="1"/>
  <c r="I232" i="11" s="1"/>
  <c r="H231" i="11"/>
  <c r="I231" i="11" s="1"/>
  <c r="J256" i="11"/>
  <c r="H256" i="11" s="1"/>
  <c r="I256" i="11" s="1"/>
  <c r="H255" i="11"/>
  <c r="I255" i="11" s="1"/>
  <c r="J264" i="11"/>
  <c r="H264" i="11" s="1"/>
  <c r="I264" i="11" s="1"/>
  <c r="H263" i="11"/>
  <c r="I263" i="11" s="1"/>
  <c r="J236" i="11"/>
  <c r="H236" i="11" s="1"/>
  <c r="I236" i="11" s="1"/>
  <c r="H235" i="11"/>
  <c r="I235" i="11" s="1"/>
  <c r="J286" i="11"/>
  <c r="H286" i="11" s="1"/>
  <c r="I286" i="11" s="1"/>
  <c r="H285" i="11"/>
  <c r="I285" i="11" s="1"/>
  <c r="B36" i="17" l="1"/>
  <c r="K423" i="12"/>
  <c r="B46" i="13"/>
  <c r="B36" i="13"/>
  <c r="B44" i="13"/>
  <c r="B47" i="17" l="1"/>
  <c r="M36" i="14" s="1"/>
  <c r="M36" i="20" s="1"/>
  <c r="L45" i="14"/>
  <c r="L45" i="20" s="1"/>
  <c r="Y44" i="14"/>
  <c r="C43" i="14"/>
  <c r="C43" i="20" s="1"/>
  <c r="E42" i="14"/>
  <c r="E42" i="20" s="1"/>
  <c r="T40" i="14"/>
  <c r="E44" i="14"/>
  <c r="E44" i="20" s="1"/>
  <c r="K43" i="14"/>
  <c r="K43" i="20" s="1"/>
  <c r="F44" i="14"/>
  <c r="F44" i="20" s="1"/>
  <c r="F42" i="14"/>
  <c r="F42" i="20" s="1"/>
  <c r="D36" i="14"/>
  <c r="D36" i="20" s="1"/>
  <c r="W39" i="14"/>
  <c r="U40" i="14"/>
  <c r="AE40" i="14"/>
  <c r="W43" i="14"/>
  <c r="Q36" i="14"/>
  <c r="H41" i="14"/>
  <c r="H41" i="20" s="1"/>
  <c r="F35" i="14"/>
  <c r="F35" i="20" s="1"/>
  <c r="D42" i="14"/>
  <c r="D42" i="20" s="1"/>
  <c r="H35" i="14"/>
  <c r="H35" i="20" s="1"/>
  <c r="C41" i="14"/>
  <c r="C41" i="20" s="1"/>
  <c r="AH44" i="14"/>
  <c r="AE35" i="14"/>
  <c r="X44" i="14"/>
  <c r="P36" i="14"/>
  <c r="P43" i="14"/>
  <c r="AG42" i="14"/>
  <c r="M42" i="14"/>
  <c r="M42" i="20" s="1"/>
  <c r="B38" i="14"/>
  <c r="B38" i="20" s="1"/>
  <c r="J42" i="14"/>
  <c r="J42" i="20" s="1"/>
  <c r="B47" i="13"/>
  <c r="M45" i="1" s="1"/>
  <c r="S45" i="14" l="1"/>
  <c r="AC38" i="14"/>
  <c r="Z37" i="14"/>
  <c r="AI44" i="14"/>
  <c r="AC45" i="14"/>
  <c r="Y38" i="14"/>
  <c r="AA36" i="14"/>
  <c r="Y42" i="14"/>
  <c r="V38" i="14"/>
  <c r="N41" i="14"/>
  <c r="N41" i="20" s="1"/>
  <c r="N35" i="14"/>
  <c r="N35" i="20" s="1"/>
  <c r="AE37" i="14"/>
  <c r="W36" i="14"/>
  <c r="Q45" i="14"/>
  <c r="AD41" i="14"/>
  <c r="J41" i="14"/>
  <c r="J41" i="20" s="1"/>
  <c r="M41" i="14"/>
  <c r="M41" i="20" s="1"/>
  <c r="L41" i="14"/>
  <c r="L41" i="20" s="1"/>
  <c r="R38" i="14"/>
  <c r="M40" i="14"/>
  <c r="M40" i="20" s="1"/>
  <c r="Z41" i="14"/>
  <c r="AC41" i="14"/>
  <c r="U44" i="14"/>
  <c r="Z43" i="14"/>
  <c r="F39" i="14"/>
  <c r="F39" i="20" s="1"/>
  <c r="AB45" i="14"/>
  <c r="G38" i="14"/>
  <c r="G38" i="20" s="1"/>
  <c r="B43" i="14"/>
  <c r="B43" i="20" s="1"/>
  <c r="J35" i="14"/>
  <c r="J35" i="20" s="1"/>
  <c r="AI43" i="14"/>
  <c r="C35" i="14"/>
  <c r="C35" i="20" s="1"/>
  <c r="Z35" i="14"/>
  <c r="B41" i="14"/>
  <c r="B41" i="20" s="1"/>
  <c r="AA35" i="14"/>
  <c r="M37" i="14"/>
  <c r="M37" i="20" s="1"/>
  <c r="F40" i="14"/>
  <c r="F40" i="20" s="1"/>
  <c r="AA40" i="14"/>
  <c r="S42" i="14"/>
  <c r="I40" i="14"/>
  <c r="I40" i="20" s="1"/>
  <c r="AI42" i="14"/>
  <c r="AC42" i="14"/>
  <c r="T43" i="14"/>
  <c r="F37" i="14"/>
  <c r="F37" i="20" s="1"/>
  <c r="AA38" i="14"/>
  <c r="R43" i="14"/>
  <c r="U36" i="14"/>
  <c r="AC36" i="14"/>
  <c r="AB37" i="14"/>
  <c r="M44" i="14"/>
  <c r="M44" i="20" s="1"/>
  <c r="AE39" i="14"/>
  <c r="AG44" i="14"/>
  <c r="AH36" i="14"/>
  <c r="AF44" i="14"/>
  <c r="AF42" i="14"/>
  <c r="S35" i="14"/>
  <c r="S40" i="14"/>
  <c r="P37" i="14"/>
  <c r="AH42" i="14"/>
  <c r="AF41" i="14"/>
  <c r="X36" i="14"/>
  <c r="AC43" i="14"/>
  <c r="Q37" i="14"/>
  <c r="N37" i="14"/>
  <c r="N37" i="20" s="1"/>
  <c r="J40" i="14"/>
  <c r="J40" i="20" s="1"/>
  <c r="H40" i="14"/>
  <c r="H40" i="20" s="1"/>
  <c r="AH39" i="14"/>
  <c r="U43" i="14"/>
  <c r="AG35" i="14"/>
  <c r="E40" i="14"/>
  <c r="E40" i="20" s="1"/>
  <c r="L39" i="14"/>
  <c r="L39" i="20" s="1"/>
  <c r="B39" i="14"/>
  <c r="B39" i="20" s="1"/>
  <c r="O42" i="14"/>
  <c r="K40" i="14"/>
  <c r="K40" i="20" s="1"/>
  <c r="G43" i="14"/>
  <c r="G43" i="20" s="1"/>
  <c r="AA43" i="14"/>
  <c r="K35" i="14"/>
  <c r="K35" i="20" s="1"/>
  <c r="F38" i="14"/>
  <c r="F38" i="20" s="1"/>
  <c r="E39" i="14"/>
  <c r="E39" i="20" s="1"/>
  <c r="E36" i="14"/>
  <c r="E36" i="20" s="1"/>
  <c r="AG39" i="14"/>
  <c r="E43" i="14"/>
  <c r="E43" i="20" s="1"/>
  <c r="K37" i="14"/>
  <c r="K37" i="20" s="1"/>
  <c r="AE41" i="14"/>
  <c r="J45" i="14"/>
  <c r="J45" i="20" s="1"/>
  <c r="AC37" i="14"/>
  <c r="AC44" i="14"/>
  <c r="K44" i="14"/>
  <c r="K44" i="20" s="1"/>
  <c r="AD44" i="14"/>
  <c r="J43" i="14"/>
  <c r="J43" i="20" s="1"/>
  <c r="R39" i="14"/>
  <c r="AD43" i="14"/>
  <c r="R32" i="14"/>
  <c r="S29" i="14"/>
  <c r="T33" i="14"/>
  <c r="AC34" i="14"/>
  <c r="Z31" i="14"/>
  <c r="R34" i="14"/>
  <c r="T28" i="14"/>
  <c r="AB30" i="14"/>
  <c r="AC32" i="14"/>
  <c r="R20" i="14"/>
  <c r="S30" i="14"/>
  <c r="S26" i="14"/>
  <c r="Y30" i="14"/>
  <c r="R31" i="14"/>
  <c r="T34" i="14"/>
  <c r="S32" i="14"/>
  <c r="AB33" i="14"/>
  <c r="S33" i="14"/>
  <c r="S21" i="14"/>
  <c r="S22" i="14"/>
  <c r="Y32" i="14"/>
  <c r="T23" i="14"/>
  <c r="T22" i="14"/>
  <c r="AA29" i="14"/>
  <c r="T24" i="14"/>
  <c r="R28" i="14"/>
  <c r="S25" i="14"/>
  <c r="T32" i="14"/>
  <c r="R26" i="14"/>
  <c r="Z34" i="14"/>
  <c r="T21" i="14"/>
  <c r="K28" i="14"/>
  <c r="E29" i="14"/>
  <c r="F34" i="14"/>
  <c r="G18" i="14"/>
  <c r="B22" i="14"/>
  <c r="F19" i="14"/>
  <c r="R21" i="14"/>
  <c r="T20" i="14"/>
  <c r="AO44" i="14"/>
  <c r="H20" i="14"/>
  <c r="C33" i="14"/>
  <c r="C24" i="14"/>
  <c r="N24" i="14"/>
  <c r="L30" i="14"/>
  <c r="R23" i="14"/>
  <c r="S28" i="14"/>
  <c r="AA32" i="14"/>
  <c r="L19" i="14"/>
  <c r="E15" i="14"/>
  <c r="G16" i="14"/>
  <c r="K31" i="14"/>
  <c r="AA33" i="14"/>
  <c r="M22" i="14"/>
  <c r="Y34" i="14"/>
  <c r="I15" i="14"/>
  <c r="AC33" i="14"/>
  <c r="B20" i="14"/>
  <c r="Z30" i="14"/>
  <c r="I28" i="14"/>
  <c r="E19" i="14"/>
  <c r="M19" i="14"/>
  <c r="J15" i="14"/>
  <c r="J28" i="14"/>
  <c r="I31" i="14"/>
  <c r="L15" i="14"/>
  <c r="I17" i="14"/>
  <c r="R30" i="14"/>
  <c r="Z33" i="14"/>
  <c r="B23" i="14"/>
  <c r="N15" i="14"/>
  <c r="S31" i="14"/>
  <c r="H26" i="14"/>
  <c r="B21" i="14"/>
  <c r="F28" i="14"/>
  <c r="G34" i="14"/>
  <c r="H14" i="14"/>
  <c r="J24" i="14"/>
  <c r="G20" i="14"/>
  <c r="L29" i="14"/>
  <c r="H22" i="14"/>
  <c r="T27" i="14"/>
  <c r="R29" i="14"/>
  <c r="AA34" i="14"/>
  <c r="L17" i="14"/>
  <c r="R27" i="14"/>
  <c r="H32" i="14"/>
  <c r="D17" i="14"/>
  <c r="E18" i="14"/>
  <c r="T26" i="14"/>
  <c r="L16" i="14"/>
  <c r="S34" i="14"/>
  <c r="C32" i="14"/>
  <c r="F17" i="14"/>
  <c r="Y33" i="14"/>
  <c r="AB31" i="14"/>
  <c r="B16" i="14"/>
  <c r="E32" i="14"/>
  <c r="N14" i="14"/>
  <c r="N16" i="14"/>
  <c r="C19" i="14"/>
  <c r="L34" i="14"/>
  <c r="N27" i="14"/>
  <c r="R33" i="14"/>
  <c r="D24" i="14"/>
  <c r="B19" i="14"/>
  <c r="E22" i="14"/>
  <c r="E33" i="14"/>
  <c r="J25" i="14"/>
  <c r="AC30" i="14"/>
  <c r="E26" i="14"/>
  <c r="L31" i="14"/>
  <c r="I29" i="14"/>
  <c r="B24" i="14"/>
  <c r="F26" i="14"/>
  <c r="C21" i="14"/>
  <c r="D28" i="14"/>
  <c r="S27" i="14"/>
  <c r="M26" i="14"/>
  <c r="H30" i="14"/>
  <c r="K15" i="14"/>
  <c r="S24" i="14"/>
  <c r="AB29" i="14"/>
  <c r="C18" i="14"/>
  <c r="Y31" i="14"/>
  <c r="F14" i="14"/>
  <c r="C30" i="14"/>
  <c r="F22" i="14"/>
  <c r="N33" i="14"/>
  <c r="K22" i="14"/>
  <c r="F27" i="14"/>
  <c r="E14" i="14"/>
  <c r="H19" i="14"/>
  <c r="G25" i="14"/>
  <c r="B26" i="14"/>
  <c r="K30" i="14"/>
  <c r="G24" i="14"/>
  <c r="N25" i="14"/>
  <c r="D21" i="14"/>
  <c r="B25" i="14"/>
  <c r="I23" i="14"/>
  <c r="E31" i="14"/>
  <c r="J31" i="14"/>
  <c r="N20" i="14"/>
  <c r="R25" i="14"/>
  <c r="T31" i="14"/>
  <c r="D30" i="14"/>
  <c r="G30" i="14"/>
  <c r="D19" i="14"/>
  <c r="J16" i="14"/>
  <c r="M31" i="14"/>
  <c r="N28" i="14"/>
  <c r="M30" i="14"/>
  <c r="H27" i="14"/>
  <c r="J30" i="14"/>
  <c r="N32" i="14"/>
  <c r="J18" i="14"/>
  <c r="N31" i="14"/>
  <c r="D16" i="14"/>
  <c r="T30" i="14"/>
  <c r="AA31" i="14"/>
  <c r="H28" i="14"/>
  <c r="F25" i="14"/>
  <c r="AB32" i="14"/>
  <c r="M16" i="14"/>
  <c r="AC29" i="14"/>
  <c r="S23" i="14"/>
  <c r="I20" i="14"/>
  <c r="J23" i="14"/>
  <c r="Y29" i="14"/>
  <c r="G21" i="14"/>
  <c r="H24" i="14"/>
  <c r="E28" i="14"/>
  <c r="R24" i="14"/>
  <c r="D23" i="14"/>
  <c r="E21" i="14"/>
  <c r="M29" i="14"/>
  <c r="S20" i="14"/>
  <c r="J29" i="14"/>
  <c r="F29" i="14"/>
  <c r="E23" i="14"/>
  <c r="N30" i="14"/>
  <c r="M32" i="14"/>
  <c r="N29" i="14"/>
  <c r="C34" i="14"/>
  <c r="B31" i="14"/>
  <c r="I18" i="14"/>
  <c r="AA30" i="14"/>
  <c r="T29" i="14"/>
  <c r="D20" i="14"/>
  <c r="Z29" i="14"/>
  <c r="C14" i="14"/>
  <c r="AB34" i="14"/>
  <c r="I24" i="14"/>
  <c r="Z32" i="14"/>
  <c r="G15" i="14"/>
  <c r="E30" i="14"/>
  <c r="K17" i="14"/>
  <c r="AL43" i="14"/>
  <c r="K21" i="14"/>
  <c r="AC31" i="14"/>
  <c r="H16" i="14"/>
  <c r="K20" i="14"/>
  <c r="I27" i="14"/>
  <c r="G22" i="14"/>
  <c r="M28" i="14"/>
  <c r="J14" i="14"/>
  <c r="C26" i="14"/>
  <c r="R22" i="14"/>
  <c r="C28" i="14"/>
  <c r="G14" i="14"/>
  <c r="H33" i="14"/>
  <c r="C31" i="14"/>
  <c r="L14" i="14"/>
  <c r="I22" i="14"/>
  <c r="J20" i="14"/>
  <c r="N21" i="14"/>
  <c r="N26" i="14"/>
  <c r="L23" i="14"/>
  <c r="T25" i="14"/>
  <c r="AO45" i="14"/>
  <c r="L25" i="14"/>
  <c r="D29" i="14"/>
  <c r="H17" i="14"/>
  <c r="E8" i="14"/>
  <c r="K11" i="14"/>
  <c r="AN40" i="14"/>
  <c r="F7" i="14"/>
  <c r="AR44" i="14"/>
  <c r="P25" i="14"/>
  <c r="P28" i="14"/>
  <c r="V32" i="14"/>
  <c r="U22" i="14"/>
  <c r="O24" i="14"/>
  <c r="AL40" i="14"/>
  <c r="AQ45" i="14"/>
  <c r="AK42" i="14"/>
  <c r="V34" i="14"/>
  <c r="F23" i="14"/>
  <c r="AO42" i="14"/>
  <c r="F32" i="14"/>
  <c r="W34" i="14"/>
  <c r="E25" i="14"/>
  <c r="Q30" i="14"/>
  <c r="AN45" i="14"/>
  <c r="M17" i="14"/>
  <c r="J21" i="14"/>
  <c r="AJ36" i="14"/>
  <c r="AP45" i="14"/>
  <c r="B30" i="14"/>
  <c r="E20" i="14"/>
  <c r="I34" i="14"/>
  <c r="B17" i="14"/>
  <c r="D14" i="14"/>
  <c r="AO43" i="14"/>
  <c r="B7" i="14"/>
  <c r="AO41" i="14"/>
  <c r="C6" i="14"/>
  <c r="AF32" i="14"/>
  <c r="AA27" i="14"/>
  <c r="W26" i="14"/>
  <c r="U29" i="14"/>
  <c r="AF34" i="14"/>
  <c r="AJ40" i="14"/>
  <c r="G9" i="14"/>
  <c r="F13" i="14"/>
  <c r="Q29" i="14"/>
  <c r="P32" i="14"/>
  <c r="V33" i="14"/>
  <c r="U32" i="14"/>
  <c r="O26" i="14"/>
  <c r="E11" i="14"/>
  <c r="W30" i="14"/>
  <c r="I14" i="14"/>
  <c r="G23" i="14"/>
  <c r="AB28" i="14"/>
  <c r="O21" i="14"/>
  <c r="F15" i="14"/>
  <c r="J13" i="14"/>
  <c r="AE31" i="14"/>
  <c r="O34" i="14"/>
  <c r="C20" i="14"/>
  <c r="E16" i="14"/>
  <c r="I9" i="14"/>
  <c r="B13" i="14"/>
  <c r="D8" i="14"/>
  <c r="U25" i="14"/>
  <c r="AK41" i="14"/>
  <c r="B18" i="14"/>
  <c r="F16" i="14"/>
  <c r="B12" i="14"/>
  <c r="I10" i="14"/>
  <c r="Z28" i="14"/>
  <c r="O28" i="14"/>
  <c r="H23" i="14"/>
  <c r="S19" i="14"/>
  <c r="C3" i="14"/>
  <c r="Q21" i="14"/>
  <c r="L22" i="14"/>
  <c r="N23" i="14"/>
  <c r="D4" i="14"/>
  <c r="E10" i="14"/>
  <c r="Y26" i="14"/>
  <c r="AE34" i="14"/>
  <c r="K24" i="14"/>
  <c r="K32" i="14"/>
  <c r="AR45" i="14"/>
  <c r="I33" i="14"/>
  <c r="K25" i="14"/>
  <c r="D32" i="14"/>
  <c r="AP43" i="14"/>
  <c r="V23" i="14"/>
  <c r="H12" i="14"/>
  <c r="G11" i="14"/>
  <c r="H10" i="14"/>
  <c r="H13" i="14"/>
  <c r="V24" i="14"/>
  <c r="AG33" i="14"/>
  <c r="AD34" i="14"/>
  <c r="O19" i="14"/>
  <c r="O32" i="14"/>
  <c r="AM39" i="14"/>
  <c r="D33" i="14"/>
  <c r="Z27" i="14"/>
  <c r="Q26" i="14"/>
  <c r="AS45" i="14"/>
  <c r="M21" i="14"/>
  <c r="M20" i="14"/>
  <c r="G17" i="14"/>
  <c r="D22" i="14"/>
  <c r="M23" i="14"/>
  <c r="AQ44" i="14"/>
  <c r="AJ38" i="14"/>
  <c r="D11" i="14"/>
  <c r="B10" i="14"/>
  <c r="K13" i="14"/>
  <c r="B8" i="14"/>
  <c r="W28" i="14"/>
  <c r="X25" i="14"/>
  <c r="X32" i="14"/>
  <c r="U21" i="14"/>
  <c r="AM40" i="14"/>
  <c r="O16" i="14"/>
  <c r="AL42" i="14"/>
  <c r="C29" i="14"/>
  <c r="H29" i="14"/>
  <c r="AD31" i="14"/>
  <c r="X24" i="14"/>
  <c r="AN42" i="14"/>
  <c r="AM43" i="14"/>
  <c r="O23" i="14"/>
  <c r="L27" i="14"/>
  <c r="E13" i="14"/>
  <c r="Y27" i="14"/>
  <c r="P22" i="14"/>
  <c r="AJ39" i="14"/>
  <c r="AK45" i="14"/>
  <c r="C23" i="14"/>
  <c r="I16" i="14"/>
  <c r="L26" i="14"/>
  <c r="M27" i="14"/>
  <c r="L24" i="14"/>
  <c r="AQ43" i="14"/>
  <c r="Y25" i="14"/>
  <c r="AD32" i="14"/>
  <c r="G10" i="14"/>
  <c r="J11" i="14"/>
  <c r="AE32" i="14"/>
  <c r="Q17" i="14"/>
  <c r="W29" i="14"/>
  <c r="AJ42" i="14"/>
  <c r="F20" i="14"/>
  <c r="C16" i="14"/>
  <c r="L12" i="14"/>
  <c r="P24" i="14"/>
  <c r="O22" i="14"/>
  <c r="O33" i="14"/>
  <c r="G31" i="14"/>
  <c r="AJ45" i="14"/>
  <c r="V27" i="14"/>
  <c r="G29" i="14"/>
  <c r="AJ43" i="14"/>
  <c r="H34" i="14"/>
  <c r="K34" i="14"/>
  <c r="F33" i="14"/>
  <c r="H25" i="14"/>
  <c r="AK43" i="14"/>
  <c r="AA28" i="14"/>
  <c r="AK38" i="14"/>
  <c r="F12" i="14"/>
  <c r="M13" i="14"/>
  <c r="X28" i="14"/>
  <c r="Q22" i="14"/>
  <c r="P18" i="14"/>
  <c r="Q25" i="14"/>
  <c r="J32" i="14"/>
  <c r="C11" i="14"/>
  <c r="W32" i="14"/>
  <c r="C22" i="14"/>
  <c r="J27" i="14"/>
  <c r="Q19" i="14"/>
  <c r="H18" i="14"/>
  <c r="G28" i="14"/>
  <c r="E17" i="14"/>
  <c r="AL45" i="14"/>
  <c r="L32" i="14"/>
  <c r="L18" i="14"/>
  <c r="K14" i="14"/>
  <c r="AM44" i="14"/>
  <c r="H8" i="14"/>
  <c r="B4" i="14"/>
  <c r="F11" i="14"/>
  <c r="D10" i="14"/>
  <c r="X27" i="14"/>
  <c r="Q18" i="14"/>
  <c r="X26" i="14"/>
  <c r="AM42" i="14"/>
  <c r="J19" i="14"/>
  <c r="E6" i="14"/>
  <c r="P33" i="14"/>
  <c r="E27" i="14"/>
  <c r="L21" i="14"/>
  <c r="B6" i="14"/>
  <c r="G27" i="14"/>
  <c r="U31" i="14"/>
  <c r="AN44" i="14"/>
  <c r="P21" i="14"/>
  <c r="AP44" i="14"/>
  <c r="B9" i="14"/>
  <c r="V28" i="14"/>
  <c r="D34" i="14"/>
  <c r="J22" i="14"/>
  <c r="M14" i="14"/>
  <c r="B27" i="14"/>
  <c r="B29" i="14"/>
  <c r="F24" i="14"/>
  <c r="AJ44" i="14"/>
  <c r="F9" i="14"/>
  <c r="H9" i="14"/>
  <c r="G13" i="14"/>
  <c r="G12" i="14"/>
  <c r="U28" i="14"/>
  <c r="P31" i="14"/>
  <c r="W25" i="14"/>
  <c r="U26" i="14"/>
  <c r="W24" i="14"/>
  <c r="O29" i="14"/>
  <c r="F8" i="14"/>
  <c r="U27" i="14"/>
  <c r="K16" i="14"/>
  <c r="V29" i="14"/>
  <c r="F21" i="14"/>
  <c r="P30" i="14"/>
  <c r="K33" i="14"/>
  <c r="N18" i="14"/>
  <c r="AM41" i="14"/>
  <c r="D26" i="14"/>
  <c r="C12" i="14"/>
  <c r="E34" i="14"/>
  <c r="I21" i="14"/>
  <c r="F18" i="14"/>
  <c r="L33" i="14"/>
  <c r="D27" i="14"/>
  <c r="H15" i="14"/>
  <c r="B14" i="14"/>
  <c r="E24" i="14"/>
  <c r="AL44" i="14"/>
  <c r="C10" i="14"/>
  <c r="B11" i="14"/>
  <c r="F6" i="14"/>
  <c r="I13" i="14"/>
  <c r="X33" i="14"/>
  <c r="P20" i="14"/>
  <c r="W33" i="14"/>
  <c r="Q32" i="14"/>
  <c r="W31" i="14"/>
  <c r="AD33" i="14"/>
  <c r="AK40" i="14"/>
  <c r="I30" i="14"/>
  <c r="J12" i="14"/>
  <c r="Q23" i="14"/>
  <c r="F30" i="14"/>
  <c r="AK39" i="14"/>
  <c r="J33" i="14"/>
  <c r="I32" i="14"/>
  <c r="D15" i="14"/>
  <c r="K18" i="14"/>
  <c r="H31" i="14"/>
  <c r="B33" i="14"/>
  <c r="J26" i="14"/>
  <c r="K26" i="14"/>
  <c r="J17" i="14"/>
  <c r="N17" i="14"/>
  <c r="D25" i="14"/>
  <c r="I19" i="14"/>
  <c r="C17" i="14"/>
  <c r="AM45" i="14"/>
  <c r="Y28" i="14"/>
  <c r="AD30" i="14"/>
  <c r="E7" i="14"/>
  <c r="B2" i="14"/>
  <c r="P23" i="14"/>
  <c r="Q20" i="14"/>
  <c r="AG34" i="14"/>
  <c r="V30" i="14"/>
  <c r="Q24" i="14"/>
  <c r="O31" i="14"/>
  <c r="AL39" i="14"/>
  <c r="H21" i="14"/>
  <c r="L28" i="14"/>
  <c r="N34" i="14"/>
  <c r="L20" i="14"/>
  <c r="AK44" i="14"/>
  <c r="C8" i="14"/>
  <c r="X30" i="14"/>
  <c r="D18" i="14"/>
  <c r="G8" i="14"/>
  <c r="R19" i="14"/>
  <c r="P26" i="14"/>
  <c r="E5" i="14"/>
  <c r="P17" i="14"/>
  <c r="AF33" i="14"/>
  <c r="C25" i="14"/>
  <c r="C4" i="14"/>
  <c r="V25" i="14"/>
  <c r="U34" i="14"/>
  <c r="I26" i="14"/>
  <c r="P16" i="14"/>
  <c r="D12" i="14"/>
  <c r="P29" i="14"/>
  <c r="P34" i="14"/>
  <c r="N19" i="14"/>
  <c r="W23" i="14"/>
  <c r="V22" i="14"/>
  <c r="Q27" i="14"/>
  <c r="B32" i="14"/>
  <c r="C7" i="14"/>
  <c r="F10" i="14"/>
  <c r="U23" i="14"/>
  <c r="Q34" i="14"/>
  <c r="O15" i="14"/>
  <c r="C15" i="14"/>
  <c r="D7" i="14"/>
  <c r="H11" i="14"/>
  <c r="V31" i="14"/>
  <c r="Q31" i="14"/>
  <c r="M33" i="14"/>
  <c r="J10" i="14"/>
  <c r="M25" i="14"/>
  <c r="M34" i="14"/>
  <c r="G26" i="14"/>
  <c r="B34" i="14"/>
  <c r="C27" i="14"/>
  <c r="D13" i="14"/>
  <c r="D5" i="14"/>
  <c r="D9" i="14"/>
  <c r="C9" i="14"/>
  <c r="L13" i="14"/>
  <c r="U24" i="14"/>
  <c r="X29" i="14"/>
  <c r="P19" i="14"/>
  <c r="P27" i="14"/>
  <c r="K27" i="14"/>
  <c r="K19" i="14"/>
  <c r="B28" i="14"/>
  <c r="AN43" i="14"/>
  <c r="I25" i="14"/>
  <c r="N22" i="14"/>
  <c r="C13" i="14"/>
  <c r="K12" i="14"/>
  <c r="AJ37" i="14"/>
  <c r="B5" i="14"/>
  <c r="C5" i="14"/>
  <c r="X31" i="14"/>
  <c r="O30" i="14"/>
  <c r="AL41" i="14"/>
  <c r="J34" i="14"/>
  <c r="K23" i="14"/>
  <c r="K29" i="14"/>
  <c r="G33" i="14"/>
  <c r="F31" i="14"/>
  <c r="M24" i="14"/>
  <c r="M15" i="14"/>
  <c r="AN41" i="14"/>
  <c r="B3" i="14"/>
  <c r="E9" i="14"/>
  <c r="E12" i="14"/>
  <c r="I12" i="14"/>
  <c r="U33" i="14"/>
  <c r="V45" i="14"/>
  <c r="G32" i="14"/>
  <c r="AE33" i="14"/>
  <c r="P40" i="14"/>
  <c r="X34" i="14"/>
  <c r="Q28" i="14"/>
  <c r="Q43" i="14"/>
  <c r="AG40" i="14"/>
  <c r="R18" i="14"/>
  <c r="O27" i="14"/>
  <c r="W27" i="14"/>
  <c r="Z26" i="14"/>
  <c r="O18" i="14"/>
  <c r="O20" i="14"/>
  <c r="U41" i="14"/>
  <c r="O25" i="14"/>
  <c r="V36" i="14"/>
  <c r="I36" i="14"/>
  <c r="I36" i="20" s="1"/>
  <c r="O17" i="14"/>
  <c r="O41" i="14"/>
  <c r="G19" i="14"/>
  <c r="AJ41" i="14"/>
  <c r="B15" i="14"/>
  <c r="AK37" i="14"/>
  <c r="AH40" i="14"/>
  <c r="D40" i="14"/>
  <c r="D40" i="20" s="1"/>
  <c r="AG45" i="14"/>
  <c r="G7" i="14"/>
  <c r="AH34" i="14"/>
  <c r="V26" i="14"/>
  <c r="C38" i="14"/>
  <c r="C38" i="20" s="1"/>
  <c r="G35" i="14"/>
  <c r="G35" i="20" s="1"/>
  <c r="V37" i="14"/>
  <c r="AP42" i="14"/>
  <c r="D6" i="14"/>
  <c r="Q33" i="14"/>
  <c r="M18" i="14"/>
  <c r="U38" i="14"/>
  <c r="AL38" i="14"/>
  <c r="D31" i="14"/>
  <c r="U30" i="14"/>
  <c r="W41" i="14"/>
  <c r="I11" i="14"/>
  <c r="X40" i="14"/>
  <c r="C40" i="14"/>
  <c r="C40" i="20" s="1"/>
  <c r="O36" i="14"/>
  <c r="AE45" i="14"/>
  <c r="D35" i="14"/>
  <c r="D35" i="20" s="1"/>
  <c r="I37" i="14"/>
  <c r="I37" i="20" s="1"/>
  <c r="N39" i="14"/>
  <c r="N39" i="20" s="1"/>
  <c r="R35" i="14"/>
  <c r="G45" i="14"/>
  <c r="G45" i="20" s="1"/>
  <c r="H45" i="14"/>
  <c r="H45" i="20" s="1"/>
  <c r="S41" i="14"/>
  <c r="AI40" i="14"/>
  <c r="H43" i="14"/>
  <c r="H43" i="20" s="1"/>
  <c r="C39" i="14"/>
  <c r="C39" i="20" s="1"/>
  <c r="I39" i="14"/>
  <c r="I39" i="20" s="1"/>
  <c r="X38" i="14"/>
  <c r="AB35" i="14"/>
  <c r="AH45" i="14"/>
  <c r="L40" i="14"/>
  <c r="L40" i="20" s="1"/>
  <c r="Y40" i="14"/>
  <c r="AC40" i="14"/>
  <c r="AH37" i="14"/>
  <c r="X42" i="14"/>
  <c r="S43" i="14"/>
  <c r="L38" i="14"/>
  <c r="L38" i="20" s="1"/>
  <c r="AC39" i="14"/>
  <c r="J36" i="14"/>
  <c r="J36" i="20" s="1"/>
  <c r="T42" i="14"/>
  <c r="AB36" i="14"/>
  <c r="Q38" i="14"/>
  <c r="AD45" i="14"/>
  <c r="B36" i="14"/>
  <c r="B36" i="20" s="1"/>
  <c r="AE44" i="14"/>
  <c r="V41" i="14"/>
  <c r="R37" i="14"/>
  <c r="N45" i="14"/>
  <c r="N45" i="20" s="1"/>
  <c r="AB42" i="14"/>
  <c r="AI41" i="14"/>
  <c r="AH35" i="14"/>
  <c r="O39" i="14"/>
  <c r="X37" i="14"/>
  <c r="U37" i="14"/>
  <c r="T45" i="14"/>
  <c r="X35" i="14"/>
  <c r="U35" i="14"/>
  <c r="AE42" i="14"/>
  <c r="M35" i="14"/>
  <c r="M35" i="20" s="1"/>
  <c r="AB40" i="14"/>
  <c r="F36" i="14"/>
  <c r="F36" i="20" s="1"/>
  <c r="AB44" i="14"/>
  <c r="H36" i="14"/>
  <c r="H36" i="20" s="1"/>
  <c r="AA42" i="14"/>
  <c r="R36" i="14"/>
  <c r="T44" i="14"/>
  <c r="W37" i="14"/>
  <c r="F43" i="14"/>
  <c r="F43" i="20" s="1"/>
  <c r="N42" i="14"/>
  <c r="N42" i="20" s="1"/>
  <c r="W44" i="14"/>
  <c r="J38" i="14"/>
  <c r="J38" i="20" s="1"/>
  <c r="F45" i="14"/>
  <c r="F45" i="20" s="1"/>
  <c r="Q35" i="14"/>
  <c r="M38" i="14"/>
  <c r="M38" i="20" s="1"/>
  <c r="AF45" i="14"/>
  <c r="AC35" i="14"/>
  <c r="AH41" i="14"/>
  <c r="M45" i="14"/>
  <c r="M45" i="20" s="1"/>
  <c r="H44" i="14"/>
  <c r="H44" i="20" s="1"/>
  <c r="N40" i="14"/>
  <c r="N40" i="20" s="1"/>
  <c r="N36" i="14"/>
  <c r="N36" i="20" s="1"/>
  <c r="AA41" i="14"/>
  <c r="R44" i="14"/>
  <c r="T38" i="14"/>
  <c r="D39" i="14"/>
  <c r="D39" i="20" s="1"/>
  <c r="Q42" i="14"/>
  <c r="V42" i="14"/>
  <c r="P45" i="14"/>
  <c r="Z39" i="14"/>
  <c r="O35" i="14"/>
  <c r="AD35" i="14"/>
  <c r="I35" i="14"/>
  <c r="I35" i="20" s="1"/>
  <c r="X41" i="14"/>
  <c r="Z38" i="14"/>
  <c r="AD42" i="14"/>
  <c r="B37" i="14"/>
  <c r="B37" i="20" s="1"/>
  <c r="P42" i="14"/>
  <c r="Y39" i="14"/>
  <c r="S37" i="14"/>
  <c r="AH38" i="14"/>
  <c r="AF37" i="14"/>
  <c r="O38" i="14"/>
  <c r="T37" i="14"/>
  <c r="S44" i="14"/>
  <c r="F41" i="14"/>
  <c r="F41" i="20" s="1"/>
  <c r="K36" i="14"/>
  <c r="K36" i="20" s="1"/>
  <c r="K38" i="14"/>
  <c r="K38" i="20" s="1"/>
  <c r="AA45" i="14"/>
  <c r="Y41" i="14"/>
  <c r="AI38" i="14"/>
  <c r="B44" i="14"/>
  <c r="B44" i="20" s="1"/>
  <c r="AF43" i="14"/>
  <c r="V40" i="14"/>
  <c r="O45" i="14"/>
  <c r="Q41" i="14"/>
  <c r="AH43" i="14"/>
  <c r="S36" i="14"/>
  <c r="W35" i="14"/>
  <c r="X43" i="14"/>
  <c r="B45" i="14"/>
  <c r="B45" i="20" s="1"/>
  <c r="O44" i="14"/>
  <c r="AE38" i="14"/>
  <c r="K42" i="14"/>
  <c r="K42" i="20" s="1"/>
  <c r="C36" i="14"/>
  <c r="C36" i="20" s="1"/>
  <c r="L37" i="14"/>
  <c r="L37" i="20" s="1"/>
  <c r="I38" i="14"/>
  <c r="I38" i="20" s="1"/>
  <c r="E45" i="14"/>
  <c r="E45" i="20" s="1"/>
  <c r="C44" i="14"/>
  <c r="C44" i="20" s="1"/>
  <c r="AA44" i="14"/>
  <c r="L42" i="14"/>
  <c r="L42" i="20" s="1"/>
  <c r="C45" i="14"/>
  <c r="C45" i="20" s="1"/>
  <c r="W38" i="14"/>
  <c r="AG37" i="14"/>
  <c r="D43" i="14"/>
  <c r="D43" i="20" s="1"/>
  <c r="P41" i="14"/>
  <c r="N38" i="14"/>
  <c r="N38" i="20" s="1"/>
  <c r="T39" i="14"/>
  <c r="AD38" i="14"/>
  <c r="N44" i="14"/>
  <c r="N44" i="20" s="1"/>
  <c r="AF40" i="14"/>
  <c r="O43" i="14"/>
  <c r="G39" i="14"/>
  <c r="G39" i="20" s="1"/>
  <c r="M39" i="14"/>
  <c r="M39" i="20" s="1"/>
  <c r="L36" i="14"/>
  <c r="L36" i="20" s="1"/>
  <c r="AB39" i="14"/>
  <c r="M43" i="14"/>
  <c r="M43" i="20" s="1"/>
  <c r="C37" i="14"/>
  <c r="C37" i="20" s="1"/>
  <c r="AA39" i="14"/>
  <c r="AD40" i="14"/>
  <c r="L44" i="14"/>
  <c r="L44" i="20" s="1"/>
  <c r="C42" i="14"/>
  <c r="C42" i="20" s="1"/>
  <c r="O40" i="14"/>
  <c r="G42" i="14"/>
  <c r="G42" i="20" s="1"/>
  <c r="T41" i="14"/>
  <c r="AE36" i="14"/>
  <c r="Y35" i="14"/>
  <c r="S38" i="14"/>
  <c r="G44" i="14"/>
  <c r="G44" i="20" s="1"/>
  <c r="E38" i="14"/>
  <c r="E38" i="20" s="1"/>
  <c r="U42" i="14"/>
  <c r="AE43" i="14"/>
  <c r="L43" i="14"/>
  <c r="L43" i="20" s="1"/>
  <c r="H39" i="14"/>
  <c r="H39" i="20" s="1"/>
  <c r="D37" i="14"/>
  <c r="D37" i="20" s="1"/>
  <c r="Y36" i="14"/>
  <c r="Z40" i="14"/>
  <c r="J39" i="14"/>
  <c r="J39" i="20" s="1"/>
  <c r="Z36" i="14"/>
  <c r="P44" i="14"/>
  <c r="U45" i="14"/>
  <c r="D44" i="14"/>
  <c r="D44" i="20" s="1"/>
  <c r="G36" i="14"/>
  <c r="G36" i="20" s="1"/>
  <c r="P38" i="14"/>
  <c r="Q40" i="14"/>
  <c r="I41" i="14"/>
  <c r="I41" i="20" s="1"/>
  <c r="B40" i="14"/>
  <c r="B40" i="20" s="1"/>
  <c r="D41" i="14"/>
  <c r="D41" i="20" s="1"/>
  <c r="I44" i="14"/>
  <c r="I44" i="20" s="1"/>
  <c r="AF36" i="14"/>
  <c r="AA37" i="14"/>
  <c r="K45" i="14"/>
  <c r="K45" i="20" s="1"/>
  <c r="AB43" i="14"/>
  <c r="R45" i="14"/>
  <c r="T35" i="14"/>
  <c r="T36" i="14"/>
  <c r="R40" i="14"/>
  <c r="U39" i="14"/>
  <c r="W40" i="14"/>
  <c r="N43" i="14"/>
  <c r="N43" i="20" s="1"/>
  <c r="G40" i="14"/>
  <c r="G40" i="20" s="1"/>
  <c r="V43" i="14"/>
  <c r="AI37" i="14"/>
  <c r="R41" i="14"/>
  <c r="P39" i="14"/>
  <c r="Q39" i="14"/>
  <c r="E41" i="14"/>
  <c r="E41" i="20" s="1"/>
  <c r="AF38" i="14"/>
  <c r="Z45" i="14"/>
  <c r="E35" i="14"/>
  <c r="E35" i="20" s="1"/>
  <c r="Z42" i="14"/>
  <c r="E37" i="14"/>
  <c r="E37" i="20" s="1"/>
  <c r="D45" i="14"/>
  <c r="D45" i="20" s="1"/>
  <c r="R42" i="14"/>
  <c r="Z44" i="14"/>
  <c r="W42" i="14"/>
  <c r="W45" i="14"/>
  <c r="AD36" i="14"/>
  <c r="L35" i="14"/>
  <c r="L35" i="20" s="1"/>
  <c r="AG36" i="14"/>
  <c r="AI45" i="14"/>
  <c r="J37" i="14"/>
  <c r="J37" i="20" s="1"/>
  <c r="I42" i="14"/>
  <c r="I42" i="20" s="1"/>
  <c r="AF35" i="14"/>
  <c r="Y37" i="14"/>
  <c r="AG41" i="14"/>
  <c r="B35" i="14"/>
  <c r="B35" i="20" s="1"/>
  <c r="D38" i="14"/>
  <c r="D38" i="20" s="1"/>
  <c r="C51" i="14"/>
  <c r="C51" i="20" s="1"/>
  <c r="G37" i="14"/>
  <c r="G37" i="20" s="1"/>
  <c r="G41" i="14"/>
  <c r="G41" i="20" s="1"/>
  <c r="AI36" i="14"/>
  <c r="AB41" i="14"/>
  <c r="I45" i="14"/>
  <c r="I45" i="20" s="1"/>
  <c r="V35" i="14"/>
  <c r="X39" i="14"/>
  <c r="K39" i="14"/>
  <c r="K39" i="20" s="1"/>
  <c r="V44" i="14"/>
  <c r="K41" i="14"/>
  <c r="K41" i="20" s="1"/>
  <c r="AG43" i="14"/>
  <c r="AD39" i="14"/>
  <c r="H42" i="14"/>
  <c r="H42" i="20" s="1"/>
  <c r="Q44" i="14"/>
  <c r="AG38" i="14"/>
  <c r="J44" i="14"/>
  <c r="J44" i="20" s="1"/>
  <c r="S39" i="14"/>
  <c r="V39" i="14"/>
  <c r="H37" i="14"/>
  <c r="H37" i="20" s="1"/>
  <c r="AD37" i="14"/>
  <c r="AI35" i="14"/>
  <c r="Y45" i="14"/>
  <c r="B42" i="14"/>
  <c r="B42" i="20" s="1"/>
  <c r="I43" i="14"/>
  <c r="I43" i="20" s="1"/>
  <c r="Y43" i="14"/>
  <c r="AB38" i="14"/>
  <c r="AI39" i="14"/>
  <c r="X45" i="14"/>
  <c r="O37" i="14"/>
  <c r="P35" i="14"/>
  <c r="AF39" i="14"/>
  <c r="H38" i="14"/>
  <c r="H38" i="20" s="1"/>
  <c r="Z45" i="1"/>
  <c r="P44" i="1"/>
  <c r="M43" i="1"/>
  <c r="E44" i="1"/>
  <c r="O44" i="1"/>
  <c r="R44" i="1"/>
  <c r="L45" i="1"/>
  <c r="K45" i="1"/>
  <c r="E45" i="1"/>
  <c r="Y43" i="1"/>
  <c r="G45" i="1"/>
  <c r="D44" i="1"/>
  <c r="I45" i="1"/>
  <c r="AG43" i="1"/>
  <c r="U43" i="1"/>
  <c r="AD43" i="1"/>
  <c r="G43" i="1"/>
  <c r="AF45" i="1"/>
  <c r="AB45" i="1"/>
  <c r="S44" i="1"/>
  <c r="AF43" i="1"/>
  <c r="AA45" i="1"/>
  <c r="T45" i="1"/>
  <c r="AK43" i="1"/>
  <c r="AJ43" i="1"/>
  <c r="Z43" i="1"/>
  <c r="T44" i="1"/>
  <c r="S45" i="1"/>
  <c r="AL43" i="1"/>
  <c r="F45" i="1"/>
  <c r="Q44" i="1"/>
  <c r="K43" i="1"/>
  <c r="F43" i="1"/>
  <c r="J45" i="1"/>
  <c r="AH43" i="1"/>
  <c r="AQ45" i="1"/>
  <c r="AD45" i="1"/>
  <c r="AJ44" i="1"/>
  <c r="C43" i="1"/>
  <c r="L43" i="1"/>
  <c r="O45" i="1"/>
  <c r="E43" i="1"/>
  <c r="AO43" i="1"/>
  <c r="AQ43" i="1"/>
  <c r="AO44" i="1"/>
  <c r="AE43" i="1"/>
  <c r="AN44" i="1"/>
  <c r="AF44" i="1"/>
  <c r="V44" i="1"/>
  <c r="N44" i="1"/>
  <c r="H43" i="1"/>
  <c r="AJ45" i="1"/>
  <c r="Q45" i="1"/>
  <c r="U45" i="1"/>
  <c r="AM43" i="1"/>
  <c r="AG45" i="1"/>
  <c r="AK45" i="1"/>
  <c r="AP44" i="1"/>
  <c r="W44" i="1"/>
  <c r="AP43" i="1"/>
  <c r="AB44" i="1"/>
  <c r="N43" i="1"/>
  <c r="AH44" i="1"/>
  <c r="AM44" i="1"/>
  <c r="C45" i="1"/>
  <c r="B45" i="1"/>
  <c r="D43" i="1"/>
  <c r="AI44" i="1"/>
  <c r="U44" i="1"/>
  <c r="AE45" i="1"/>
  <c r="AM45" i="1"/>
  <c r="G44" i="1"/>
  <c r="M44" i="1"/>
  <c r="AB43" i="1"/>
  <c r="B43" i="1"/>
  <c r="L44" i="1"/>
  <c r="AN43" i="1"/>
  <c r="AP45" i="1"/>
  <c r="W45" i="1"/>
  <c r="Q43" i="1"/>
  <c r="AC43" i="1"/>
  <c r="W43" i="1"/>
  <c r="T43" i="1"/>
  <c r="R45" i="1"/>
  <c r="AH45" i="1"/>
  <c r="X43" i="1"/>
  <c r="V43" i="1"/>
  <c r="AL45" i="1"/>
  <c r="AN45" i="1"/>
  <c r="X44" i="1"/>
  <c r="Z44" i="1"/>
  <c r="P45" i="1"/>
  <c r="AG44" i="1"/>
  <c r="AC45" i="1"/>
  <c r="X45" i="1"/>
  <c r="Y45" i="1"/>
  <c r="K44" i="1"/>
  <c r="P43" i="1"/>
  <c r="AI45" i="1"/>
  <c r="Y44" i="1"/>
  <c r="AO45" i="1"/>
  <c r="H45" i="1"/>
  <c r="AC44" i="1"/>
  <c r="D45" i="1"/>
  <c r="AL44" i="1"/>
  <c r="V45" i="1"/>
  <c r="J44" i="1"/>
  <c r="AA44" i="1"/>
  <c r="AK44" i="1"/>
  <c r="B44" i="1"/>
  <c r="H44" i="1"/>
  <c r="AE44" i="1"/>
  <c r="J43" i="1"/>
  <c r="AD44" i="1"/>
  <c r="C44" i="1"/>
  <c r="I31" i="1"/>
  <c r="D5" i="1"/>
  <c r="G9" i="1"/>
  <c r="U24" i="1"/>
  <c r="J11" i="1"/>
  <c r="V24" i="1"/>
  <c r="U25" i="1"/>
  <c r="U23" i="1"/>
  <c r="D6" i="1"/>
  <c r="D9" i="1"/>
  <c r="J10" i="1"/>
  <c r="U22" i="1"/>
  <c r="B10" i="1"/>
  <c r="R18" i="1"/>
  <c r="D4" i="1"/>
  <c r="W26" i="1"/>
  <c r="B2" i="1"/>
  <c r="AJ36" i="1"/>
  <c r="Z26" i="1"/>
  <c r="H13" i="1"/>
  <c r="V25" i="1"/>
  <c r="L12" i="1"/>
  <c r="AJ38" i="1"/>
  <c r="K13" i="1"/>
  <c r="AD30" i="1"/>
  <c r="D12" i="1"/>
  <c r="X28" i="1"/>
  <c r="H8" i="1"/>
  <c r="E5" i="1"/>
  <c r="C13" i="1"/>
  <c r="AG33" i="1"/>
  <c r="AN40" i="1"/>
  <c r="AE31" i="1"/>
  <c r="G13" i="1"/>
  <c r="AR44" i="1"/>
  <c r="F6" i="1"/>
  <c r="V27" i="1"/>
  <c r="AD33" i="1"/>
  <c r="Y26" i="1"/>
  <c r="G8" i="1"/>
  <c r="G12" i="1"/>
  <c r="AD31" i="1"/>
  <c r="U21" i="1"/>
  <c r="H12" i="1"/>
  <c r="G10" i="1"/>
  <c r="F13" i="1"/>
  <c r="X27" i="1"/>
  <c r="G11" i="1"/>
  <c r="B4" i="1"/>
  <c r="M13" i="1"/>
  <c r="H10" i="1"/>
  <c r="F11" i="1"/>
  <c r="B11" i="1"/>
  <c r="C3" i="1"/>
  <c r="Z28" i="1"/>
  <c r="B7" i="1"/>
  <c r="C7" i="1"/>
  <c r="R19" i="1"/>
  <c r="I11" i="1"/>
  <c r="F7" i="1"/>
  <c r="E12" i="1"/>
  <c r="AF32" i="1"/>
  <c r="X25" i="1"/>
  <c r="I9" i="1"/>
  <c r="U28" i="1"/>
  <c r="S19" i="1"/>
  <c r="D8" i="1"/>
  <c r="C4" i="1"/>
  <c r="H11" i="1"/>
  <c r="O16" i="1"/>
  <c r="Y28" i="1"/>
  <c r="Z27" i="1"/>
  <c r="AP42" i="1"/>
  <c r="E11" i="1"/>
  <c r="C5" i="1"/>
  <c r="AE32" i="1"/>
  <c r="W23" i="1"/>
  <c r="AE33" i="1"/>
  <c r="F12" i="1"/>
  <c r="W27" i="1"/>
  <c r="AN42" i="1"/>
  <c r="U27" i="1"/>
  <c r="AN41" i="1"/>
  <c r="L13" i="1"/>
  <c r="O15" i="1"/>
  <c r="V23" i="1"/>
  <c r="D13" i="1"/>
  <c r="AF33" i="1"/>
  <c r="X24" i="1"/>
  <c r="AK37" i="1"/>
  <c r="P16" i="1"/>
  <c r="E7" i="1"/>
  <c r="AA27" i="1"/>
  <c r="I13" i="1"/>
  <c r="V26" i="1"/>
  <c r="W28" i="1"/>
  <c r="B8" i="1"/>
  <c r="I12" i="1"/>
  <c r="AB28" i="1"/>
  <c r="Y25" i="1"/>
  <c r="AK38" i="1"/>
  <c r="E10" i="1"/>
  <c r="O17" i="1"/>
  <c r="E6" i="1"/>
  <c r="V22" i="1"/>
  <c r="W24" i="1"/>
  <c r="E8" i="1"/>
  <c r="Y27" i="1"/>
  <c r="J12" i="1"/>
  <c r="E13" i="1"/>
  <c r="D10" i="1"/>
  <c r="D11" i="1"/>
  <c r="C12" i="1"/>
  <c r="C11" i="1"/>
  <c r="B3" i="1"/>
  <c r="X26" i="1"/>
  <c r="D7" i="1"/>
  <c r="B6" i="1"/>
  <c r="Q19" i="1"/>
  <c r="H9" i="1"/>
  <c r="AJ37" i="1"/>
  <c r="C8" i="1"/>
  <c r="B13" i="1"/>
  <c r="F8" i="1"/>
  <c r="AO42" i="1"/>
  <c r="AD32" i="1"/>
  <c r="I10" i="1"/>
  <c r="W25" i="1"/>
  <c r="AL38" i="1"/>
  <c r="C6" i="1"/>
  <c r="AA28" i="1"/>
  <c r="K11" i="1"/>
  <c r="V28" i="1"/>
  <c r="J13" i="1"/>
  <c r="C9" i="1"/>
  <c r="B5" i="1"/>
  <c r="F9" i="1"/>
  <c r="C10" i="1"/>
  <c r="F10" i="1"/>
  <c r="AO41" i="1"/>
  <c r="B12" i="1"/>
  <c r="E9" i="1"/>
  <c r="K12" i="1"/>
  <c r="U26" i="1"/>
  <c r="G7" i="1"/>
  <c r="B9" i="1"/>
  <c r="U31" i="1"/>
  <c r="M25" i="1"/>
  <c r="B14" i="1"/>
  <c r="F14" i="1"/>
  <c r="F16" i="1"/>
  <c r="L16" i="1"/>
  <c r="L31" i="1"/>
  <c r="G26" i="1"/>
  <c r="G18" i="1"/>
  <c r="U34" i="1"/>
  <c r="W33" i="1"/>
  <c r="Y29" i="1"/>
  <c r="AA31" i="1"/>
  <c r="R27" i="1"/>
  <c r="S22" i="1"/>
  <c r="J20" i="1"/>
  <c r="E20" i="1"/>
  <c r="N17" i="1"/>
  <c r="F19" i="1"/>
  <c r="D14" i="1"/>
  <c r="I24" i="1"/>
  <c r="E31" i="1"/>
  <c r="N19" i="1"/>
  <c r="K18" i="1"/>
  <c r="Y30" i="1"/>
  <c r="S33" i="1"/>
  <c r="T34" i="1"/>
  <c r="AA30" i="1"/>
  <c r="Y32" i="1"/>
  <c r="Y31" i="1"/>
  <c r="P17" i="1"/>
  <c r="Q21" i="1"/>
  <c r="AB29" i="1"/>
  <c r="S25" i="1"/>
  <c r="P33" i="1"/>
  <c r="O18" i="1"/>
  <c r="P34" i="1"/>
  <c r="O30" i="1"/>
  <c r="O21" i="1"/>
  <c r="Q31" i="1"/>
  <c r="C20" i="1"/>
  <c r="E14" i="1"/>
  <c r="B25" i="1"/>
  <c r="E28" i="1"/>
  <c r="S26" i="1"/>
  <c r="D18" i="1"/>
  <c r="K28" i="1"/>
  <c r="T31" i="1"/>
  <c r="W29" i="1"/>
  <c r="B30" i="1"/>
  <c r="H18" i="1"/>
  <c r="H34" i="1"/>
  <c r="V30" i="1"/>
  <c r="P27" i="1"/>
  <c r="T27" i="1"/>
  <c r="M34" i="1"/>
  <c r="M30" i="1"/>
  <c r="G14" i="1"/>
  <c r="P28" i="1"/>
  <c r="U33" i="1"/>
  <c r="R22" i="1"/>
  <c r="Q23" i="1"/>
  <c r="D32" i="1"/>
  <c r="K31" i="1"/>
  <c r="J28" i="1"/>
  <c r="F26" i="1"/>
  <c r="K30" i="1"/>
  <c r="G29" i="1"/>
  <c r="M23" i="1"/>
  <c r="I16" i="1"/>
  <c r="K34" i="1"/>
  <c r="H16" i="1"/>
  <c r="I25" i="1"/>
  <c r="AA29" i="1"/>
  <c r="P23" i="1"/>
  <c r="AF34" i="1"/>
  <c r="S32" i="1"/>
  <c r="T20" i="1"/>
  <c r="O31" i="1"/>
  <c r="P19" i="1"/>
  <c r="T24" i="1"/>
  <c r="Q29" i="1"/>
  <c r="O26" i="1"/>
  <c r="O19" i="1"/>
  <c r="P20" i="1"/>
  <c r="S20" i="1"/>
  <c r="G33" i="1"/>
  <c r="J23" i="1"/>
  <c r="C27" i="1"/>
  <c r="O32" i="1"/>
  <c r="N16" i="1"/>
  <c r="M28" i="1"/>
  <c r="AB30" i="1"/>
  <c r="Z32" i="1"/>
  <c r="N32" i="1"/>
  <c r="B19" i="1"/>
  <c r="AA34" i="1"/>
  <c r="C32" i="1"/>
  <c r="E24" i="1"/>
  <c r="L32" i="1"/>
  <c r="J22" i="1"/>
  <c r="C19" i="1"/>
  <c r="G24" i="1"/>
  <c r="F28" i="1"/>
  <c r="M24" i="1"/>
  <c r="C34" i="1"/>
  <c r="L23" i="1"/>
  <c r="Q34" i="1"/>
  <c r="X31" i="1"/>
  <c r="O27" i="1"/>
  <c r="S23" i="1"/>
  <c r="Q33" i="1"/>
  <c r="S29" i="1"/>
  <c r="Q24" i="1"/>
  <c r="Y34" i="1"/>
  <c r="AB32" i="1"/>
  <c r="P31" i="1"/>
  <c r="X30" i="1"/>
  <c r="R28" i="1"/>
  <c r="F27" i="1"/>
  <c r="K25" i="1"/>
  <c r="F15" i="1"/>
  <c r="L21" i="1"/>
  <c r="K24" i="1"/>
  <c r="D15" i="1"/>
  <c r="E21" i="1"/>
  <c r="K14" i="1"/>
  <c r="G20" i="1"/>
  <c r="B21" i="1"/>
  <c r="L28" i="1"/>
  <c r="H19" i="1"/>
  <c r="N27" i="1"/>
  <c r="AA33" i="1"/>
  <c r="AB31" i="1"/>
  <c r="V29" i="1"/>
  <c r="P25" i="1"/>
  <c r="O28" i="1"/>
  <c r="R20" i="1"/>
  <c r="O22" i="1"/>
  <c r="P24" i="1"/>
  <c r="Q17" i="1"/>
  <c r="Q25" i="1"/>
  <c r="I23" i="1"/>
  <c r="W31" i="1"/>
  <c r="V32" i="1"/>
  <c r="S24" i="1"/>
  <c r="Q28" i="1"/>
  <c r="T32" i="1"/>
  <c r="R25" i="1"/>
  <c r="Q27" i="1"/>
  <c r="O34" i="1"/>
  <c r="R24" i="1"/>
  <c r="AH34" i="1"/>
  <c r="O24" i="1"/>
  <c r="B31" i="1"/>
  <c r="K17" i="1"/>
  <c r="M16" i="1"/>
  <c r="H22" i="1"/>
  <c r="T29" i="1"/>
  <c r="K29" i="1"/>
  <c r="I34" i="1"/>
  <c r="K23" i="1"/>
  <c r="C26" i="1"/>
  <c r="C28" i="1"/>
  <c r="E33" i="1"/>
  <c r="G28" i="1"/>
  <c r="E27" i="1"/>
  <c r="J27" i="1"/>
  <c r="I20" i="1"/>
  <c r="E15" i="1"/>
  <c r="D16" i="1"/>
  <c r="G25" i="1"/>
  <c r="E26" i="1"/>
  <c r="H27" i="1"/>
  <c r="B17" i="1"/>
  <c r="B18" i="1"/>
  <c r="J31" i="1"/>
  <c r="N24" i="1"/>
  <c r="E29" i="1"/>
  <c r="M33" i="1"/>
  <c r="L26" i="1"/>
  <c r="C15" i="1"/>
  <c r="C33" i="1"/>
  <c r="H24" i="1"/>
  <c r="D33" i="1"/>
  <c r="L19" i="1"/>
  <c r="L34" i="1"/>
  <c r="O23" i="1"/>
  <c r="P30" i="1"/>
  <c r="T21" i="1"/>
  <c r="Q18" i="1"/>
  <c r="M20" i="1"/>
  <c r="G32" i="1"/>
  <c r="Q26" i="1"/>
  <c r="T30" i="1"/>
  <c r="R31" i="1"/>
  <c r="S28" i="1"/>
  <c r="D25" i="1"/>
  <c r="F21" i="1"/>
  <c r="L29" i="1"/>
  <c r="U29" i="1"/>
  <c r="L25" i="1"/>
  <c r="J18" i="1"/>
  <c r="AB34" i="1"/>
  <c r="O33" i="1"/>
  <c r="D27" i="1"/>
  <c r="L22" i="1"/>
  <c r="M26" i="1"/>
  <c r="M31" i="1"/>
  <c r="M19" i="1"/>
  <c r="B22" i="1"/>
  <c r="H20" i="1"/>
  <c r="D34" i="1"/>
  <c r="I28" i="1"/>
  <c r="J32" i="1"/>
  <c r="F20" i="1"/>
  <c r="C16" i="1"/>
  <c r="N15" i="1"/>
  <c r="F25" i="1"/>
  <c r="U32" i="1"/>
  <c r="B23" i="1"/>
  <c r="Q32" i="1"/>
  <c r="H30" i="1"/>
  <c r="D21" i="1"/>
  <c r="F22" i="1"/>
  <c r="B27" i="1"/>
  <c r="I29" i="1"/>
  <c r="K15" i="1"/>
  <c r="E19" i="1"/>
  <c r="E16" i="1"/>
  <c r="K27" i="1"/>
  <c r="J14" i="1"/>
  <c r="I26" i="1"/>
  <c r="G19" i="1"/>
  <c r="C30" i="1"/>
  <c r="C31" i="1"/>
  <c r="L15" i="1"/>
  <c r="T28" i="1"/>
  <c r="E23" i="1"/>
  <c r="N25" i="1"/>
  <c r="N23" i="1"/>
  <c r="D23" i="1"/>
  <c r="I21" i="1"/>
  <c r="L17" i="1"/>
  <c r="B32" i="1"/>
  <c r="N31" i="1"/>
  <c r="L20" i="1"/>
  <c r="K19" i="1"/>
  <c r="F32" i="1"/>
  <c r="M22" i="1"/>
  <c r="L27" i="1"/>
  <c r="K33" i="1"/>
  <c r="C29" i="1"/>
  <c r="C25" i="1"/>
  <c r="D17" i="1"/>
  <c r="C22" i="1"/>
  <c r="U30" i="1"/>
  <c r="S30" i="1"/>
  <c r="W34" i="1"/>
  <c r="H32" i="1"/>
  <c r="M15" i="1"/>
  <c r="R32" i="1"/>
  <c r="G27" i="1"/>
  <c r="B26" i="1"/>
  <c r="C18" i="1"/>
  <c r="N26" i="1"/>
  <c r="D24" i="1"/>
  <c r="J19" i="1"/>
  <c r="L30" i="1"/>
  <c r="L33" i="1"/>
  <c r="E30" i="1"/>
  <c r="H33" i="1"/>
  <c r="N33" i="1"/>
  <c r="G34" i="1"/>
  <c r="X34" i="1"/>
  <c r="AC33" i="1"/>
  <c r="AC31" i="1"/>
  <c r="AB33" i="1"/>
  <c r="H23" i="1"/>
  <c r="D31" i="1"/>
  <c r="K22" i="1"/>
  <c r="C24" i="1"/>
  <c r="H15" i="1"/>
  <c r="H14" i="1"/>
  <c r="N29" i="1"/>
  <c r="E18" i="1"/>
  <c r="J26" i="1"/>
  <c r="J33" i="1"/>
  <c r="C23" i="1"/>
  <c r="G17" i="1"/>
  <c r="K32" i="1"/>
  <c r="AA32" i="1"/>
  <c r="AC30" i="1"/>
  <c r="T25" i="1"/>
  <c r="T22" i="1"/>
  <c r="P32" i="1"/>
  <c r="R26" i="1"/>
  <c r="Q22" i="1"/>
  <c r="H25" i="1"/>
  <c r="H31" i="1"/>
  <c r="F17" i="1"/>
  <c r="D29" i="1"/>
  <c r="M17" i="1"/>
  <c r="F23" i="1"/>
  <c r="F30" i="1"/>
  <c r="B29" i="1"/>
  <c r="J29" i="1"/>
  <c r="K16" i="1"/>
  <c r="X29" i="1"/>
  <c r="AC29" i="1"/>
  <c r="Q30" i="1"/>
  <c r="R21" i="1"/>
  <c r="P18" i="1"/>
  <c r="M29" i="1"/>
  <c r="D20" i="1"/>
  <c r="H17" i="1"/>
  <c r="I15" i="1"/>
  <c r="N30" i="1"/>
  <c r="I30" i="1"/>
  <c r="G21" i="1"/>
  <c r="J21" i="1"/>
  <c r="V33" i="1"/>
  <c r="N21" i="1"/>
  <c r="E22" i="1"/>
  <c r="I19" i="1"/>
  <c r="C21" i="1"/>
  <c r="G30" i="1"/>
  <c r="Z34" i="1"/>
  <c r="T23" i="1"/>
  <c r="AD34" i="1"/>
  <c r="G23" i="1"/>
  <c r="I18" i="1"/>
  <c r="AC32" i="1"/>
  <c r="I27" i="1"/>
  <c r="B16" i="1"/>
  <c r="V31" i="1"/>
  <c r="S21" i="1"/>
  <c r="P29" i="1"/>
  <c r="H21" i="1"/>
  <c r="V34" i="1"/>
  <c r="F29" i="1"/>
  <c r="B28" i="1"/>
  <c r="E32" i="1"/>
  <c r="B15" i="1"/>
  <c r="C17" i="1"/>
  <c r="Y33" i="1"/>
  <c r="Z31" i="1"/>
  <c r="H29" i="1"/>
  <c r="N20" i="1"/>
  <c r="J30" i="1"/>
  <c r="J16" i="1"/>
  <c r="T26" i="1"/>
  <c r="P26" i="1"/>
  <c r="D30" i="1"/>
  <c r="H28" i="1"/>
  <c r="D28" i="1"/>
  <c r="B24" i="1"/>
  <c r="N14" i="1"/>
  <c r="E17" i="1"/>
  <c r="R33" i="1"/>
  <c r="Z30" i="1"/>
  <c r="P22" i="1"/>
  <c r="O29" i="1"/>
  <c r="T33" i="1"/>
  <c r="S34" i="1"/>
  <c r="R23" i="1"/>
  <c r="O20" i="1"/>
  <c r="S31" i="1"/>
  <c r="D22" i="1"/>
  <c r="S27" i="1"/>
  <c r="L24" i="1"/>
  <c r="N34" i="1"/>
  <c r="W30" i="1"/>
  <c r="I33" i="1"/>
  <c r="W32" i="1"/>
  <c r="X32" i="1"/>
  <c r="N28" i="1"/>
  <c r="D19" i="1"/>
  <c r="I17" i="1"/>
  <c r="N18" i="1"/>
  <c r="J25" i="1"/>
  <c r="AC34" i="1"/>
  <c r="H26" i="1"/>
  <c r="K20" i="1"/>
  <c r="K26" i="1"/>
  <c r="M27" i="1"/>
  <c r="R29" i="1"/>
  <c r="D26" i="1"/>
  <c r="M32" i="1"/>
  <c r="K21" i="1"/>
  <c r="B20" i="1"/>
  <c r="M14" i="1"/>
  <c r="E25" i="1"/>
  <c r="Z29" i="1"/>
  <c r="I32" i="1"/>
  <c r="M21" i="1"/>
  <c r="G16" i="1"/>
  <c r="X33" i="1"/>
  <c r="I14" i="1"/>
  <c r="G22" i="1"/>
  <c r="L14" i="1"/>
  <c r="B34" i="1"/>
  <c r="C14" i="1"/>
  <c r="F33" i="1"/>
  <c r="R34" i="1"/>
  <c r="B33" i="1"/>
  <c r="I22" i="1"/>
  <c r="F34" i="1"/>
  <c r="E34" i="1"/>
  <c r="J17" i="1"/>
  <c r="J34" i="1"/>
  <c r="N22" i="1"/>
  <c r="J24" i="1"/>
  <c r="F24" i="1"/>
  <c r="Z33" i="1"/>
  <c r="AE34" i="1"/>
  <c r="O25" i="1"/>
  <c r="G15" i="1"/>
  <c r="M18" i="1"/>
  <c r="F31" i="1"/>
  <c r="P21" i="1"/>
  <c r="G31" i="1"/>
  <c r="L18" i="1"/>
  <c r="J15" i="1"/>
  <c r="AG34" i="1"/>
  <c r="F18" i="1"/>
  <c r="R30" i="1"/>
  <c r="Q20" i="1"/>
  <c r="V42" i="1"/>
  <c r="Y42" i="1"/>
  <c r="AC37" i="1"/>
  <c r="AF42" i="1"/>
  <c r="I42" i="1"/>
  <c r="AE37" i="1"/>
  <c r="B40" i="1"/>
  <c r="AA39" i="1"/>
  <c r="H39" i="1"/>
  <c r="K36" i="1"/>
  <c r="S35" i="1"/>
  <c r="AA35" i="1"/>
  <c r="AB36" i="1"/>
  <c r="C37" i="1"/>
  <c r="Q36" i="1"/>
  <c r="B37" i="1"/>
  <c r="Q35" i="1"/>
  <c r="AH36" i="1"/>
  <c r="R37" i="1"/>
  <c r="J37" i="1"/>
  <c r="D36" i="1"/>
  <c r="AC40" i="1"/>
  <c r="AJ40" i="1"/>
  <c r="AI41" i="1"/>
  <c r="K40" i="1"/>
  <c r="I37" i="1"/>
  <c r="K39" i="1"/>
  <c r="L38" i="1"/>
  <c r="X36" i="1"/>
  <c r="S37" i="1"/>
  <c r="AH42" i="1"/>
  <c r="Z38" i="1"/>
  <c r="AB37" i="1"/>
  <c r="E42" i="1"/>
  <c r="AI40" i="1"/>
  <c r="L35" i="1"/>
  <c r="Y38" i="1"/>
  <c r="I39" i="1"/>
  <c r="AA40" i="1"/>
  <c r="Z35" i="1"/>
  <c r="D37" i="1"/>
  <c r="S39" i="1"/>
  <c r="AM39" i="1"/>
  <c r="D39" i="1"/>
  <c r="M41" i="1"/>
  <c r="Y35" i="1"/>
  <c r="T36" i="1"/>
  <c r="AD35" i="1"/>
  <c r="Q41" i="1"/>
  <c r="N35" i="1"/>
  <c r="S42" i="1"/>
  <c r="P42" i="1"/>
  <c r="AG42" i="1"/>
  <c r="J38" i="1"/>
  <c r="C41" i="1"/>
  <c r="T42" i="1"/>
  <c r="AJ42" i="1"/>
  <c r="H37" i="1"/>
  <c r="AJ41" i="1"/>
  <c r="AG37" i="1"/>
  <c r="B38" i="1"/>
  <c r="C40" i="1"/>
  <c r="D41" i="1"/>
  <c r="AA37" i="1"/>
  <c r="I38" i="1"/>
  <c r="AI39" i="1"/>
  <c r="Y37" i="1"/>
  <c r="U37" i="1"/>
  <c r="AD39" i="1"/>
  <c r="J35" i="1"/>
  <c r="K42" i="1"/>
  <c r="G39" i="1"/>
  <c r="W41" i="1"/>
  <c r="Z41" i="1"/>
  <c r="K35" i="1"/>
  <c r="B41" i="1"/>
  <c r="Q37" i="1"/>
  <c r="D38" i="1"/>
  <c r="AH38" i="1"/>
  <c r="O42" i="1"/>
  <c r="Y41" i="1"/>
  <c r="V36" i="1"/>
  <c r="B42" i="1"/>
  <c r="AE39" i="1"/>
  <c r="U39" i="1"/>
  <c r="X35" i="1"/>
  <c r="AM41" i="1"/>
  <c r="AC41" i="1"/>
  <c r="P35" i="1"/>
  <c r="F41" i="1"/>
  <c r="P40" i="1"/>
  <c r="AD40" i="1"/>
  <c r="I41" i="1"/>
  <c r="AI42" i="1"/>
  <c r="E39" i="1"/>
  <c r="AI35" i="1"/>
  <c r="G35" i="1"/>
  <c r="T41" i="1"/>
  <c r="F39" i="1"/>
  <c r="Z37" i="1"/>
  <c r="R39" i="1"/>
  <c r="U38" i="1"/>
  <c r="V41" i="1"/>
  <c r="L39" i="1"/>
  <c r="AF35" i="1"/>
  <c r="M35" i="1"/>
  <c r="T40" i="1"/>
  <c r="Q39" i="1"/>
  <c r="U40" i="1"/>
  <c r="U36" i="1"/>
  <c r="J36" i="1"/>
  <c r="AK39" i="1"/>
  <c r="V35" i="1"/>
  <c r="AH37" i="1"/>
  <c r="Y39" i="1"/>
  <c r="I40" i="1"/>
  <c r="AC35" i="1"/>
  <c r="AG36" i="1"/>
  <c r="M39" i="1"/>
  <c r="AS45" i="1"/>
  <c r="E36" i="1"/>
  <c r="M36" i="1"/>
  <c r="AG35" i="1"/>
  <c r="H40" i="1"/>
  <c r="X38" i="1"/>
  <c r="G42" i="1"/>
  <c r="D40" i="1"/>
  <c r="B35" i="1"/>
  <c r="AH41" i="1"/>
  <c r="N42" i="1"/>
  <c r="E40" i="1"/>
  <c r="AD41" i="1"/>
  <c r="X40" i="1"/>
  <c r="G38" i="1"/>
  <c r="O37" i="1"/>
  <c r="AA42" i="1"/>
  <c r="X37" i="1"/>
  <c r="AA41" i="1"/>
  <c r="O36" i="1"/>
  <c r="R38" i="1"/>
  <c r="S36" i="1"/>
  <c r="V39" i="1"/>
  <c r="AE40" i="1"/>
  <c r="R42" i="1"/>
  <c r="AG39" i="1"/>
  <c r="K37" i="1"/>
  <c r="W38" i="1"/>
  <c r="Z36" i="1"/>
  <c r="AF40" i="1"/>
  <c r="F36" i="1"/>
  <c r="L42" i="1"/>
  <c r="B39" i="1"/>
  <c r="AF36" i="1"/>
  <c r="M37" i="1"/>
  <c r="F35" i="1"/>
  <c r="T38" i="1"/>
  <c r="G36" i="1"/>
  <c r="AD37" i="1"/>
  <c r="X41" i="1"/>
  <c r="N40" i="1"/>
  <c r="U41" i="1"/>
  <c r="Y40" i="1"/>
  <c r="C42" i="1"/>
  <c r="AE36" i="1"/>
  <c r="N41" i="1"/>
  <c r="P37" i="1"/>
  <c r="AI38" i="1"/>
  <c r="W36" i="1"/>
  <c r="Z40" i="1"/>
  <c r="AB42" i="1"/>
  <c r="S40" i="1"/>
  <c r="AC38" i="1"/>
  <c r="AM42" i="1"/>
  <c r="Z42" i="1"/>
  <c r="X42" i="1"/>
  <c r="S41" i="1"/>
  <c r="F38" i="1"/>
  <c r="F37" i="1"/>
  <c r="E37" i="1"/>
  <c r="AB35" i="1"/>
  <c r="AM40" i="1"/>
  <c r="AJ39" i="1"/>
  <c r="H35" i="1"/>
  <c r="AB40" i="1"/>
  <c r="C35" i="1"/>
  <c r="S38" i="1"/>
  <c r="AD42" i="1"/>
  <c r="L36" i="1"/>
  <c r="Q38" i="1"/>
  <c r="W35" i="1"/>
  <c r="AA36" i="1"/>
  <c r="AC39" i="1"/>
  <c r="B36" i="1"/>
  <c r="O39" i="1"/>
  <c r="AC36" i="1"/>
  <c r="E41" i="1"/>
  <c r="Q40" i="1"/>
  <c r="R40" i="1"/>
  <c r="Q42" i="1"/>
  <c r="AF39" i="1"/>
  <c r="L40" i="1"/>
  <c r="P36" i="1"/>
  <c r="C38" i="1"/>
  <c r="AL39" i="1"/>
  <c r="R36" i="1"/>
  <c r="O41" i="1"/>
  <c r="AK41" i="1"/>
  <c r="AK42" i="1"/>
  <c r="L41" i="1"/>
  <c r="AF38" i="1"/>
  <c r="C39" i="1"/>
  <c r="AC42" i="1"/>
  <c r="U42" i="1"/>
  <c r="C36" i="1"/>
  <c r="H36" i="1"/>
  <c r="T35" i="1"/>
  <c r="U35" i="1"/>
  <c r="V40" i="1"/>
  <c r="W42" i="1"/>
  <c r="AE42" i="1"/>
  <c r="AB41" i="1"/>
  <c r="V37" i="1"/>
  <c r="AG38" i="1"/>
  <c r="AB39" i="1"/>
  <c r="AD36" i="1"/>
  <c r="AE41" i="1"/>
  <c r="X39" i="1"/>
  <c r="AL42" i="1"/>
  <c r="F40" i="1"/>
  <c r="N38" i="1"/>
  <c r="G40" i="1"/>
  <c r="K41" i="1"/>
  <c r="G41" i="1"/>
  <c r="Y36" i="1"/>
  <c r="J39" i="1"/>
  <c r="H41" i="1"/>
  <c r="W39" i="1"/>
  <c r="AF37" i="1"/>
  <c r="J41" i="1"/>
  <c r="W37" i="1"/>
  <c r="AG41" i="1"/>
  <c r="N37" i="1"/>
  <c r="R35" i="1"/>
  <c r="AL41" i="1"/>
  <c r="AA38" i="1"/>
  <c r="V38" i="1"/>
  <c r="P39" i="1"/>
  <c r="I35" i="1"/>
  <c r="D42" i="1"/>
  <c r="AL40" i="1"/>
  <c r="N39" i="1"/>
  <c r="O38" i="1"/>
  <c r="E35" i="1"/>
  <c r="G37" i="1"/>
  <c r="D35" i="1"/>
  <c r="W40" i="1"/>
  <c r="P38" i="1"/>
  <c r="AG40" i="1"/>
  <c r="T37" i="1"/>
  <c r="J40" i="1"/>
  <c r="F42" i="1"/>
  <c r="K38" i="1"/>
  <c r="M40" i="1"/>
  <c r="AB38" i="1"/>
  <c r="AH39" i="1"/>
  <c r="M38" i="1"/>
  <c r="Z39" i="1"/>
  <c r="AI36" i="1"/>
  <c r="AH35" i="1"/>
  <c r="P41" i="1"/>
  <c r="L37" i="1"/>
  <c r="AH40" i="1"/>
  <c r="I36" i="1"/>
  <c r="H38" i="1"/>
  <c r="AF41" i="1"/>
  <c r="E38" i="1"/>
  <c r="AE38" i="1"/>
  <c r="AD38" i="1"/>
  <c r="J42" i="1"/>
  <c r="AR45" i="1"/>
  <c r="AK40" i="1"/>
  <c r="AI37" i="1"/>
  <c r="R41" i="1"/>
  <c r="N36" i="1"/>
  <c r="M42" i="1"/>
  <c r="O35" i="1"/>
  <c r="O40" i="1"/>
  <c r="AE35" i="1"/>
  <c r="H42" i="1"/>
  <c r="T39" i="1"/>
  <c r="S43" i="1"/>
  <c r="F44" i="1"/>
  <c r="AA43" i="1"/>
  <c r="O43" i="1"/>
  <c r="AI43" i="1"/>
  <c r="AQ44" i="1"/>
  <c r="I43" i="1"/>
  <c r="I44" i="1"/>
  <c r="R43" i="1"/>
  <c r="N45" i="1"/>
</calcChain>
</file>

<file path=xl/sharedStrings.xml><?xml version="1.0" encoding="utf-8"?>
<sst xmlns="http://schemas.openxmlformats.org/spreadsheetml/2006/main" count="8131" uniqueCount="708">
  <si>
    <t>Diego de Almagro 220</t>
  </si>
  <si>
    <t>Carrera Pinto 220</t>
  </si>
  <si>
    <t>San Andres 220</t>
  </si>
  <si>
    <t>Cardones 220</t>
  </si>
  <si>
    <t>Maitencillo 220</t>
  </si>
  <si>
    <t>Punta Colorada 220</t>
  </si>
  <si>
    <t>Pan de Azucar 220</t>
  </si>
  <si>
    <t>Don Goyo 220</t>
  </si>
  <si>
    <t>Talinay 220</t>
  </si>
  <si>
    <t>Monte Redondo 220</t>
  </si>
  <si>
    <t>Las Palmas 220</t>
  </si>
  <si>
    <t>Los Vilos 220</t>
  </si>
  <si>
    <t>Nogales 220</t>
  </si>
  <si>
    <t>Quillota 220</t>
  </si>
  <si>
    <t>Polpaico 220</t>
  </si>
  <si>
    <t>Lampa 220</t>
  </si>
  <si>
    <t>Cerro Navia 220</t>
  </si>
  <si>
    <t>Colbún 220</t>
  </si>
  <si>
    <t>Candelaria 220</t>
  </si>
  <si>
    <t>Maipo 220</t>
  </si>
  <si>
    <t>Itahue 220</t>
  </si>
  <si>
    <t>Alto Melipilla 220</t>
  </si>
  <si>
    <t>Charrúa 220</t>
  </si>
  <si>
    <t>Hualpén 220</t>
  </si>
  <si>
    <t>Lagunillas 220</t>
  </si>
  <si>
    <t>Tap Laja 220</t>
  </si>
  <si>
    <t>Temuco 220</t>
  </si>
  <si>
    <t>Mulchén 220</t>
  </si>
  <si>
    <t>Cautín 220</t>
  </si>
  <si>
    <t>Valdivia 220</t>
  </si>
  <si>
    <t>Chena 220</t>
  </si>
  <si>
    <t>El Rodeo 220</t>
  </si>
  <si>
    <t>Ciruelos 220</t>
  </si>
  <si>
    <t>Los Maquis 220</t>
  </si>
  <si>
    <t>Rahue 220</t>
  </si>
  <si>
    <t>Pichirrahue 220</t>
  </si>
  <si>
    <t>Puerto Montt 220</t>
  </si>
  <si>
    <t>Polpaico 500</t>
  </si>
  <si>
    <t>Ancoa 500</t>
  </si>
  <si>
    <t>Ancoa 220</t>
  </si>
  <si>
    <t>Alto Jahuel 500</t>
  </si>
  <si>
    <t>Alto Jahuel 220</t>
  </si>
  <si>
    <t>Charrúa 500</t>
  </si>
  <si>
    <t>Diego de Almagro 110</t>
  </si>
  <si>
    <t>Cardones 110</t>
  </si>
  <si>
    <t>Maitencillo 110</t>
  </si>
  <si>
    <t>Pan de Azucar 110</t>
  </si>
  <si>
    <t>Algarrobo 110</t>
  </si>
  <si>
    <t>Choapa 110</t>
  </si>
  <si>
    <t>Dos Amigos 110</t>
  </si>
  <si>
    <t>Illapel 110</t>
  </si>
  <si>
    <t>Incahuasi 110</t>
  </si>
  <si>
    <t>Ovalle 110</t>
  </si>
  <si>
    <t>Punta Toro 110</t>
  </si>
  <si>
    <t>Quinquimo 110</t>
  </si>
  <si>
    <t>Romeral 110</t>
  </si>
  <si>
    <t>Huasco 110</t>
  </si>
  <si>
    <t>Barra demanda OSE</t>
  </si>
  <si>
    <t>Barra troncal asignada</t>
  </si>
  <si>
    <t>Demanda total 2015-2018 (GWh)</t>
  </si>
  <si>
    <t>Área</t>
  </si>
  <si>
    <t>Area 1</t>
  </si>
  <si>
    <t>SIC TxT Norte</t>
  </si>
  <si>
    <t>Area 2</t>
  </si>
  <si>
    <t>Agua Santa 110</t>
  </si>
  <si>
    <t>Quillota 110</t>
  </si>
  <si>
    <t>Ventanas 110</t>
  </si>
  <si>
    <t>Miraflores 110</t>
  </si>
  <si>
    <t>San Pedro 110</t>
  </si>
  <si>
    <t>Las Vegas 110</t>
  </si>
  <si>
    <t>Pachacama 110</t>
  </si>
  <si>
    <t>Batuco 110</t>
  </si>
  <si>
    <t>Esperanza 110</t>
  </si>
  <si>
    <t>Quilpue 110</t>
  </si>
  <si>
    <t>San Felipe 110</t>
  </si>
  <si>
    <t>Area 3</t>
  </si>
  <si>
    <t>Cerro Navia 110</t>
  </si>
  <si>
    <t>San Cristobal 110</t>
  </si>
  <si>
    <t>Florida 110</t>
  </si>
  <si>
    <t>Ochagavia 110</t>
  </si>
  <si>
    <t>Lo Espejo 110</t>
  </si>
  <si>
    <t>Alto Jahuel 110</t>
  </si>
  <si>
    <t>Alonso de Cordova 110</t>
  </si>
  <si>
    <t>Altamirano 110</t>
  </si>
  <si>
    <t>Apoquindo 110</t>
  </si>
  <si>
    <t>Carrascal 110</t>
  </si>
  <si>
    <t>La Cisterna 110</t>
  </si>
  <si>
    <t>Club Hipico 110</t>
  </si>
  <si>
    <t>La Dehesa 110</t>
  </si>
  <si>
    <t>La Reina 110</t>
  </si>
  <si>
    <t>Lo Boza 110</t>
  </si>
  <si>
    <t>Lo Valledor 110</t>
  </si>
  <si>
    <t>Los Dominicos 110</t>
  </si>
  <si>
    <t>Macul 110</t>
  </si>
  <si>
    <t>Maipu 110</t>
  </si>
  <si>
    <t>Pajaritos 110</t>
  </si>
  <si>
    <t>Pudahuel 110</t>
  </si>
  <si>
    <t>Quilicura 110</t>
  </si>
  <si>
    <t>Recoleta 110</t>
  </si>
  <si>
    <t>San Bernardo 110</t>
  </si>
  <si>
    <t>San Joaquin 110</t>
  </si>
  <si>
    <t>San Jose 110</t>
  </si>
  <si>
    <t>Santa Elena 110</t>
  </si>
  <si>
    <t>Santa Raquel 110</t>
  </si>
  <si>
    <t>Santa Rosa 110</t>
  </si>
  <si>
    <t>Torre 80 110</t>
  </si>
  <si>
    <t>Vitacura 110</t>
  </si>
  <si>
    <t>Colbun 220</t>
  </si>
  <si>
    <t>Charrua 220</t>
  </si>
  <si>
    <t>SIC TxT Común</t>
  </si>
  <si>
    <t>Sauzal 110</t>
  </si>
  <si>
    <t>Paine 154</t>
  </si>
  <si>
    <t>Rancagua 154</t>
  </si>
  <si>
    <t>Punta Cortes 154</t>
  </si>
  <si>
    <t>Tilcoco 154</t>
  </si>
  <si>
    <t>San Fernando 154</t>
  </si>
  <si>
    <t>Teno 154</t>
  </si>
  <si>
    <t>Itahue 154</t>
  </si>
  <si>
    <t>Maule 154</t>
  </si>
  <si>
    <t>Linares 154</t>
  </si>
  <si>
    <t>Parral 154</t>
  </si>
  <si>
    <t>Chillan 154</t>
  </si>
  <si>
    <t>Charrua 154</t>
  </si>
  <si>
    <t>Araña 066</t>
  </si>
  <si>
    <t>Melipilla 066</t>
  </si>
  <si>
    <t>Melipilla 110</t>
  </si>
  <si>
    <t>Rapel 066</t>
  </si>
  <si>
    <t>San Fernando 066</t>
  </si>
  <si>
    <t>Area 4</t>
  </si>
  <si>
    <t>Area 5</t>
  </si>
  <si>
    <t>Concepcion 154</t>
  </si>
  <si>
    <t>San Vicente 154</t>
  </si>
  <si>
    <t>Hualpen 154</t>
  </si>
  <si>
    <t>Fopaco 154</t>
  </si>
  <si>
    <t>Coronel 066</t>
  </si>
  <si>
    <t>Arauco 066</t>
  </si>
  <si>
    <t>Concepcion 066</t>
  </si>
  <si>
    <t>Petroquim 154</t>
  </si>
  <si>
    <t>Temuco 066</t>
  </si>
  <si>
    <t>Los Lagos 066</t>
  </si>
  <si>
    <t>Valdivia 066</t>
  </si>
  <si>
    <t>Osorno 066</t>
  </si>
  <si>
    <t>Barro Blanco 066</t>
  </si>
  <si>
    <t>La Union 066</t>
  </si>
  <si>
    <t>Loncoche 066</t>
  </si>
  <si>
    <t>Padre Las Casas 066</t>
  </si>
  <si>
    <t>Panguipulli 066</t>
  </si>
  <si>
    <t>Pitrufquen 066</t>
  </si>
  <si>
    <t>Puerto Varas 066</t>
  </si>
  <si>
    <t>Ancud 110</t>
  </si>
  <si>
    <t>Calbuco 110</t>
  </si>
  <si>
    <t>Castro 110</t>
  </si>
  <si>
    <t>Chonchi 110</t>
  </si>
  <si>
    <t>Colaco 110</t>
  </si>
  <si>
    <t>Degan 110</t>
  </si>
  <si>
    <t>El Empalme 110</t>
  </si>
  <si>
    <t>Pid Pid 110</t>
  </si>
  <si>
    <t>Quellon 110</t>
  </si>
  <si>
    <t>Area 6</t>
  </si>
  <si>
    <t>SIC TxT Rapel</t>
  </si>
  <si>
    <t>Rapel 220</t>
  </si>
  <si>
    <t>SIC TxT Hualpén</t>
  </si>
  <si>
    <t>Hualpen 220</t>
  </si>
  <si>
    <t>Abanico</t>
  </si>
  <si>
    <t>Rucúe</t>
  </si>
  <si>
    <t>Abanico 154</t>
  </si>
  <si>
    <t>Rucue 220</t>
  </si>
  <si>
    <t>SIC TxT Sur</t>
  </si>
  <si>
    <t>Barro Blanco 220</t>
  </si>
  <si>
    <t>Cipreses</t>
  </si>
  <si>
    <t>Cipreses 154</t>
  </si>
  <si>
    <t>Barra troncal</t>
  </si>
  <si>
    <t>Demanda total 2015-2018</t>
  </si>
  <si>
    <t>TOTAL</t>
  </si>
  <si>
    <t>Charrua 500</t>
  </si>
  <si>
    <t>Mulchen 220</t>
  </si>
  <si>
    <t>Cautin 220</t>
  </si>
  <si>
    <t>Alfalfal</t>
  </si>
  <si>
    <t>Alfalfal 02</t>
  </si>
  <si>
    <t>Angostura</t>
  </si>
  <si>
    <t>Antilhue TG 01</t>
  </si>
  <si>
    <t>Antilhue TG 02</t>
  </si>
  <si>
    <t>Antuco</t>
  </si>
  <si>
    <t>Arauco 01</t>
  </si>
  <si>
    <t>Arauco 02</t>
  </si>
  <si>
    <t>Arauco 03</t>
  </si>
  <si>
    <t>Blanco</t>
  </si>
  <si>
    <t>Bocamina</t>
  </si>
  <si>
    <t>Bocamina 02</t>
  </si>
  <si>
    <t>Calle-Calle</t>
  </si>
  <si>
    <t>Campiche</t>
  </si>
  <si>
    <t>Candelaria CA 01 Diesel</t>
  </si>
  <si>
    <t>Candelaria CA 02 Diesel</t>
  </si>
  <si>
    <t>Canutillar</t>
  </si>
  <si>
    <t>Capullo</t>
  </si>
  <si>
    <t>Cardones</t>
  </si>
  <si>
    <t>Carena</t>
  </si>
  <si>
    <t>Celco 01</t>
  </si>
  <si>
    <t>Celco 02</t>
  </si>
  <si>
    <t>Celco 03</t>
  </si>
  <si>
    <t>Cementos Bio Bio</t>
  </si>
  <si>
    <t>Cenizas</t>
  </si>
  <si>
    <t>CH Bonito</t>
  </si>
  <si>
    <t>CH Callao</t>
  </si>
  <si>
    <t>CH Nalcas</t>
  </si>
  <si>
    <t>CH Rio Huasco</t>
  </si>
  <si>
    <t>Chacabuquito</t>
  </si>
  <si>
    <t>Chacayes</t>
  </si>
  <si>
    <t>Chiburgo</t>
  </si>
  <si>
    <t>Chiloé</t>
  </si>
  <si>
    <t>cholguan 00</t>
  </si>
  <si>
    <t>cholguan 01</t>
  </si>
  <si>
    <t>Chome</t>
  </si>
  <si>
    <t>Chuyaca</t>
  </si>
  <si>
    <t>Colbun</t>
  </si>
  <si>
    <t>Colihues</t>
  </si>
  <si>
    <t>Colmito</t>
  </si>
  <si>
    <t>Con Con</t>
  </si>
  <si>
    <t>Constitución Elektragen</t>
  </si>
  <si>
    <t>Coronel TG Diesel</t>
  </si>
  <si>
    <t>Coya-Pangal</t>
  </si>
  <si>
    <t>Curillinque</t>
  </si>
  <si>
    <t>Degañ</t>
  </si>
  <si>
    <t>Diego de Almagro FV</t>
  </si>
  <si>
    <t>Dongo</t>
  </si>
  <si>
    <t>El Arrayán</t>
  </si>
  <si>
    <t>El Llano</t>
  </si>
  <si>
    <t>El Manzano</t>
  </si>
  <si>
    <t>El Paso</t>
  </si>
  <si>
    <t>El Peñón</t>
  </si>
  <si>
    <t>El Toro</t>
  </si>
  <si>
    <t>Energía Pacífico</t>
  </si>
  <si>
    <t>Eolica Canela 01</t>
  </si>
  <si>
    <t>Eolica Canela 02</t>
  </si>
  <si>
    <t>Eolica IV Region 06</t>
  </si>
  <si>
    <t>Eolica Punta Colorada</t>
  </si>
  <si>
    <t>Eolica San Pedro</t>
  </si>
  <si>
    <t>Eolica Totoral</t>
  </si>
  <si>
    <t>Escuadron</t>
  </si>
  <si>
    <t>Esperanza 02</t>
  </si>
  <si>
    <t>Esperanza 03</t>
  </si>
  <si>
    <t>Espinos 01</t>
  </si>
  <si>
    <t>Espinos 02</t>
  </si>
  <si>
    <t>Eyzaguirre</t>
  </si>
  <si>
    <t>Florida</t>
  </si>
  <si>
    <t>Guacolda 01</t>
  </si>
  <si>
    <t>Guacolda 02</t>
  </si>
  <si>
    <t>Guacolda 03</t>
  </si>
  <si>
    <t>Guacolda 04</t>
  </si>
  <si>
    <t>Guacolda 05</t>
  </si>
  <si>
    <t>Guayacan</t>
  </si>
  <si>
    <t>Horcones TG Diesel</t>
  </si>
  <si>
    <t>Hornitos</t>
  </si>
  <si>
    <t>Isla</t>
  </si>
  <si>
    <t>Itata</t>
  </si>
  <si>
    <t>Juncal</t>
  </si>
  <si>
    <t>La Arena</t>
  </si>
  <si>
    <t>La Confluencia</t>
  </si>
  <si>
    <t>La Higuera</t>
  </si>
  <si>
    <t>La Paloma</t>
  </si>
  <si>
    <t>Laguna Verde TG</t>
  </si>
  <si>
    <t>Laja 02</t>
  </si>
  <si>
    <t>Laja CMPC 01</t>
  </si>
  <si>
    <t>Laja CMPC 02</t>
  </si>
  <si>
    <t>Laja I</t>
  </si>
  <si>
    <t>Laja II</t>
  </si>
  <si>
    <t>Lalackama</t>
  </si>
  <si>
    <t>Las Lajas</t>
  </si>
  <si>
    <t>Las Vegas</t>
  </si>
  <si>
    <t>Las Vertientes</t>
  </si>
  <si>
    <t>Lautaro 01</t>
  </si>
  <si>
    <t>Lautaro 2</t>
  </si>
  <si>
    <t>Lican</t>
  </si>
  <si>
    <t>licanten 00</t>
  </si>
  <si>
    <t>licanten 01</t>
  </si>
  <si>
    <t>Lircay</t>
  </si>
  <si>
    <t>Llano de Llampos FV</t>
  </si>
  <si>
    <t>Loma Alta</t>
  </si>
  <si>
    <t>Los Colorados 01</t>
  </si>
  <si>
    <t>Los Colorados 02</t>
  </si>
  <si>
    <t>Los Cururos</t>
  </si>
  <si>
    <t>Los Hierros</t>
  </si>
  <si>
    <t>Los Hierros 02</t>
  </si>
  <si>
    <t>Los Molles</t>
  </si>
  <si>
    <t>Los Morros</t>
  </si>
  <si>
    <t>Los Pinos</t>
  </si>
  <si>
    <t>Los Quilos</t>
  </si>
  <si>
    <t>Los Vientos</t>
  </si>
  <si>
    <t>Luz del Norte FV</t>
  </si>
  <si>
    <t>Machicura</t>
  </si>
  <si>
    <t>Maitenes</t>
  </si>
  <si>
    <t>Mallarauco</t>
  </si>
  <si>
    <t>Mampil</t>
  </si>
  <si>
    <t>Mariposas</t>
  </si>
  <si>
    <t>Masisa</t>
  </si>
  <si>
    <t>Monte Redondo</t>
  </si>
  <si>
    <t>Muchi</t>
  </si>
  <si>
    <t>Negrete Cuel</t>
  </si>
  <si>
    <t>Nehuenco 01 Diesel</t>
  </si>
  <si>
    <t>Nehuenco 01 GNL</t>
  </si>
  <si>
    <t>Nehuenco 02 Diesel</t>
  </si>
  <si>
    <t>Nehuenco 02 GNL</t>
  </si>
  <si>
    <t>Nehuenco 02 GNL TP</t>
  </si>
  <si>
    <t>Nehuenco 9B 01 Diesel</t>
  </si>
  <si>
    <t>Nehuenco 9B 02 Diesel</t>
  </si>
  <si>
    <t>Nueva Aldea 01</t>
  </si>
  <si>
    <t>Nueva Renca Diesel</t>
  </si>
  <si>
    <t>Nueva Renca FA GLP</t>
  </si>
  <si>
    <t>Nueva Renca GNL</t>
  </si>
  <si>
    <t>Nueva Renca GNL Ver</t>
  </si>
  <si>
    <t>Nueva Ventanas</t>
  </si>
  <si>
    <t>Ñuble</t>
  </si>
  <si>
    <t>Ojos de Agua</t>
  </si>
  <si>
    <t>Olivos 01</t>
  </si>
  <si>
    <t>Olivos 02</t>
  </si>
  <si>
    <t>Pacífico CMPC 01</t>
  </si>
  <si>
    <t>Pacífico CMPC 02</t>
  </si>
  <si>
    <t>Palmucho</t>
  </si>
  <si>
    <t>Pampa Solar Norte</t>
  </si>
  <si>
    <t>Pangue</t>
  </si>
  <si>
    <t>Pedernales</t>
  </si>
  <si>
    <t>Pehuenche</t>
  </si>
  <si>
    <t>Petropower</t>
  </si>
  <si>
    <t>Peuchen</t>
  </si>
  <si>
    <t>Picoiquen</t>
  </si>
  <si>
    <t>Pilmaiquen</t>
  </si>
  <si>
    <t>Placilla</t>
  </si>
  <si>
    <t>Providencia</t>
  </si>
  <si>
    <t>Puclaro</t>
  </si>
  <si>
    <t>Pulelfu</t>
  </si>
  <si>
    <t>Pullinque</t>
  </si>
  <si>
    <t>Punta Colorada 01 Fuel</t>
  </si>
  <si>
    <t>Punta Palmeras</t>
  </si>
  <si>
    <t>Puntilla</t>
  </si>
  <si>
    <t>Quellon 02</t>
  </si>
  <si>
    <t>Quilleco</t>
  </si>
  <si>
    <t>Quintay</t>
  </si>
  <si>
    <t>Quintero 01 CA Diesel</t>
  </si>
  <si>
    <t>Quintero 02 CA Diesel</t>
  </si>
  <si>
    <t>Quintero CC GNL</t>
  </si>
  <si>
    <t>Ralco</t>
  </si>
  <si>
    <t>Rapel</t>
  </si>
  <si>
    <t>Renca</t>
  </si>
  <si>
    <t>Rio Colorado</t>
  </si>
  <si>
    <t>Rio Trueno</t>
  </si>
  <si>
    <t>Rucatayo</t>
  </si>
  <si>
    <t>Rucue</t>
  </si>
  <si>
    <t>Salvador FV</t>
  </si>
  <si>
    <t>San Andres</t>
  </si>
  <si>
    <t>San Andres FV</t>
  </si>
  <si>
    <t>San Clemente</t>
  </si>
  <si>
    <t>San Francisco TG</t>
  </si>
  <si>
    <t>San Ignacio</t>
  </si>
  <si>
    <t>San Isidro 01 GNL</t>
  </si>
  <si>
    <t>San Isidro 02 GNL</t>
  </si>
  <si>
    <t>San Pedro</t>
  </si>
  <si>
    <t>Santa Fe 01</t>
  </si>
  <si>
    <t>Santa Fe 02</t>
  </si>
  <si>
    <t>Santa Fe 03</t>
  </si>
  <si>
    <t>Santa Lidia</t>
  </si>
  <si>
    <t>Santa Maria</t>
  </si>
  <si>
    <t>Sauce Andes</t>
  </si>
  <si>
    <t>Sauzal</t>
  </si>
  <si>
    <t>Solar Conejo</t>
  </si>
  <si>
    <t>Tal Tal Eólico</t>
  </si>
  <si>
    <t>Talinay Oriente</t>
  </si>
  <si>
    <t>Taltal 01 Diesel</t>
  </si>
  <si>
    <t>Taltal 02 Diesel</t>
  </si>
  <si>
    <t>Taltal CC GNL</t>
  </si>
  <si>
    <t>Teno</t>
  </si>
  <si>
    <t>Termopacífico</t>
  </si>
  <si>
    <t>Totoral</t>
  </si>
  <si>
    <t>Trapen</t>
  </si>
  <si>
    <t>Ucuquer II Eólico</t>
  </si>
  <si>
    <t>valdivia 01</t>
  </si>
  <si>
    <t>valdivia 02</t>
  </si>
  <si>
    <t>valdivia 03</t>
  </si>
  <si>
    <t>valdivia 04</t>
  </si>
  <si>
    <t>Ventanas 01</t>
  </si>
  <si>
    <t>Ventanas 02</t>
  </si>
  <si>
    <t>Viñales 01</t>
  </si>
  <si>
    <t>Viñales 02</t>
  </si>
  <si>
    <t>Viñales 03</t>
  </si>
  <si>
    <t>Volcan</t>
  </si>
  <si>
    <t>Yungay 01 Diesel</t>
  </si>
  <si>
    <t>Yungay 02 Diesel</t>
  </si>
  <si>
    <t>Yungay 03 Diesel</t>
  </si>
  <si>
    <t>Yungay 04 CC Diesel</t>
  </si>
  <si>
    <t>Central</t>
  </si>
  <si>
    <t>Barra troncal asociada</t>
  </si>
  <si>
    <t>Inyección 2015-2018 (promedio sobre hidrologías)</t>
  </si>
  <si>
    <t>Ventanas 220</t>
  </si>
  <si>
    <t>Tipo</t>
  </si>
  <si>
    <t>Embalse</t>
  </si>
  <si>
    <t>Nombre</t>
  </si>
  <si>
    <t>Barra conexión</t>
  </si>
  <si>
    <t>Los Condores</t>
  </si>
  <si>
    <t>Polcura</t>
  </si>
  <si>
    <t>Pehuenche 220</t>
  </si>
  <si>
    <t>Serie</t>
  </si>
  <si>
    <t>Antuco 220</t>
  </si>
  <si>
    <t>Curillinque 154</t>
  </si>
  <si>
    <t>Loma Alta 220</t>
  </si>
  <si>
    <t>Portillo</t>
  </si>
  <si>
    <t>Pasada</t>
  </si>
  <si>
    <t>Alfalfal 220</t>
  </si>
  <si>
    <t>Aconcagua 110</t>
  </si>
  <si>
    <t>Totoralillo 110</t>
  </si>
  <si>
    <t>Tinguiririca 154</t>
  </si>
  <si>
    <t>Los Maquis 110</t>
  </si>
  <si>
    <t>Mampil 220</t>
  </si>
  <si>
    <t>Pichirro 066</t>
  </si>
  <si>
    <t>Pullinque 066</t>
  </si>
  <si>
    <t>Los Almendros 220</t>
  </si>
  <si>
    <t>Chiloe 220</t>
  </si>
  <si>
    <t>Eólica</t>
  </si>
  <si>
    <t>Diego de Almagro TG</t>
  </si>
  <si>
    <t>El Salvador TG</t>
  </si>
  <si>
    <t>Emelda 01</t>
  </si>
  <si>
    <t>Emelda 02</t>
  </si>
  <si>
    <t>Esperanza 01</t>
  </si>
  <si>
    <t>Huasco TG</t>
  </si>
  <si>
    <t>Laguna Verde</t>
  </si>
  <si>
    <t>Linares</t>
  </si>
  <si>
    <t>Maule</t>
  </si>
  <si>
    <t>Newen</t>
  </si>
  <si>
    <t>Nueva Aldea 02 Diesel</t>
  </si>
  <si>
    <t>San Gregorio</t>
  </si>
  <si>
    <t>San Lorenzo 01</t>
  </si>
  <si>
    <t>San Lorenzo 02</t>
  </si>
  <si>
    <t>Yungay 04 Diesel</t>
  </si>
  <si>
    <t>Diesel</t>
  </si>
  <si>
    <t>Coronel 154</t>
  </si>
  <si>
    <t>Renca 110</t>
  </si>
  <si>
    <t>Los Molinos 110</t>
  </si>
  <si>
    <t>Carbón</t>
  </si>
  <si>
    <t>Guacolda 220</t>
  </si>
  <si>
    <t>Santa Marta</t>
  </si>
  <si>
    <t>Santa Fe 04</t>
  </si>
  <si>
    <t>Laja CMPC 03</t>
  </si>
  <si>
    <t>Laja 01</t>
  </si>
  <si>
    <t>Lautaro 02</t>
  </si>
  <si>
    <t>Lautaro 03</t>
  </si>
  <si>
    <t>Punta Peuco 110</t>
  </si>
  <si>
    <t>ERNC</t>
  </si>
  <si>
    <t>San Isidro Diesel</t>
  </si>
  <si>
    <t>San Isidro 02 CC Diesel</t>
  </si>
  <si>
    <t>Candelaria CC GNL</t>
  </si>
  <si>
    <t>GNL/Diesel</t>
  </si>
  <si>
    <t>Paposo 220</t>
  </si>
  <si>
    <t>San Luis 220</t>
  </si>
  <si>
    <t>Lalackama 2</t>
  </si>
  <si>
    <t>Pedernales 2</t>
  </si>
  <si>
    <t>Diego de Almagro FV 2</t>
  </si>
  <si>
    <t>Solar</t>
  </si>
  <si>
    <t>Charrua 220-&gt;Mulchen 220 I</t>
  </si>
  <si>
    <t>Tipo de Central</t>
  </si>
  <si>
    <t>Barra inyección OSE</t>
  </si>
  <si>
    <t>Año</t>
  </si>
  <si>
    <t>Inyecciones total 2015-2018</t>
  </si>
  <si>
    <t>Tramo</t>
  </si>
  <si>
    <t>Diego de Almagro 220-&gt;Carrera Pinto 220 I</t>
  </si>
  <si>
    <t>Carrera Pinto 220-&gt;San Andres 220 I</t>
  </si>
  <si>
    <t>San Andres 220-&gt;Cardones 220 I</t>
  </si>
  <si>
    <t>Maitencillo 220-&gt;Cardones 220 I</t>
  </si>
  <si>
    <t>Maitencillo 220-&gt;Cardones 220 II</t>
  </si>
  <si>
    <t>Maitencillo 220-&gt;Cardones 220 III</t>
  </si>
  <si>
    <t>Maitencillo 220-&gt;Punta Colorada 220 I</t>
  </si>
  <si>
    <t>Maitencillo 220-&gt;Punta Colorada 220 II</t>
  </si>
  <si>
    <t>Punta Colorada 220-&gt;Pan de Azucar 220 I</t>
  </si>
  <si>
    <t>Punta Colorada 220-&gt;Pan de Azucar 220 II</t>
  </si>
  <si>
    <t>Pan de Azucar 220-&gt;Don Goyo 220 I</t>
  </si>
  <si>
    <t>Don Goyo 220-&gt;Talinay 220 I</t>
  </si>
  <si>
    <t>Pan de Azucar 220-&gt;Monte Redondo 220 II</t>
  </si>
  <si>
    <t>Talinay 220-&gt;Las Palmas 220 I</t>
  </si>
  <si>
    <t>Monte Redondo 220-&gt;Las Palmas 220 II</t>
  </si>
  <si>
    <t>Las Palmas 220-&gt;Los Vilos 220 I</t>
  </si>
  <si>
    <t>Las Palmas 220-&gt;Los Vilos 220 II</t>
  </si>
  <si>
    <t>Los Vilos 220-&gt;Nogales 220 I</t>
  </si>
  <si>
    <t>Los Vilos 220-&gt;Nogales 220 II</t>
  </si>
  <si>
    <t>Nogales 220-&gt;Quillota 220 I</t>
  </si>
  <si>
    <t>Nogales 220-&gt;Quillota 220 II</t>
  </si>
  <si>
    <t>Nogales 220-&gt;Polpaico 220 I</t>
  </si>
  <si>
    <t>Nogales 220-&gt;Polpaico 220 II</t>
  </si>
  <si>
    <t>Quillota 220-&gt;Polpaico 220 I</t>
  </si>
  <si>
    <t>Quillota 220-&gt;Polpaico 220 II</t>
  </si>
  <si>
    <t>Lampa 220-&gt;Polpaico 220 I</t>
  </si>
  <si>
    <t>Cerro Navia 220 Dsf-&gt;Lampa 220 I</t>
  </si>
  <si>
    <t>Cerro Navia 220 Dsf-&gt;Polpaico 220 II</t>
  </si>
  <si>
    <t>Chena 220-&gt;Cerro Navia 220 I</t>
  </si>
  <si>
    <t>Chena 220-&gt;Cerro Navia 220 II</t>
  </si>
  <si>
    <t>Alto Jahuel 220-&gt;El Rodeo 220 I</t>
  </si>
  <si>
    <t>Alto Jahuel 220-&gt;El Rodeo 220 II</t>
  </si>
  <si>
    <t>El Rodeo 220-&gt;Chena 220 I</t>
  </si>
  <si>
    <t>El Rodeo 220-&gt;Chena 220 II</t>
  </si>
  <si>
    <t>Chena 220-&gt;Alto Jahuel 220 III</t>
  </si>
  <si>
    <t>Chena 220-&gt;Alto Jahuel 220 IV</t>
  </si>
  <si>
    <t>Alto Jahuel 500-&gt;Polpaico 500 I</t>
  </si>
  <si>
    <t>Alto Jahuel 500-&gt;Polpaico 500 II</t>
  </si>
  <si>
    <t>Alto Jahuel 500-&gt;Alto Jahuel 220 I</t>
  </si>
  <si>
    <t>Alto Jahuel 500-&gt;Alto Jahuel 220 II</t>
  </si>
  <si>
    <t>Polpaico 500-&gt;Polpaico 220 I</t>
  </si>
  <si>
    <t>Polpaico 500-&gt;Polpaico 220 II</t>
  </si>
  <si>
    <t>Ancoa 500-&gt;Alto Jahuel 500 I</t>
  </si>
  <si>
    <t>Ancoa 500-&gt;Alto Jahuel 500 II</t>
  </si>
  <si>
    <t>Colbun 220-&gt;Candelaria 220 I</t>
  </si>
  <si>
    <t>Colbun 220-&gt;Candelaria 220 II</t>
  </si>
  <si>
    <t>Candelaria 220-&gt;Maipo 220 I</t>
  </si>
  <si>
    <t>Candelaria 220-&gt;Maipo 220 II</t>
  </si>
  <si>
    <t>Maipo 220-&gt;Alto Jahuel 220 I</t>
  </si>
  <si>
    <t>Maipo 220-&gt;Alto Jahuel 220 II</t>
  </si>
  <si>
    <t>Ancoa 220-&gt;Itahue 220 I</t>
  </si>
  <si>
    <t>Ancoa 220-&gt;Itahue 220 II</t>
  </si>
  <si>
    <t>Colbun 220-&gt;Ancoa 220</t>
  </si>
  <si>
    <t>Rapel 220-&gt;Alto Melipilla 220 I</t>
  </si>
  <si>
    <t>Rapel 220-&gt;Alto Melipilla 220 II</t>
  </si>
  <si>
    <t>Charrua 220-&gt;Lagunilla 220 I</t>
  </si>
  <si>
    <t>Lagunilla 220-&gt;Hualpen 220</t>
  </si>
  <si>
    <t>Charrua 220-&gt;Tap Laja 220</t>
  </si>
  <si>
    <t>Tap Laja 220-&gt;Temuco 220</t>
  </si>
  <si>
    <t>Charrua 220-&gt;Mulchen 220 II</t>
  </si>
  <si>
    <t>Mulchen 220-&gt;Cautin 220 I</t>
  </si>
  <si>
    <t>Mulchen 220-&gt;Cautin 220 II</t>
  </si>
  <si>
    <t>Temuco 220-&gt;Cautin 220 I</t>
  </si>
  <si>
    <t>Temuco 220-&gt;Cautin 220 II</t>
  </si>
  <si>
    <t>Valdivia 220-&gt;Cautin 220 I</t>
  </si>
  <si>
    <t>Cautin 220-&gt;Ciruelos 220 II</t>
  </si>
  <si>
    <t>Ciruelos 220-&gt;Valdivia 220 II</t>
  </si>
  <si>
    <t>Polpaico 220-&gt;Los Maquis 220</t>
  </si>
  <si>
    <t>Charrua 500-&gt;Ancoa 500 I</t>
  </si>
  <si>
    <t>Charrua 500-&gt;Ancoa 500 II</t>
  </si>
  <si>
    <t>Valdivia 220-&gt;Rahue 220 I</t>
  </si>
  <si>
    <t>Valdivia 220-&gt;Pichirrahue 220 II</t>
  </si>
  <si>
    <t>Rahue 220-&gt;Puerto Montt 220 I</t>
  </si>
  <si>
    <t>Pichirrahue 220-&gt;Puerto Montt 220 II</t>
  </si>
  <si>
    <t>Ancoa 500-&gt;Ancoa 220 I</t>
  </si>
  <si>
    <t>Charrua 220-&gt;Charrua 500 I</t>
  </si>
  <si>
    <t>Charrua 220-&gt;Charrua 500 II</t>
  </si>
  <si>
    <t>Charrua 220-&gt;Charrua 500 III</t>
  </si>
  <si>
    <t>Línea</t>
  </si>
  <si>
    <t>Actual</t>
  </si>
  <si>
    <t>Nueva Línea Cardones – Maitencillo 2x500 kV</t>
  </si>
  <si>
    <t>Nueva Línea Maitencillo – Pan de Azúcar 2x500 kV</t>
  </si>
  <si>
    <t>Nueva Línea Pan de Azúcar – Polpaico 2x500 kV</t>
  </si>
  <si>
    <t>Nueva Línea 2x500 Charrúa – Ancoa: tendido del primer circuito</t>
  </si>
  <si>
    <t>Nueva Línea 2x220 Ciruelos – Pichirropulli: tendido del primer circuito</t>
  </si>
  <si>
    <t>Subestación Seccionadora Lo Aguirre: Etapa I</t>
  </si>
  <si>
    <t>Instalación de un CER en Subestación Cardones</t>
  </si>
  <si>
    <t>Nueva Línea Cardones – Diego de Almagro 2x220 kV: tendido del primer circuito</t>
  </si>
  <si>
    <t>Segundo Transformador Ancoa 500/220 kV</t>
  </si>
  <si>
    <t>Nueva Línea 1x220 kV A. Melipilla – Rapel</t>
  </si>
  <si>
    <t>Nueva Línea 2x220 kV Lo Aguirre – A. Melipilla, con un circuito tendido</t>
  </si>
  <si>
    <t>Nueva Línea 2x220 kV Lo Aguirre – Cerro Navia</t>
  </si>
  <si>
    <t>Reemplazo de desconectadores de los paños J3, J4 y JR de la S/E Quillota y del desconectador JR de la S/E Polpaico</t>
  </si>
  <si>
    <t>Banco Autotransformadores S/E Nueva Cardones, 500/220 kV, 750 MVA</t>
  </si>
  <si>
    <t>Banco Autotransformadores S/E Nueva Maitencillo, 500/220 kV, 750 MVA</t>
  </si>
  <si>
    <t>Banco Autotransformadores S/E Nueva Pan de Azucar, 500/220 kV, 750 MVA</t>
  </si>
  <si>
    <t>Tercer Banco de Autotransformadores  500/220 kV, de 750 MVA, en la S/E Alto Jahuel</t>
  </si>
  <si>
    <t>Ampliación S/E Diego de Almagro 220 kV</t>
  </si>
  <si>
    <t>Cambio interruptor paño acoplador 52JR S/E Alto Jahuel</t>
  </si>
  <si>
    <t>Ampliación S/E Charrúa 500 kV y cambio interruptor paños acopladores 52JR1, 52JR2, 52JR3</t>
  </si>
  <si>
    <t>Ampliación S/E Ciruelos 220 kV</t>
  </si>
  <si>
    <t>Línea Ancoa - Alto Jahuel 500 kV, tendido segundo circuito</t>
  </si>
  <si>
    <t>Ampliación S/E Las Palmas 220 kV</t>
  </si>
  <si>
    <t>Barras troncales SIC</t>
  </si>
  <si>
    <t>SIC</t>
  </si>
  <si>
    <t>Nombre Troncal</t>
  </si>
  <si>
    <t>VI TOTAL TRONCAL</t>
  </si>
  <si>
    <t>AVI TOTAL TRONCAL</t>
  </si>
  <si>
    <t>COMA TOTAL TRONCAL</t>
  </si>
  <si>
    <t>TSIC-01</t>
  </si>
  <si>
    <t>TSIC-02</t>
  </si>
  <si>
    <t>TSIC-03</t>
  </si>
  <si>
    <t>TSIC-04</t>
  </si>
  <si>
    <t>TSIC-05</t>
  </si>
  <si>
    <t>TSIC-06</t>
  </si>
  <si>
    <t>TSIC-07</t>
  </si>
  <si>
    <t>TSIC-08a</t>
  </si>
  <si>
    <t>TSIC-08b</t>
  </si>
  <si>
    <t>TSIC-09</t>
  </si>
  <si>
    <t>TSIC-10</t>
  </si>
  <si>
    <t>TSIC-11</t>
  </si>
  <si>
    <t>TSIC-12</t>
  </si>
  <si>
    <t>TSIC-13</t>
  </si>
  <si>
    <t>TSIC-14</t>
  </si>
  <si>
    <t>TSIC-15</t>
  </si>
  <si>
    <t>TSIC-16</t>
  </si>
  <si>
    <t>TSIC-17</t>
  </si>
  <si>
    <t>TSIC-18</t>
  </si>
  <si>
    <t>TSIC-19a</t>
  </si>
  <si>
    <t>TSIC-19b</t>
  </si>
  <si>
    <t>TSIC-20</t>
  </si>
  <si>
    <t>TSIC-21</t>
  </si>
  <si>
    <t>TSIC-22</t>
  </si>
  <si>
    <t>TSIC-23</t>
  </si>
  <si>
    <t>TSIC-24</t>
  </si>
  <si>
    <t>TSIC-25</t>
  </si>
  <si>
    <t>TSIC-26</t>
  </si>
  <si>
    <t>TSIC-27</t>
  </si>
  <si>
    <t>TSIC-28</t>
  </si>
  <si>
    <t>TSIC-29</t>
  </si>
  <si>
    <t>TSIC-30</t>
  </si>
  <si>
    <t>TSIC-31</t>
  </si>
  <si>
    <t>TSIC-32</t>
  </si>
  <si>
    <t>TSIC-33</t>
  </si>
  <si>
    <t>TSIC-34</t>
  </si>
  <si>
    <t>TSIC-35</t>
  </si>
  <si>
    <t>TSIC-36</t>
  </si>
  <si>
    <t>TSIC-37</t>
  </si>
  <si>
    <t>TSIC-38</t>
  </si>
  <si>
    <t>TSIC-39</t>
  </si>
  <si>
    <t>TSIC-41</t>
  </si>
  <si>
    <t>TSIC-42</t>
  </si>
  <si>
    <t>TSIC-43</t>
  </si>
  <si>
    <t>TSIC-44</t>
  </si>
  <si>
    <t>TSIC-45</t>
  </si>
  <si>
    <t>TSIC-46</t>
  </si>
  <si>
    <t>TSIC-47</t>
  </si>
  <si>
    <t>TSIC-48</t>
  </si>
  <si>
    <t>TSIC-49</t>
  </si>
  <si>
    <t>TSIC-50</t>
  </si>
  <si>
    <t>TSIC-53</t>
  </si>
  <si>
    <t>TSIC-54</t>
  </si>
  <si>
    <t>TSIC-58</t>
  </si>
  <si>
    <t>TSIC-59</t>
  </si>
  <si>
    <t>TSIC-60</t>
  </si>
  <si>
    <t>TSIC-61</t>
  </si>
  <si>
    <t>TSIC-63</t>
  </si>
  <si>
    <t>TSIC-64</t>
  </si>
  <si>
    <t>TSIC-65</t>
  </si>
  <si>
    <t>TSIC-66</t>
  </si>
  <si>
    <t>TSIC-67</t>
  </si>
  <si>
    <t>TSIC-68</t>
  </si>
  <si>
    <t>TSIC-69</t>
  </si>
  <si>
    <t>TSIC-70</t>
  </si>
  <si>
    <t>TSIC-71</t>
  </si>
  <si>
    <t>TSIC-72</t>
  </si>
  <si>
    <t>TSIC-73</t>
  </si>
  <si>
    <t>TSIC-74</t>
  </si>
  <si>
    <t>TSIC-75a</t>
  </si>
  <si>
    <t>TSIC-75b</t>
  </si>
  <si>
    <t>TSIC-76</t>
  </si>
  <si>
    <t>TSIC-77</t>
  </si>
  <si>
    <t>TSIC-78</t>
  </si>
  <si>
    <t>TSIC-79</t>
  </si>
  <si>
    <t>TSIC-80</t>
  </si>
  <si>
    <t>TSIC-81</t>
  </si>
  <si>
    <t>TSIC-82</t>
  </si>
  <si>
    <t>TSIC-83</t>
  </si>
  <si>
    <t>TSIC-84</t>
  </si>
  <si>
    <t>TSIC-51</t>
  </si>
  <si>
    <t>TSIC-52</t>
  </si>
  <si>
    <t>Alto Melipilla 220-&gt;Cerro Navia 220 I</t>
  </si>
  <si>
    <t>Alto Melipilla 220-&gt;Cerro Navia 220 II</t>
  </si>
  <si>
    <t>Tensión (kV)</t>
  </si>
  <si>
    <t>VI (USD)</t>
  </si>
  <si>
    <t>VATT (USD)</t>
  </si>
  <si>
    <t>AVI (USD)</t>
  </si>
  <si>
    <t>COMA (USD)</t>
  </si>
  <si>
    <t>Promedio VI TxT Actual 220 kV (USD)</t>
  </si>
  <si>
    <t>Promedio VATT TxT Actual 220 kV (USD)</t>
  </si>
  <si>
    <t>Factor Adjudicadas 220 kV</t>
  </si>
  <si>
    <t>Promedio VI TxT Actual 500 kV (USD)</t>
  </si>
  <si>
    <t>Promedio VATT TxT Actual 500 kV (USD)</t>
  </si>
  <si>
    <t>Factor Adjudicadas 500 kV</t>
  </si>
  <si>
    <t>Nueva</t>
  </si>
  <si>
    <t>Sensibilidades</t>
  </si>
  <si>
    <t>Nogales 220 - Tap Laja 220 sin Mulchen 220</t>
  </si>
  <si>
    <t>Nueva Línea Cardones – Diego de Almagro 2x220 kV: tendido del segundo circuito</t>
  </si>
  <si>
    <t>Porcentaje de participación</t>
  </si>
  <si>
    <t>Participación en la barra troncal (GWh)</t>
  </si>
  <si>
    <t>Consumo</t>
  </si>
  <si>
    <t>Demanda (GWh)</t>
  </si>
  <si>
    <t>Tipo de Asignación</t>
  </si>
  <si>
    <t>Directa</t>
  </si>
  <si>
    <t>Indirecta</t>
  </si>
  <si>
    <t>Inyección total 2015-2018 (promedio sobre hidrologías) (GWh)</t>
  </si>
  <si>
    <t>Quillota 220/110 kV</t>
  </si>
  <si>
    <t>Cerro Navia 220/110 kV</t>
  </si>
  <si>
    <t>Ventanas - Nogales 220 kV</t>
  </si>
  <si>
    <t>Chena 220/110 kV</t>
  </si>
  <si>
    <t>Polpaico - El Salto 220 kV</t>
  </si>
  <si>
    <t>Alto Jahuel 220/110 kV</t>
  </si>
  <si>
    <t>Alto Jahuel 220/154 kV</t>
  </si>
  <si>
    <t>Itahue 220/154 kV</t>
  </si>
  <si>
    <t>Charrua 220/154 kV</t>
  </si>
  <si>
    <t>Hualpen 220/154 kV</t>
  </si>
  <si>
    <t>Lagunillas 220/154 kV</t>
  </si>
  <si>
    <t>Concepcion 220/154 kV</t>
  </si>
  <si>
    <t>Valdivia 220/66 kV</t>
  </si>
  <si>
    <t>Temuco 220/66 kV</t>
  </si>
  <si>
    <t>Puerto Montt 220/66 kV</t>
  </si>
  <si>
    <t>Demanda</t>
  </si>
  <si>
    <t>Inyección</t>
  </si>
  <si>
    <t>Flujo total anual, promedio sobre hidrologías (GWh)</t>
  </si>
  <si>
    <t>Total</t>
  </si>
  <si>
    <t>Rahue 220-&gt;Barro Blanco 66 kV</t>
  </si>
  <si>
    <t>Línea o transformador considerado</t>
  </si>
  <si>
    <t>Directo</t>
  </si>
  <si>
    <t>alpha_i,j</t>
  </si>
  <si>
    <t>Generación promedio (GWh)</t>
  </si>
  <si>
    <t>P_i,j = f_j * alpha_i,j</t>
  </si>
  <si>
    <t>f_j</t>
  </si>
  <si>
    <t>Información inyecciones por barra</t>
  </si>
  <si>
    <t>Información demandas por barra</t>
  </si>
  <si>
    <t>Porcentaje de participación absoluto</t>
  </si>
  <si>
    <t>Id Troncal</t>
  </si>
  <si>
    <t>Charrua 220-&gt;Hualpen 220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</si>
</sst>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0.000"/>
    <numFmt numFmtId="165" formatCode="_ * #,##0.00_ ;_ * \-#,##0.00_ ;_ * &quot;-&quot;??_ ;_ @_ "/>
    <numFmt numFmtId="166" formatCode="_-* #,##0.000_-;\-* #,##0.000_-;_-* &quot;-&quot;??_-;_-@_-"/>
    <numFmt numFmtId="167" formatCode="0.000%"/>
    <numFmt numFmtId="172" formatCode="_ * #,##0_ ;_ * \-#,##0_ ;_ * &quot;-&quot;??_ ;_ @_ 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9"/>
      <color rgb="FF000000"/>
      <name val="Tahoma"/>
      <family val="2"/>
    </font>
    <font>
      <sz val="9"/>
      <color rgb="FF000000"/>
      <name val="Tahoma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8" fillId="0" borderId="0" applyNumberFormat="0" applyFont="0" applyFill="0" applyBorder="0" applyAlignment="0" applyProtection="0">
      <alignment vertical="top"/>
    </xf>
  </cellStyleXfs>
  <cellXfs count="157">
    <xf numFmtId="0" fontId="0" fillId="0" borderId="0" xfId="0"/>
    <xf numFmtId="0" fontId="0" fillId="33" borderId="0" xfId="0" applyFill="1"/>
    <xf numFmtId="0" fontId="0" fillId="33" borderId="10" xfId="0" applyFill="1" applyBorder="1"/>
    <xf numFmtId="1" fontId="0" fillId="33" borderId="0" xfId="0" applyNumberFormat="1" applyFill="1"/>
    <xf numFmtId="0" fontId="0" fillId="33" borderId="11" xfId="0" applyFill="1" applyBorder="1" applyAlignment="1">
      <alignment horizontal="center"/>
    </xf>
    <xf numFmtId="0" fontId="0" fillId="33" borderId="12" xfId="0" applyFill="1" applyBorder="1" applyAlignment="1">
      <alignment horizontal="center"/>
    </xf>
    <xf numFmtId="0" fontId="0" fillId="33" borderId="0" xfId="0" applyFill="1" applyBorder="1" applyAlignment="1">
      <alignment horizontal="center"/>
    </xf>
    <xf numFmtId="1" fontId="0" fillId="33" borderId="13" xfId="0" applyNumberFormat="1" applyFill="1" applyBorder="1" applyAlignment="1">
      <alignment horizontal="center"/>
    </xf>
    <xf numFmtId="0" fontId="0" fillId="33" borderId="14" xfId="0" applyFill="1" applyBorder="1" applyAlignment="1">
      <alignment horizontal="center"/>
    </xf>
    <xf numFmtId="0" fontId="0" fillId="33" borderId="16" xfId="0" applyFill="1" applyBorder="1" applyAlignment="1">
      <alignment horizontal="center"/>
    </xf>
    <xf numFmtId="0" fontId="0" fillId="33" borderId="17" xfId="0" applyFill="1" applyBorder="1" applyAlignment="1">
      <alignment horizontal="center"/>
    </xf>
    <xf numFmtId="0" fontId="0" fillId="33" borderId="17" xfId="0" applyFill="1" applyBorder="1"/>
    <xf numFmtId="0" fontId="0" fillId="33" borderId="18" xfId="0" applyFill="1" applyBorder="1"/>
    <xf numFmtId="1" fontId="0" fillId="33" borderId="17" xfId="0" applyNumberFormat="1" applyFill="1" applyBorder="1" applyAlignment="1">
      <alignment horizontal="center"/>
    </xf>
    <xf numFmtId="0" fontId="0" fillId="33" borderId="18" xfId="0" applyFill="1" applyBorder="1" applyAlignment="1">
      <alignment horizontal="center"/>
    </xf>
    <xf numFmtId="0" fontId="0" fillId="33" borderId="16" xfId="0" applyFill="1" applyBorder="1"/>
    <xf numFmtId="0" fontId="0" fillId="33" borderId="19" xfId="0" applyFill="1" applyBorder="1"/>
    <xf numFmtId="0" fontId="0" fillId="33" borderId="19" xfId="0" applyFill="1" applyBorder="1" applyAlignment="1">
      <alignment horizontal="center"/>
    </xf>
    <xf numFmtId="10" fontId="0" fillId="33" borderId="0" xfId="0" applyNumberFormat="1" applyFill="1"/>
    <xf numFmtId="1" fontId="0" fillId="33" borderId="20" xfId="0" applyNumberFormat="1" applyFill="1" applyBorder="1" applyAlignment="1">
      <alignment horizontal="center"/>
    </xf>
    <xf numFmtId="10" fontId="0" fillId="33" borderId="10" xfId="42" applyNumberFormat="1" applyFont="1" applyFill="1" applyBorder="1"/>
    <xf numFmtId="10" fontId="0" fillId="33" borderId="10" xfId="42" applyNumberFormat="1" applyFont="1" applyFill="1" applyBorder="1" applyAlignment="1">
      <alignment horizontal="center"/>
    </xf>
    <xf numFmtId="0" fontId="0" fillId="33" borderId="20" xfId="0" applyFill="1" applyBorder="1" applyAlignment="1">
      <alignment horizontal="center"/>
    </xf>
    <xf numFmtId="10" fontId="0" fillId="33" borderId="10" xfId="0" applyNumberFormat="1" applyFill="1" applyBorder="1" applyAlignment="1">
      <alignment horizontal="center"/>
    </xf>
    <xf numFmtId="0" fontId="0" fillId="33" borderId="13" xfId="0" applyFill="1" applyBorder="1"/>
    <xf numFmtId="0" fontId="0" fillId="33" borderId="15" xfId="0" applyFill="1" applyBorder="1"/>
    <xf numFmtId="17" fontId="0" fillId="33" borderId="0" xfId="0" applyNumberFormat="1" applyFill="1"/>
    <xf numFmtId="1" fontId="0" fillId="33" borderId="0" xfId="0" applyNumberFormat="1" applyFill="1" applyAlignment="1">
      <alignment horizontal="center"/>
    </xf>
    <xf numFmtId="0" fontId="0" fillId="33" borderId="0" xfId="0" applyFill="1"/>
    <xf numFmtId="164" fontId="0" fillId="33" borderId="0" xfId="0" applyNumberFormat="1" applyFill="1"/>
    <xf numFmtId="2" fontId="0" fillId="33" borderId="0" xfId="0" applyNumberFormat="1" applyFill="1"/>
    <xf numFmtId="0" fontId="0" fillId="33" borderId="0" xfId="0" applyFill="1" applyBorder="1"/>
    <xf numFmtId="0" fontId="0" fillId="33" borderId="22" xfId="0" applyFill="1" applyBorder="1"/>
    <xf numFmtId="0" fontId="0" fillId="33" borderId="23" xfId="0" applyFill="1" applyBorder="1"/>
    <xf numFmtId="0" fontId="0" fillId="33" borderId="14" xfId="0" applyFill="1" applyBorder="1"/>
    <xf numFmtId="43" fontId="0" fillId="35" borderId="10" xfId="42" applyNumberFormat="1" applyFont="1" applyFill="1" applyBorder="1" applyAlignment="1">
      <alignment horizontal="center"/>
    </xf>
    <xf numFmtId="43" fontId="0" fillId="33" borderId="10" xfId="42" applyNumberFormat="1" applyFont="1" applyFill="1" applyBorder="1" applyAlignment="1">
      <alignment horizontal="center"/>
    </xf>
    <xf numFmtId="43" fontId="0" fillId="33" borderId="10" xfId="0" applyNumberFormat="1" applyFill="1" applyBorder="1" applyAlignment="1">
      <alignment horizontal="center"/>
    </xf>
    <xf numFmtId="43" fontId="0" fillId="33" borderId="10" xfId="42" applyNumberFormat="1" applyFont="1" applyFill="1" applyBorder="1"/>
    <xf numFmtId="165" fontId="0" fillId="33" borderId="0" xfId="43" applyFont="1" applyFill="1" applyBorder="1"/>
    <xf numFmtId="165" fontId="0" fillId="33" borderId="0" xfId="0" applyNumberFormat="1" applyFill="1"/>
    <xf numFmtId="0" fontId="0" fillId="33" borderId="24" xfId="0" applyFill="1" applyBorder="1"/>
    <xf numFmtId="0" fontId="0" fillId="33" borderId="25" xfId="0" applyFill="1" applyBorder="1"/>
    <xf numFmtId="0" fontId="0" fillId="33" borderId="20" xfId="0" applyFill="1" applyBorder="1"/>
    <xf numFmtId="0" fontId="0" fillId="33" borderId="0" xfId="0" applyFill="1" applyAlignment="1">
      <alignment vertical="center"/>
    </xf>
    <xf numFmtId="0" fontId="19" fillId="33" borderId="14" xfId="0" applyFont="1" applyFill="1" applyBorder="1" applyAlignment="1">
      <alignment vertical="center" wrapText="1"/>
    </xf>
    <xf numFmtId="0" fontId="0" fillId="33" borderId="14" xfId="0" applyFill="1" applyBorder="1" applyAlignment="1">
      <alignment vertical="center" wrapText="1"/>
    </xf>
    <xf numFmtId="0" fontId="20" fillId="33" borderId="14" xfId="0" applyFont="1" applyFill="1" applyBorder="1" applyAlignment="1">
      <alignment vertical="center" wrapText="1"/>
    </xf>
    <xf numFmtId="43" fontId="0" fillId="33" borderId="0" xfId="0" applyNumberFormat="1" applyFill="1"/>
    <xf numFmtId="0" fontId="0" fillId="33" borderId="24" xfId="0" applyFill="1" applyBorder="1" applyAlignment="1">
      <alignment horizontal="center"/>
    </xf>
    <xf numFmtId="0" fontId="0" fillId="33" borderId="25" xfId="0" applyFill="1" applyBorder="1" applyAlignment="1">
      <alignment horizontal="center"/>
    </xf>
    <xf numFmtId="0" fontId="0" fillId="33" borderId="21" xfId="0" applyFill="1" applyBorder="1" applyAlignment="1">
      <alignment horizontal="center"/>
    </xf>
    <xf numFmtId="0" fontId="0" fillId="33" borderId="22" xfId="0" applyFill="1" applyBorder="1" applyAlignment="1">
      <alignment horizontal="center"/>
    </xf>
    <xf numFmtId="165" fontId="0" fillId="33" borderId="13" xfId="43" applyFont="1" applyFill="1" applyBorder="1" applyAlignment="1">
      <alignment horizontal="center"/>
    </xf>
    <xf numFmtId="165" fontId="0" fillId="33" borderId="0" xfId="43" applyFont="1" applyFill="1" applyBorder="1" applyAlignment="1">
      <alignment horizontal="center"/>
    </xf>
    <xf numFmtId="0" fontId="0" fillId="36" borderId="21" xfId="0" applyFill="1" applyBorder="1" applyAlignment="1">
      <alignment horizontal="center"/>
    </xf>
    <xf numFmtId="0" fontId="0" fillId="36" borderId="11" xfId="0" applyFill="1" applyBorder="1" applyAlignment="1">
      <alignment horizontal="center"/>
    </xf>
    <xf numFmtId="165" fontId="0" fillId="36" borderId="12" xfId="43" applyFont="1" applyFill="1" applyBorder="1" applyAlignment="1">
      <alignment horizontal="center"/>
    </xf>
    <xf numFmtId="0" fontId="0" fillId="36" borderId="22" xfId="0" applyFill="1" applyBorder="1" applyAlignment="1">
      <alignment horizontal="center"/>
    </xf>
    <xf numFmtId="0" fontId="0" fillId="36" borderId="0" xfId="0" applyFill="1" applyBorder="1" applyAlignment="1">
      <alignment horizontal="center"/>
    </xf>
    <xf numFmtId="165" fontId="0" fillId="36" borderId="13" xfId="43" applyFont="1" applyFill="1" applyBorder="1" applyAlignment="1">
      <alignment horizontal="center"/>
    </xf>
    <xf numFmtId="0" fontId="0" fillId="36" borderId="23" xfId="0" applyFill="1" applyBorder="1" applyAlignment="1">
      <alignment horizontal="center"/>
    </xf>
    <xf numFmtId="0" fontId="0" fillId="36" borderId="14" xfId="0" applyFill="1" applyBorder="1" applyAlignment="1">
      <alignment horizontal="center"/>
    </xf>
    <xf numFmtId="165" fontId="0" fillId="36" borderId="15" xfId="43" applyFont="1" applyFill="1" applyBorder="1" applyAlignment="1">
      <alignment horizontal="center"/>
    </xf>
    <xf numFmtId="43" fontId="0" fillId="33" borderId="0" xfId="0" applyNumberFormat="1" applyFill="1" applyBorder="1" applyAlignment="1">
      <alignment horizontal="center"/>
    </xf>
    <xf numFmtId="43" fontId="0" fillId="33" borderId="13" xfId="0" applyNumberFormat="1" applyFill="1" applyBorder="1" applyAlignment="1">
      <alignment horizontal="center"/>
    </xf>
    <xf numFmtId="0" fontId="0" fillId="33" borderId="13" xfId="0" applyFill="1" applyBorder="1" applyAlignment="1">
      <alignment horizontal="center"/>
    </xf>
    <xf numFmtId="43" fontId="0" fillId="33" borderId="14" xfId="0" applyNumberFormat="1" applyFill="1" applyBorder="1" applyAlignment="1">
      <alignment horizontal="center"/>
    </xf>
    <xf numFmtId="0" fontId="0" fillId="33" borderId="15" xfId="0" applyFill="1" applyBorder="1" applyAlignment="1">
      <alignment horizontal="center"/>
    </xf>
    <xf numFmtId="43" fontId="0" fillId="33" borderId="21" xfId="0" applyNumberFormat="1" applyFill="1" applyBorder="1" applyAlignment="1">
      <alignment horizontal="center"/>
    </xf>
    <xf numFmtId="43" fontId="0" fillId="33" borderId="11" xfId="0" applyNumberFormat="1" applyFill="1" applyBorder="1" applyAlignment="1">
      <alignment horizontal="center"/>
    </xf>
    <xf numFmtId="43" fontId="0" fillId="33" borderId="12" xfId="0" applyNumberFormat="1" applyFill="1" applyBorder="1" applyAlignment="1">
      <alignment horizontal="center"/>
    </xf>
    <xf numFmtId="43" fontId="0" fillId="33" borderId="22" xfId="0" applyNumberFormat="1" applyFill="1" applyBorder="1" applyAlignment="1">
      <alignment horizontal="center"/>
    </xf>
    <xf numFmtId="43" fontId="0" fillId="33" borderId="23" xfId="0" applyNumberFormat="1" applyFill="1" applyBorder="1" applyAlignment="1">
      <alignment horizontal="center"/>
    </xf>
    <xf numFmtId="43" fontId="0" fillId="33" borderId="15" xfId="0" applyNumberFormat="1" applyFill="1" applyBorder="1" applyAlignment="1">
      <alignment horizontal="center"/>
    </xf>
    <xf numFmtId="164" fontId="0" fillId="33" borderId="0" xfId="0" applyNumberFormat="1" applyFill="1" applyAlignment="1">
      <alignment horizontal="center"/>
    </xf>
    <xf numFmtId="10" fontId="0" fillId="33" borderId="0" xfId="42" applyNumberFormat="1" applyFont="1" applyFill="1"/>
    <xf numFmtId="166" fontId="0" fillId="35" borderId="10" xfId="42" applyNumberFormat="1" applyFont="1" applyFill="1" applyBorder="1" applyAlignment="1">
      <alignment horizontal="center"/>
    </xf>
    <xf numFmtId="166" fontId="0" fillId="34" borderId="10" xfId="42" applyNumberFormat="1" applyFont="1" applyFill="1" applyBorder="1" applyAlignment="1">
      <alignment horizontal="center"/>
    </xf>
    <xf numFmtId="164" fontId="0" fillId="33" borderId="13" xfId="0" applyNumberFormat="1" applyFill="1" applyBorder="1" applyAlignment="1">
      <alignment horizontal="center"/>
    </xf>
    <xf numFmtId="164" fontId="0" fillId="33" borderId="15" xfId="0" applyNumberFormat="1" applyFill="1" applyBorder="1" applyAlignment="1">
      <alignment horizontal="center"/>
    </xf>
    <xf numFmtId="9" fontId="0" fillId="33" borderId="17" xfId="42" applyFont="1" applyFill="1" applyBorder="1" applyAlignment="1">
      <alignment horizontal="center"/>
    </xf>
    <xf numFmtId="0" fontId="0" fillId="33" borderId="10" xfId="0" applyFill="1" applyBorder="1" applyAlignment="1">
      <alignment horizontal="center"/>
    </xf>
    <xf numFmtId="0" fontId="0" fillId="33" borderId="29" xfId="0" applyFill="1" applyBorder="1" applyAlignment="1">
      <alignment horizontal="center"/>
    </xf>
    <xf numFmtId="0" fontId="0" fillId="33" borderId="30" xfId="0" applyFill="1" applyBorder="1" applyAlignment="1">
      <alignment horizontal="center"/>
    </xf>
    <xf numFmtId="0" fontId="0" fillId="33" borderId="32" xfId="0" applyFill="1" applyBorder="1"/>
    <xf numFmtId="0" fontId="0" fillId="33" borderId="34" xfId="0" applyFill="1" applyBorder="1" applyAlignment="1">
      <alignment horizontal="center"/>
    </xf>
    <xf numFmtId="0" fontId="0" fillId="33" borderId="26" xfId="0" applyFill="1" applyBorder="1"/>
    <xf numFmtId="0" fontId="0" fillId="33" borderId="35" xfId="0" applyFill="1" applyBorder="1" applyAlignment="1">
      <alignment horizontal="center"/>
    </xf>
    <xf numFmtId="0" fontId="0" fillId="33" borderId="27" xfId="0" applyFill="1" applyBorder="1"/>
    <xf numFmtId="0" fontId="0" fillId="33" borderId="36" xfId="0" applyFill="1" applyBorder="1" applyAlignment="1">
      <alignment horizontal="center"/>
    </xf>
    <xf numFmtId="0" fontId="0" fillId="33" borderId="29" xfId="0" applyFill="1" applyBorder="1"/>
    <xf numFmtId="0" fontId="0" fillId="33" borderId="31" xfId="0" applyFill="1" applyBorder="1" applyAlignment="1">
      <alignment horizontal="center"/>
    </xf>
    <xf numFmtId="0" fontId="0" fillId="33" borderId="37" xfId="0" applyFill="1" applyBorder="1" applyAlignment="1">
      <alignment horizontal="center"/>
    </xf>
    <xf numFmtId="0" fontId="0" fillId="33" borderId="38" xfId="0" applyFill="1" applyBorder="1" applyAlignment="1">
      <alignment horizontal="center"/>
    </xf>
    <xf numFmtId="0" fontId="0" fillId="33" borderId="39" xfId="0" applyFill="1" applyBorder="1" applyAlignment="1">
      <alignment horizontal="center"/>
    </xf>
    <xf numFmtId="1" fontId="0" fillId="33" borderId="10" xfId="0" applyNumberFormat="1" applyFill="1" applyBorder="1" applyAlignment="1">
      <alignment horizontal="center"/>
    </xf>
    <xf numFmtId="1" fontId="0" fillId="33" borderId="40" xfId="0" applyNumberFormat="1" applyFill="1" applyBorder="1" applyAlignment="1">
      <alignment horizontal="center"/>
    </xf>
    <xf numFmtId="0" fontId="16" fillId="33" borderId="19" xfId="0" applyFont="1" applyFill="1" applyBorder="1" applyAlignment="1">
      <alignment horizontal="center"/>
    </xf>
    <xf numFmtId="0" fontId="17" fillId="33" borderId="0" xfId="0" applyFont="1" applyFill="1" applyBorder="1"/>
    <xf numFmtId="0" fontId="0" fillId="33" borderId="32" xfId="0" applyFill="1" applyBorder="1" applyAlignment="1">
      <alignment horizontal="center"/>
    </xf>
    <xf numFmtId="1" fontId="0" fillId="33" borderId="32" xfId="0" applyNumberFormat="1" applyFill="1" applyBorder="1" applyAlignment="1">
      <alignment horizontal="center"/>
    </xf>
    <xf numFmtId="1" fontId="0" fillId="33" borderId="19" xfId="0" applyNumberFormat="1" applyFill="1" applyBorder="1" applyAlignment="1">
      <alignment horizontal="center"/>
    </xf>
    <xf numFmtId="0" fontId="17" fillId="33" borderId="26" xfId="0" applyFont="1" applyFill="1" applyBorder="1"/>
    <xf numFmtId="0" fontId="0" fillId="33" borderId="0" xfId="0" applyFill="1" applyBorder="1" applyAlignment="1">
      <alignment horizontal="center"/>
    </xf>
    <xf numFmtId="167" fontId="0" fillId="33" borderId="0" xfId="0" applyNumberFormat="1" applyFill="1"/>
    <xf numFmtId="0" fontId="0" fillId="33" borderId="36" xfId="0" applyFill="1" applyBorder="1" applyAlignment="1">
      <alignment horizontal="center"/>
    </xf>
    <xf numFmtId="0" fontId="17" fillId="33" borderId="26" xfId="0" applyFont="1" applyFill="1" applyBorder="1" applyAlignment="1">
      <alignment horizontal="center"/>
    </xf>
    <xf numFmtId="167" fontId="0" fillId="33" borderId="0" xfId="42" applyNumberFormat="1" applyFont="1" applyFill="1"/>
    <xf numFmtId="0" fontId="17" fillId="33" borderId="0" xfId="0" applyFont="1" applyFill="1"/>
    <xf numFmtId="1" fontId="0" fillId="33" borderId="32" xfId="0" applyNumberFormat="1" applyFill="1" applyBorder="1"/>
    <xf numFmtId="1" fontId="0" fillId="33" borderId="33" xfId="0" applyNumberFormat="1" applyFill="1" applyBorder="1"/>
    <xf numFmtId="1" fontId="0" fillId="33" borderId="34" xfId="0" applyNumberFormat="1" applyFill="1" applyBorder="1"/>
    <xf numFmtId="1" fontId="0" fillId="33" borderId="26" xfId="0" applyNumberFormat="1" applyFill="1" applyBorder="1"/>
    <xf numFmtId="1" fontId="0" fillId="33" borderId="0" xfId="0" applyNumberFormat="1" applyFill="1" applyBorder="1"/>
    <xf numFmtId="1" fontId="0" fillId="33" borderId="35" xfId="0" applyNumberFormat="1" applyFill="1" applyBorder="1"/>
    <xf numFmtId="1" fontId="0" fillId="33" borderId="27" xfId="0" applyNumberFormat="1" applyFill="1" applyBorder="1"/>
    <xf numFmtId="1" fontId="0" fillId="33" borderId="28" xfId="0" applyNumberFormat="1" applyFill="1" applyBorder="1"/>
    <xf numFmtId="1" fontId="0" fillId="33" borderId="36" xfId="0" applyNumberFormat="1" applyFill="1" applyBorder="1"/>
    <xf numFmtId="0" fontId="0" fillId="33" borderId="0" xfId="0" applyFill="1" applyBorder="1" applyAlignment="1">
      <alignment horizontal="center"/>
    </xf>
    <xf numFmtId="0" fontId="0" fillId="33" borderId="0" xfId="0" applyFill="1" applyAlignment="1">
      <alignment horizontal="center"/>
    </xf>
    <xf numFmtId="0" fontId="0" fillId="33" borderId="33" xfId="0" applyFill="1" applyBorder="1" applyAlignment="1">
      <alignment horizontal="center"/>
    </xf>
    <xf numFmtId="0" fontId="0" fillId="33" borderId="26" xfId="0" applyFill="1" applyBorder="1" applyAlignment="1">
      <alignment horizontal="center"/>
    </xf>
    <xf numFmtId="167" fontId="0" fillId="33" borderId="0" xfId="42" applyNumberFormat="1" applyFont="1" applyFill="1" applyBorder="1" applyAlignment="1">
      <alignment horizontal="center"/>
    </xf>
    <xf numFmtId="167" fontId="0" fillId="33" borderId="35" xfId="42" applyNumberFormat="1" applyFont="1" applyFill="1" applyBorder="1" applyAlignment="1">
      <alignment horizontal="center"/>
    </xf>
    <xf numFmtId="0" fontId="0" fillId="33" borderId="27" xfId="0" applyFill="1" applyBorder="1" applyAlignment="1">
      <alignment horizontal="center"/>
    </xf>
    <xf numFmtId="0" fontId="0" fillId="33" borderId="28" xfId="0" applyFill="1" applyBorder="1" applyAlignment="1">
      <alignment horizontal="center"/>
    </xf>
    <xf numFmtId="167" fontId="0" fillId="33" borderId="28" xfId="42" applyNumberFormat="1" applyFont="1" applyFill="1" applyBorder="1" applyAlignment="1">
      <alignment horizontal="center"/>
    </xf>
    <xf numFmtId="167" fontId="0" fillId="33" borderId="36" xfId="42" applyNumberFormat="1" applyFont="1" applyFill="1" applyBorder="1" applyAlignment="1">
      <alignment horizontal="center"/>
    </xf>
    <xf numFmtId="167" fontId="0" fillId="33" borderId="33" xfId="42" applyNumberFormat="1" applyFont="1" applyFill="1" applyBorder="1" applyAlignment="1">
      <alignment horizontal="center"/>
    </xf>
    <xf numFmtId="167" fontId="0" fillId="33" borderId="34" xfId="42" applyNumberFormat="1" applyFont="1" applyFill="1" applyBorder="1" applyAlignment="1">
      <alignment horizontal="center"/>
    </xf>
    <xf numFmtId="9" fontId="0" fillId="33" borderId="0" xfId="42" applyFont="1" applyFill="1" applyBorder="1" applyAlignment="1">
      <alignment horizontal="center"/>
    </xf>
    <xf numFmtId="0" fontId="0" fillId="33" borderId="23" xfId="0" applyFill="1" applyBorder="1" applyAlignment="1">
      <alignment horizontal="center"/>
    </xf>
    <xf numFmtId="9" fontId="17" fillId="33" borderId="0" xfId="42" applyFont="1" applyFill="1"/>
    <xf numFmtId="9" fontId="17" fillId="33" borderId="0" xfId="0" applyNumberFormat="1" applyFont="1" applyFill="1"/>
    <xf numFmtId="1" fontId="0" fillId="33" borderId="18" xfId="0" applyNumberFormat="1" applyFill="1" applyBorder="1" applyAlignment="1">
      <alignment horizontal="center"/>
    </xf>
    <xf numFmtId="9" fontId="0" fillId="33" borderId="18" xfId="42" applyFont="1" applyFill="1" applyBorder="1" applyAlignment="1">
      <alignment horizontal="center"/>
    </xf>
    <xf numFmtId="0" fontId="0" fillId="33" borderId="21" xfId="0" applyFill="1" applyBorder="1"/>
    <xf numFmtId="1" fontId="0" fillId="33" borderId="16" xfId="0" applyNumberFormat="1" applyFill="1" applyBorder="1" applyAlignment="1">
      <alignment horizontal="center"/>
    </xf>
    <xf numFmtId="9" fontId="0" fillId="33" borderId="16" xfId="42" applyFont="1" applyFill="1" applyBorder="1" applyAlignment="1">
      <alignment horizontal="center"/>
    </xf>
    <xf numFmtId="9" fontId="0" fillId="33" borderId="11" xfId="42" applyFont="1" applyFill="1" applyBorder="1" applyAlignment="1">
      <alignment horizontal="center"/>
    </xf>
    <xf numFmtId="0" fontId="0" fillId="33" borderId="22" xfId="0" applyFill="1" applyBorder="1" applyAlignment="1">
      <alignment horizontal="left"/>
    </xf>
    <xf numFmtId="1" fontId="0" fillId="33" borderId="0" xfId="0" applyNumberFormat="1" applyFill="1" applyBorder="1" applyAlignment="1">
      <alignment horizontal="center"/>
    </xf>
    <xf numFmtId="0" fontId="0" fillId="33" borderId="23" xfId="0" applyFill="1" applyBorder="1" applyAlignment="1">
      <alignment horizontal="left"/>
    </xf>
    <xf numFmtId="1" fontId="0" fillId="33" borderId="14" xfId="0" applyNumberFormat="1" applyFill="1" applyBorder="1" applyAlignment="1">
      <alignment horizontal="center"/>
    </xf>
    <xf numFmtId="9" fontId="0" fillId="33" borderId="14" xfId="42" applyFont="1" applyFill="1" applyBorder="1" applyAlignment="1">
      <alignment horizontal="center"/>
    </xf>
    <xf numFmtId="167" fontId="17" fillId="33" borderId="0" xfId="0" applyNumberFormat="1" applyFont="1" applyFill="1"/>
    <xf numFmtId="0" fontId="0" fillId="33" borderId="10" xfId="0" applyFill="1" applyBorder="1" applyAlignment="1">
      <alignment horizontal="center"/>
    </xf>
    <xf numFmtId="0" fontId="0" fillId="33" borderId="29" xfId="0" applyFill="1" applyBorder="1" applyAlignment="1">
      <alignment horizontal="center"/>
    </xf>
    <xf numFmtId="0" fontId="0" fillId="33" borderId="30" xfId="0" applyFill="1" applyBorder="1" applyAlignment="1">
      <alignment horizontal="center"/>
    </xf>
    <xf numFmtId="0" fontId="0" fillId="33" borderId="31" xfId="0" applyFill="1" applyBorder="1" applyAlignment="1">
      <alignment horizontal="center"/>
    </xf>
    <xf numFmtId="0" fontId="17" fillId="33" borderId="0" xfId="0" applyFont="1" applyFill="1" applyBorder="1" applyAlignment="1">
      <alignment horizontal="center"/>
    </xf>
    <xf numFmtId="172" fontId="0" fillId="33" borderId="0" xfId="43" applyNumberFormat="1" applyFont="1" applyFill="1"/>
    <xf numFmtId="0" fontId="16" fillId="37" borderId="10" xfId="0" applyFont="1" applyFill="1" applyBorder="1" applyAlignment="1">
      <alignment horizontal="center" vertical="center"/>
    </xf>
    <xf numFmtId="0" fontId="16" fillId="37" borderId="10" xfId="0" applyFont="1" applyFill="1" applyBorder="1" applyAlignment="1">
      <alignment horizontal="center" vertical="center" wrapText="1"/>
    </xf>
    <xf numFmtId="165" fontId="0" fillId="33" borderId="0" xfId="43" applyNumberFormat="1" applyFont="1" applyFill="1" applyAlignment="1">
      <alignment horizontal="center"/>
    </xf>
    <xf numFmtId="43" fontId="0" fillId="33" borderId="0" xfId="0" applyNumberFormat="1" applyFill="1" applyAlignment="1">
      <alignment vertical="center"/>
    </xf>
  </cellXfs>
  <cellStyles count="45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 2" xfId="43"/>
    <cellStyle name="Neutral" xfId="8" builtinId="28" customBuiltin="1"/>
    <cellStyle name="Normal" xfId="0" builtinId="0"/>
    <cellStyle name="Normal 2" xfId="44"/>
    <cellStyle name="Notas" xfId="15" builtinId="10" customBuiltin="1"/>
    <cellStyle name="Porcentaje" xfId="42" builtinId="5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45"/>
  <sheetViews>
    <sheetView workbookViewId="0">
      <pane ySplit="525" topLeftCell="A28" activePane="bottomLeft"/>
      <selection activeCell="Y1" sqref="Y1"/>
      <selection pane="bottomLeft" activeCell="B35" sqref="B35:O45"/>
    </sheetView>
  </sheetViews>
  <sheetFormatPr baseColWidth="10" defaultRowHeight="15" x14ac:dyDescent="0.25"/>
  <cols>
    <col min="1" max="2" width="20.28515625" style="1" bestFit="1" customWidth="1"/>
    <col min="3" max="3" width="16.140625" style="1" bestFit="1" customWidth="1"/>
    <col min="4" max="4" width="14.28515625" style="1" bestFit="1" customWidth="1"/>
    <col min="5" max="5" width="12.7109375" style="1" bestFit="1" customWidth="1"/>
    <col min="6" max="6" width="14.42578125" style="1" bestFit="1" customWidth="1"/>
    <col min="7" max="7" width="18" style="1" bestFit="1" customWidth="1"/>
    <col min="8" max="8" width="16.85546875" style="1" bestFit="1" customWidth="1"/>
    <col min="9" max="9" width="13" style="1" bestFit="1" customWidth="1"/>
    <col min="10" max="10" width="10.7109375" style="1" bestFit="1" customWidth="1"/>
    <col min="11" max="11" width="18.85546875" style="1" bestFit="1" customWidth="1"/>
    <col min="12" max="12" width="13.85546875" style="1" bestFit="1" customWidth="1"/>
    <col min="13" max="13" width="12.140625" style="1" bestFit="1" customWidth="1"/>
    <col min="14" max="15" width="11.5703125" style="1" bestFit="1" customWidth="1"/>
    <col min="16" max="16" width="14.140625" style="1" bestFit="1" customWidth="1"/>
    <col min="17" max="18" width="12" style="1" bestFit="1" customWidth="1"/>
    <col min="19" max="19" width="10.140625" style="1" bestFit="1" customWidth="1"/>
    <col min="20" max="20" width="14.7109375" style="1" bestFit="1" customWidth="1"/>
    <col min="21" max="21" width="10" style="1" bestFit="1" customWidth="1"/>
    <col min="22" max="22" width="12.140625" style="1" bestFit="1" customWidth="1"/>
    <col min="23" max="23" width="16.5703125" style="1" bestFit="1" customWidth="1"/>
    <col min="24" max="25" width="14.28515625" style="1" bestFit="1" customWidth="1"/>
    <col min="26" max="26" width="10" style="1" bestFit="1" customWidth="1"/>
    <col min="27" max="27" width="13.85546875" style="1" bestFit="1" customWidth="1"/>
    <col min="28" max="28" width="9.42578125" style="1" bestFit="1" customWidth="1"/>
    <col min="29" max="29" width="10.140625" style="1" bestFit="1" customWidth="1"/>
    <col min="30" max="30" width="10.7109375" style="1" bestFit="1" customWidth="1"/>
    <col min="31" max="32" width="9.85546875" style="1" bestFit="1" customWidth="1"/>
    <col min="33" max="33" width="11.85546875" style="1" bestFit="1" customWidth="1"/>
    <col min="34" max="34" width="13.140625" style="1" bestFit="1" customWidth="1"/>
    <col min="35" max="36" width="11.28515625" style="1" bestFit="1" customWidth="1"/>
    <col min="37" max="37" width="12.140625" style="1" bestFit="1" customWidth="1"/>
    <col min="38" max="39" width="11.42578125" style="1" bestFit="1" customWidth="1"/>
    <col min="40" max="40" width="10.140625" style="1" bestFit="1" customWidth="1"/>
    <col min="41" max="41" width="11.7109375" style="1" bestFit="1" customWidth="1"/>
    <col min="42" max="42" width="11.5703125" style="1" bestFit="1" customWidth="1"/>
    <col min="43" max="43" width="10" style="1" bestFit="1" customWidth="1"/>
    <col min="44" max="44" width="14.5703125" style="1" bestFit="1" customWidth="1"/>
    <col min="45" max="45" width="16.42578125" style="1" bestFit="1" customWidth="1"/>
    <col min="46" max="16384" width="11.42578125" style="1"/>
  </cols>
  <sheetData>
    <row r="1" spans="1:45" x14ac:dyDescent="0.25">
      <c r="A1" s="2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33</v>
      </c>
      <c r="Q1" s="2" t="s">
        <v>14</v>
      </c>
      <c r="R1" s="2" t="s">
        <v>37</v>
      </c>
      <c r="S1" s="2" t="s">
        <v>15</v>
      </c>
      <c r="T1" s="2" t="s">
        <v>16</v>
      </c>
      <c r="U1" s="2" t="s">
        <v>30</v>
      </c>
      <c r="V1" s="2" t="s">
        <v>31</v>
      </c>
      <c r="W1" s="2" t="s">
        <v>21</v>
      </c>
      <c r="X1" s="2" t="s">
        <v>41</v>
      </c>
      <c r="Y1" s="2" t="s">
        <v>40</v>
      </c>
      <c r="Z1" s="2" t="s">
        <v>19</v>
      </c>
      <c r="AA1" s="2" t="s">
        <v>18</v>
      </c>
      <c r="AB1" s="2" t="s">
        <v>160</v>
      </c>
      <c r="AC1" s="2" t="s">
        <v>20</v>
      </c>
      <c r="AD1" s="2" t="s">
        <v>107</v>
      </c>
      <c r="AE1" s="2" t="s">
        <v>39</v>
      </c>
      <c r="AF1" s="2" t="s">
        <v>38</v>
      </c>
      <c r="AG1" s="2" t="s">
        <v>162</v>
      </c>
      <c r="AH1" s="2" t="s">
        <v>24</v>
      </c>
      <c r="AI1" s="2" t="s">
        <v>108</v>
      </c>
      <c r="AJ1" s="2" t="s">
        <v>174</v>
      </c>
      <c r="AK1" s="2" t="s">
        <v>175</v>
      </c>
      <c r="AL1" s="2" t="s">
        <v>25</v>
      </c>
      <c r="AM1" s="2" t="s">
        <v>26</v>
      </c>
      <c r="AN1" s="2" t="s">
        <v>176</v>
      </c>
      <c r="AO1" s="2" t="s">
        <v>32</v>
      </c>
      <c r="AP1" s="2" t="s">
        <v>29</v>
      </c>
      <c r="AQ1" s="2" t="s">
        <v>34</v>
      </c>
      <c r="AR1" s="2" t="s">
        <v>35</v>
      </c>
      <c r="AS1" s="2" t="s">
        <v>36</v>
      </c>
    </row>
    <row r="2" spans="1:45" s="18" customFormat="1" x14ac:dyDescent="0.25">
      <c r="A2" s="2" t="s">
        <v>0</v>
      </c>
      <c r="B2" s="21">
        <f ca="1">SUM('DemandaTroncales-SIC'!B$3:B3)/'DemandaTroncales-SIC'!$B$47</f>
        <v>1.6405476122226353E-2</v>
      </c>
      <c r="C2" s="23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0"/>
    </row>
    <row r="3" spans="1:45" s="18" customFormat="1" x14ac:dyDescent="0.25">
      <c r="A3" s="2" t="s">
        <v>1</v>
      </c>
      <c r="B3" s="21">
        <f ca="1">SUM('DemandaTroncales-SIC'!B$3:B4)/'DemandaTroncales-SIC'!$B$47</f>
        <v>1.9096802496206679E-2</v>
      </c>
      <c r="C3" s="21">
        <f ca="1">SUM('DemandaTroncales-SIC'!B$4:B4)/'DemandaTroncales-SIC'!$B$47</f>
        <v>2.6913263739803254E-3</v>
      </c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0"/>
    </row>
    <row r="4" spans="1:45" s="18" customFormat="1" x14ac:dyDescent="0.25">
      <c r="A4" s="2" t="s">
        <v>2</v>
      </c>
      <c r="B4" s="21">
        <f ca="1">SUM('DemandaTroncales-SIC'!B$3:B5)/'DemandaTroncales-SIC'!$B$47</f>
        <v>1.9096802496206679E-2</v>
      </c>
      <c r="C4" s="21">
        <f ca="1">SUM('DemandaTroncales-SIC'!B$4:B5)/'DemandaTroncales-SIC'!$B$47</f>
        <v>2.6913263739803254E-3</v>
      </c>
      <c r="D4" s="21">
        <f ca="1">SUM('DemandaTroncales-SIC'!B$5:B5)/'DemandaTroncales-SIC'!$B$47</f>
        <v>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0"/>
    </row>
    <row r="5" spans="1:45" s="18" customFormat="1" x14ac:dyDescent="0.25">
      <c r="A5" s="2" t="s">
        <v>3</v>
      </c>
      <c r="B5" s="21">
        <f ca="1">SUM('DemandaTroncales-SIC'!B$3:B6)/'DemandaTroncales-SIC'!$B$47</f>
        <v>6.8894034961184195E-2</v>
      </c>
      <c r="C5" s="21">
        <f ca="1">SUM('DemandaTroncales-SIC'!B$4:B6)/'DemandaTroncales-SIC'!$B$47</f>
        <v>5.2488558838957852E-2</v>
      </c>
      <c r="D5" s="21">
        <f ca="1">SUM('DemandaTroncales-SIC'!B$5:B6)/'DemandaTroncales-SIC'!$B$47</f>
        <v>4.9797232464977519E-2</v>
      </c>
      <c r="E5" s="21">
        <f ca="1">SUM('DemandaTroncales-SIC'!B$6:B6)/'DemandaTroncales-SIC'!$B$47</f>
        <v>4.9797232464977519E-2</v>
      </c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0"/>
    </row>
    <row r="6" spans="1:45" s="18" customFormat="1" x14ac:dyDescent="0.25">
      <c r="A6" s="2" t="s">
        <v>4</v>
      </c>
      <c r="B6" s="21">
        <f ca="1">SUM('DemandaTroncales-SIC'!B$3:B7)/'DemandaTroncales-SIC'!$B$47</f>
        <v>0.10092973647433709</v>
      </c>
      <c r="C6" s="21">
        <f ca="1">SUM('DemandaTroncales-SIC'!B$4:B7)/'DemandaTroncales-SIC'!$B$47</f>
        <v>8.4524260352110747E-2</v>
      </c>
      <c r="D6" s="21">
        <f ca="1">SUM('DemandaTroncales-SIC'!B$5:B7)/'DemandaTroncales-SIC'!$B$47</f>
        <v>8.183293397813042E-2</v>
      </c>
      <c r="E6" s="21">
        <f ca="1">SUM('DemandaTroncales-SIC'!B$6:B7)/'DemandaTroncales-SIC'!$B$47</f>
        <v>8.183293397813042E-2</v>
      </c>
      <c r="F6" s="21">
        <f ca="1">SUM('DemandaTroncales-SIC'!B$7:B7)/'DemandaTroncales-SIC'!$B$47</f>
        <v>3.2035701513152895E-2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0"/>
    </row>
    <row r="7" spans="1:45" s="18" customFormat="1" x14ac:dyDescent="0.25">
      <c r="A7" s="2" t="s">
        <v>5</v>
      </c>
      <c r="B7" s="21">
        <f ca="1">SUM('DemandaTroncales-SIC'!B$3:B8)/'DemandaTroncales-SIC'!$B$47</f>
        <v>0.10133124911656857</v>
      </c>
      <c r="C7" s="21">
        <f ca="1">SUM('DemandaTroncales-SIC'!B$4:B8)/'DemandaTroncales-SIC'!$B$47</f>
        <v>8.492577299434223E-2</v>
      </c>
      <c r="D7" s="21">
        <f ca="1">SUM('DemandaTroncales-SIC'!B$5:B8)/'DemandaTroncales-SIC'!$B$47</f>
        <v>8.2234446620361917E-2</v>
      </c>
      <c r="E7" s="21">
        <f ca="1">SUM('DemandaTroncales-SIC'!B$6:B8)/'DemandaTroncales-SIC'!$B$47</f>
        <v>8.2234446620361917E-2</v>
      </c>
      <c r="F7" s="21">
        <f ca="1">SUM('DemandaTroncales-SIC'!B$7:B8)/'DemandaTroncales-SIC'!$B$47</f>
        <v>3.2437214155384385E-2</v>
      </c>
      <c r="G7" s="21">
        <f ca="1">SUM('DemandaTroncales-SIC'!B$8:B8)/'DemandaTroncales-SIC'!$B$47</f>
        <v>4.0151264223148623E-4</v>
      </c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0"/>
    </row>
    <row r="8" spans="1:45" s="18" customFormat="1" x14ac:dyDescent="0.25">
      <c r="A8" s="2" t="s">
        <v>6</v>
      </c>
      <c r="B8" s="21">
        <f ca="1">SUM('DemandaTroncales-SIC'!B$3:B9)/'DemandaTroncales-SIC'!$B$47</f>
        <v>0.13581356057702032</v>
      </c>
      <c r="C8" s="21">
        <f ca="1">SUM('DemandaTroncales-SIC'!B$4:B9)/'DemandaTroncales-SIC'!$B$47</f>
        <v>0.11940808445479399</v>
      </c>
      <c r="D8" s="21">
        <f ca="1">SUM('DemandaTroncales-SIC'!B$5:B9)/'DemandaTroncales-SIC'!$B$47</f>
        <v>0.11671675808081367</v>
      </c>
      <c r="E8" s="21">
        <f ca="1">SUM('DemandaTroncales-SIC'!B$6:B9)/'DemandaTroncales-SIC'!$B$47</f>
        <v>0.11671675808081367</v>
      </c>
      <c r="F8" s="21">
        <f ca="1">SUM('DemandaTroncales-SIC'!B$7:B9)/'DemandaTroncales-SIC'!$B$47</f>
        <v>6.691952561583614E-2</v>
      </c>
      <c r="G8" s="21">
        <f ca="1">SUM('DemandaTroncales-SIC'!B$8:B9)/'DemandaTroncales-SIC'!$B$47</f>
        <v>3.4883824102683238E-2</v>
      </c>
      <c r="H8" s="21">
        <f ca="1">SUM('DemandaTroncales-SIC'!B$9:B9)/'DemandaTroncales-SIC'!$B$47</f>
        <v>3.4482311460451755E-2</v>
      </c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0"/>
    </row>
    <row r="9" spans="1:45" s="18" customFormat="1" x14ac:dyDescent="0.25">
      <c r="A9" s="2" t="s">
        <v>7</v>
      </c>
      <c r="B9" s="21">
        <f ca="1">SUM('DemandaTroncales-SIC'!B$3:B10)/'DemandaTroncales-SIC'!$B$47</f>
        <v>0.13581356057702032</v>
      </c>
      <c r="C9" s="21">
        <f ca="1">SUM('DemandaTroncales-SIC'!B$4:B10)/'DemandaTroncales-SIC'!$B$47</f>
        <v>0.11940808445479399</v>
      </c>
      <c r="D9" s="21">
        <f ca="1">SUM('DemandaTroncales-SIC'!B$5:B10)/'DemandaTroncales-SIC'!$B$47</f>
        <v>0.11671675808081367</v>
      </c>
      <c r="E9" s="21">
        <f ca="1">SUM('DemandaTroncales-SIC'!B$6:B10)/'DemandaTroncales-SIC'!$B$47</f>
        <v>0.11671675808081367</v>
      </c>
      <c r="F9" s="21">
        <f ca="1">SUM('DemandaTroncales-SIC'!B$7:B10)/'DemandaTroncales-SIC'!$B$47</f>
        <v>6.691952561583614E-2</v>
      </c>
      <c r="G9" s="21">
        <f ca="1">SUM('DemandaTroncales-SIC'!B$8:B10)/'DemandaTroncales-SIC'!$B$47</f>
        <v>3.4883824102683238E-2</v>
      </c>
      <c r="H9" s="21">
        <f ca="1">SUM('DemandaTroncales-SIC'!B$9:B10)/'DemandaTroncales-SIC'!$B$47</f>
        <v>3.4482311460451755E-2</v>
      </c>
      <c r="I9" s="21">
        <f ca="1">SUM('DemandaTroncales-SIC'!B$10:B10)/'DemandaTroncales-SIC'!$B$47</f>
        <v>0</v>
      </c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0"/>
    </row>
    <row r="10" spans="1:45" s="18" customFormat="1" x14ac:dyDescent="0.25">
      <c r="A10" s="2" t="s">
        <v>8</v>
      </c>
      <c r="B10" s="21">
        <f ca="1">SUM('DemandaTroncales-SIC'!B$3:B11)/'DemandaTroncales-SIC'!$B$47</f>
        <v>0.13581356057702032</v>
      </c>
      <c r="C10" s="21">
        <f ca="1">SUM('DemandaTroncales-SIC'!B$4:B11)/'DemandaTroncales-SIC'!$B$47</f>
        <v>0.11940808445479399</v>
      </c>
      <c r="D10" s="21">
        <f ca="1">SUM('DemandaTroncales-SIC'!B$5:B11)/'DemandaTroncales-SIC'!$B$47</f>
        <v>0.11671675808081367</v>
      </c>
      <c r="E10" s="21">
        <f ca="1">SUM('DemandaTroncales-SIC'!B$6:B11)/'DemandaTroncales-SIC'!$B$47</f>
        <v>0.11671675808081367</v>
      </c>
      <c r="F10" s="21">
        <f ca="1">SUM('DemandaTroncales-SIC'!B$7:B11)/'DemandaTroncales-SIC'!$B$47</f>
        <v>6.691952561583614E-2</v>
      </c>
      <c r="G10" s="21">
        <f ca="1">SUM('DemandaTroncales-SIC'!B$8:B11)/'DemandaTroncales-SIC'!$B$47</f>
        <v>3.4883824102683238E-2</v>
      </c>
      <c r="H10" s="21">
        <f ca="1">SUM('DemandaTroncales-SIC'!B$9:B11)/'DemandaTroncales-SIC'!$B$47</f>
        <v>3.4482311460451755E-2</v>
      </c>
      <c r="I10" s="21">
        <f ca="1">SUM('DemandaTroncales-SIC'!B$10:B11)/'DemandaTroncales-SIC'!$B$47</f>
        <v>0</v>
      </c>
      <c r="J10" s="21">
        <f ca="1">SUM('DemandaTroncales-SIC'!B$11:B11)/'DemandaTroncales-SIC'!$B$47</f>
        <v>0</v>
      </c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0"/>
    </row>
    <row r="11" spans="1:45" s="18" customFormat="1" x14ac:dyDescent="0.25">
      <c r="A11" s="2" t="s">
        <v>9</v>
      </c>
      <c r="B11" s="21">
        <f ca="1">SUM('DemandaTroncales-SIC'!B$3:B12)/'DemandaTroncales-SIC'!$B$47</f>
        <v>0.13581356057702032</v>
      </c>
      <c r="C11" s="21">
        <f ca="1">SUM('DemandaTroncales-SIC'!B$4:B12)/'DemandaTroncales-SIC'!$B$47</f>
        <v>0.11940808445479399</v>
      </c>
      <c r="D11" s="21">
        <f ca="1">SUM('DemandaTroncales-SIC'!B$5:B12)/'DemandaTroncales-SIC'!$B$47</f>
        <v>0.11671675808081367</v>
      </c>
      <c r="E11" s="21">
        <f ca="1">SUM('DemandaTroncales-SIC'!B$6:B12)/'DemandaTroncales-SIC'!$B$47</f>
        <v>0.11671675808081367</v>
      </c>
      <c r="F11" s="21">
        <f ca="1">SUM('DemandaTroncales-SIC'!B$7:B12)/'DemandaTroncales-SIC'!$B$47</f>
        <v>6.691952561583614E-2</v>
      </c>
      <c r="G11" s="21">
        <f ca="1">SUM('DemandaTroncales-SIC'!B$8:B12)/'DemandaTroncales-SIC'!$B$47</f>
        <v>3.4883824102683238E-2</v>
      </c>
      <c r="H11" s="21">
        <f ca="1">SUM('DemandaTroncales-SIC'!B$9:B12)/'DemandaTroncales-SIC'!$B$47</f>
        <v>3.4482311460451755E-2</v>
      </c>
      <c r="I11" s="21">
        <f ca="1">SUM('DemandaTroncales-SIC'!B$10:B12)/'DemandaTroncales-SIC'!$B$47</f>
        <v>0</v>
      </c>
      <c r="J11" s="21">
        <f ca="1">SUM('DemandaTroncales-SIC'!B$11:B12)/'DemandaTroncales-SIC'!$B$47</f>
        <v>0</v>
      </c>
      <c r="K11" s="21">
        <f ca="1">SUM('DemandaTroncales-SIC'!B$12:B12)/'DemandaTroncales-SIC'!$B$47</f>
        <v>0</v>
      </c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0"/>
    </row>
    <row r="12" spans="1:45" s="18" customFormat="1" x14ac:dyDescent="0.25">
      <c r="A12" s="2" t="s">
        <v>10</v>
      </c>
      <c r="B12" s="21">
        <f ca="1">SUM('DemandaTroncales-SIC'!B$3:B13)/'DemandaTroncales-SIC'!$B$47</f>
        <v>0.13581356057702032</v>
      </c>
      <c r="C12" s="21">
        <f ca="1">SUM('DemandaTroncales-SIC'!B$4:B13)/'DemandaTroncales-SIC'!$B$47</f>
        <v>0.11940808445479399</v>
      </c>
      <c r="D12" s="21">
        <f ca="1">SUM('DemandaTroncales-SIC'!B$5:B13)/'DemandaTroncales-SIC'!$B$47</f>
        <v>0.11671675808081367</v>
      </c>
      <c r="E12" s="21">
        <f ca="1">SUM('DemandaTroncales-SIC'!B$6:B13)/'DemandaTroncales-SIC'!$B$47</f>
        <v>0.11671675808081367</v>
      </c>
      <c r="F12" s="21">
        <f ca="1">SUM('DemandaTroncales-SIC'!B$7:B13)/'DemandaTroncales-SIC'!$B$47</f>
        <v>6.691952561583614E-2</v>
      </c>
      <c r="G12" s="21">
        <f ca="1">SUM('DemandaTroncales-SIC'!B$8:B13)/'DemandaTroncales-SIC'!$B$47</f>
        <v>3.4883824102683238E-2</v>
      </c>
      <c r="H12" s="21">
        <f ca="1">SUM('DemandaTroncales-SIC'!B$9:B13)/'DemandaTroncales-SIC'!$B$47</f>
        <v>3.4482311460451755E-2</v>
      </c>
      <c r="I12" s="21">
        <f ca="1">SUM('DemandaTroncales-SIC'!B$10:B13)/'DemandaTroncales-SIC'!$B$47</f>
        <v>0</v>
      </c>
      <c r="J12" s="21">
        <f ca="1">SUM('DemandaTroncales-SIC'!B$11:B13)/'DemandaTroncales-SIC'!$B$47</f>
        <v>0</v>
      </c>
      <c r="K12" s="21">
        <f ca="1">SUM('DemandaTroncales-SIC'!B$12:B13)/'DemandaTroncales-SIC'!$B$47</f>
        <v>0</v>
      </c>
      <c r="L12" s="21">
        <f ca="1">SUM('DemandaTroncales-SIC'!B$13:B13)/'DemandaTroncales-SIC'!$B$47</f>
        <v>0</v>
      </c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0"/>
    </row>
    <row r="13" spans="1:45" s="18" customFormat="1" x14ac:dyDescent="0.25">
      <c r="A13" s="2" t="s">
        <v>11</v>
      </c>
      <c r="B13" s="21">
        <f ca="1">SUM('DemandaTroncales-SIC'!B$3:B14)/'DemandaTroncales-SIC'!$B$47</f>
        <v>0.14377705062094198</v>
      </c>
      <c r="C13" s="21">
        <f ca="1">SUM('DemandaTroncales-SIC'!B$4:B14)/'DemandaTroncales-SIC'!$B$47</f>
        <v>0.12737157449871564</v>
      </c>
      <c r="D13" s="21">
        <f ca="1">SUM('DemandaTroncales-SIC'!B$5:B14)/'DemandaTroncales-SIC'!$B$47</f>
        <v>0.12468024812473533</v>
      </c>
      <c r="E13" s="21">
        <f ca="1">SUM('DemandaTroncales-SIC'!B$6:B14)/'DemandaTroncales-SIC'!$B$47</f>
        <v>0.12468024812473533</v>
      </c>
      <c r="F13" s="21">
        <f ca="1">SUM('DemandaTroncales-SIC'!B$7:B14)/'DemandaTroncales-SIC'!$B$47</f>
        <v>7.4883015659757801E-2</v>
      </c>
      <c r="G13" s="21">
        <f ca="1">SUM('DemandaTroncales-SIC'!B$8:B14)/'DemandaTroncales-SIC'!$B$47</f>
        <v>4.2847314146604899E-2</v>
      </c>
      <c r="H13" s="21">
        <f ca="1">SUM('DemandaTroncales-SIC'!B$9:B14)/'DemandaTroncales-SIC'!$B$47</f>
        <v>4.2445801504373416E-2</v>
      </c>
      <c r="I13" s="21">
        <f ca="1">SUM('DemandaTroncales-SIC'!B$10:B14)/'DemandaTroncales-SIC'!$B$47</f>
        <v>7.9634900439216616E-3</v>
      </c>
      <c r="J13" s="21">
        <f ca="1">SUM('DemandaTroncales-SIC'!B$11:B14)/'DemandaTroncales-SIC'!$B$47</f>
        <v>7.9634900439216616E-3</v>
      </c>
      <c r="K13" s="21">
        <f ca="1">SUM('DemandaTroncales-SIC'!B$12:B14)/'DemandaTroncales-SIC'!$B$47</f>
        <v>7.9634900439216616E-3</v>
      </c>
      <c r="L13" s="21">
        <f ca="1">SUM('DemandaTroncales-SIC'!B$13:B14)/'DemandaTroncales-SIC'!$B$47</f>
        <v>7.9634900439216616E-3</v>
      </c>
      <c r="M13" s="21">
        <f ca="1">SUM('DemandaTroncales-SIC'!B$14:B14)/'DemandaTroncales-SIC'!$B$47</f>
        <v>7.9634900439216616E-3</v>
      </c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0"/>
    </row>
    <row r="14" spans="1:45" s="18" customFormat="1" x14ac:dyDescent="0.25">
      <c r="A14" s="2" t="s">
        <v>12</v>
      </c>
      <c r="B14" s="21">
        <f ca="1">SUM('DemandaTroncales-SIC'!B$3:B15)/'DemandaTroncales-SIC'!$B$47</f>
        <v>0.15411906315389898</v>
      </c>
      <c r="C14" s="21">
        <f ca="1">SUM('DemandaTroncales-SIC'!B$4:B15)/'DemandaTroncales-SIC'!$B$47</f>
        <v>0.13771358703167264</v>
      </c>
      <c r="D14" s="21">
        <f ca="1">SUM('DemandaTroncales-SIC'!B$5:B15)/'DemandaTroncales-SIC'!$B$47</f>
        <v>0.13502226065769232</v>
      </c>
      <c r="E14" s="21">
        <f ca="1">SUM('DemandaTroncales-SIC'!B$6:B15)/'DemandaTroncales-SIC'!$B$47</f>
        <v>0.13502226065769232</v>
      </c>
      <c r="F14" s="21">
        <f ca="1">SUM('DemandaTroncales-SIC'!B$7:B15)/'DemandaTroncales-SIC'!$B$47</f>
        <v>8.5225028192714783E-2</v>
      </c>
      <c r="G14" s="21">
        <f ca="1">SUM('DemandaTroncales-SIC'!B$8:B15)/'DemandaTroncales-SIC'!$B$47</f>
        <v>5.3189326679561888E-2</v>
      </c>
      <c r="H14" s="21">
        <f ca="1">SUM('DemandaTroncales-SIC'!B$9:B15)/'DemandaTroncales-SIC'!$B$47</f>
        <v>5.2787814037330405E-2</v>
      </c>
      <c r="I14" s="21">
        <f ca="1">SUM('DemandaTroncales-SIC'!B$10:B15)/'DemandaTroncales-SIC'!$B$47</f>
        <v>1.8305502576878647E-2</v>
      </c>
      <c r="J14" s="21">
        <f ca="1">SUM('DemandaTroncales-SIC'!B$11:B15)/'DemandaTroncales-SIC'!$B$47</f>
        <v>1.8305502576878647E-2</v>
      </c>
      <c r="K14" s="21">
        <f ca="1">SUM('DemandaTroncales-SIC'!B$12:B15)/'DemandaTroncales-SIC'!$B$47</f>
        <v>1.8305502576878647E-2</v>
      </c>
      <c r="L14" s="21">
        <f ca="1">SUM('DemandaTroncales-SIC'!B$13:B15)/'DemandaTroncales-SIC'!$B$47</f>
        <v>1.8305502576878647E-2</v>
      </c>
      <c r="M14" s="21">
        <f ca="1">SUM('DemandaTroncales-SIC'!B$14:B15)/'DemandaTroncales-SIC'!$B$47</f>
        <v>1.8305502576878647E-2</v>
      </c>
      <c r="N14" s="21">
        <f ca="1">SUM('DemandaTroncales-SIC'!B$15:B15)/'DemandaTroncales-SIC'!$B$47</f>
        <v>1.0342012532956985E-2</v>
      </c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0"/>
    </row>
    <row r="15" spans="1:45" s="18" customFormat="1" x14ac:dyDescent="0.25">
      <c r="A15" s="2" t="s">
        <v>13</v>
      </c>
      <c r="B15" s="21">
        <f ca="1">SUM('DemandaTroncales-SIC'!B$3:B16)/'DemandaTroncales-SIC'!$B$47</f>
        <v>0.22704359610372904</v>
      </c>
      <c r="C15" s="21">
        <f ca="1">SUM('DemandaTroncales-SIC'!B$4:B16)/'DemandaTroncales-SIC'!$B$47</f>
        <v>0.21063811998150272</v>
      </c>
      <c r="D15" s="21">
        <f ca="1">SUM('DemandaTroncales-SIC'!B$5:B16)/'DemandaTroncales-SIC'!$B$47</f>
        <v>0.20794679360752241</v>
      </c>
      <c r="E15" s="21">
        <f ca="1">SUM('DemandaTroncales-SIC'!B$6:B16)/'DemandaTroncales-SIC'!$B$47</f>
        <v>0.20794679360752241</v>
      </c>
      <c r="F15" s="21">
        <f ca="1">SUM('DemandaTroncales-SIC'!B$7:B16)/'DemandaTroncales-SIC'!$B$47</f>
        <v>0.15814956114254489</v>
      </c>
      <c r="G15" s="21">
        <f ca="1">SUM('DemandaTroncales-SIC'!B$8:B16)/'DemandaTroncales-SIC'!$B$47</f>
        <v>0.12611385962939198</v>
      </c>
      <c r="H15" s="21">
        <f ca="1">SUM('DemandaTroncales-SIC'!B$9:B16)/'DemandaTroncales-SIC'!$B$47</f>
        <v>0.12571234698716047</v>
      </c>
      <c r="I15" s="21">
        <f ca="1">SUM('DemandaTroncales-SIC'!B$10:B16)/'DemandaTroncales-SIC'!$B$47</f>
        <v>9.1230035526708719E-2</v>
      </c>
      <c r="J15" s="21">
        <f ca="1">SUM('DemandaTroncales-SIC'!B$11:B16)/'DemandaTroncales-SIC'!$B$47</f>
        <v>9.1230035526708719E-2</v>
      </c>
      <c r="K15" s="21">
        <f ca="1">SUM('DemandaTroncales-SIC'!B$12:B16)/'DemandaTroncales-SIC'!$B$47</f>
        <v>9.1230035526708719E-2</v>
      </c>
      <c r="L15" s="21">
        <f ca="1">SUM('DemandaTroncales-SIC'!B$13:B16)/'DemandaTroncales-SIC'!$B$47</f>
        <v>9.1230035526708719E-2</v>
      </c>
      <c r="M15" s="21">
        <f ca="1">SUM('DemandaTroncales-SIC'!B$14:B16)/'DemandaTroncales-SIC'!$B$47</f>
        <v>9.1230035526708719E-2</v>
      </c>
      <c r="N15" s="21">
        <f ca="1">SUM('DemandaTroncales-SIC'!B$15:B16)/'DemandaTroncales-SIC'!$B$47</f>
        <v>8.3266545482787058E-2</v>
      </c>
      <c r="O15" s="21">
        <f ca="1">SUM('DemandaTroncales-SIC'!B$16:B16)/'DemandaTroncales-SIC'!$B$47</f>
        <v>7.2924532949830076E-2</v>
      </c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0"/>
    </row>
    <row r="16" spans="1:45" s="18" customFormat="1" x14ac:dyDescent="0.25">
      <c r="A16" s="2" t="s">
        <v>33</v>
      </c>
      <c r="B16" s="21">
        <f ca="1">SUM('DemandaTroncales-SIC'!B$3:B17)/'DemandaTroncales-SIC'!$B$47</f>
        <v>0.23761624120452715</v>
      </c>
      <c r="C16" s="21">
        <f ca="1">SUM('DemandaTroncales-SIC'!B$4:B17)/'DemandaTroncales-SIC'!$B$47</f>
        <v>0.22121076508230084</v>
      </c>
      <c r="D16" s="21">
        <f ca="1">SUM('DemandaTroncales-SIC'!B$5:B17)/'DemandaTroncales-SIC'!$B$47</f>
        <v>0.21851943870832052</v>
      </c>
      <c r="E16" s="21">
        <f ca="1">SUM('DemandaTroncales-SIC'!B$6:B17)/'DemandaTroncales-SIC'!$B$47</f>
        <v>0.21851943870832052</v>
      </c>
      <c r="F16" s="21">
        <f ca="1">SUM('DemandaTroncales-SIC'!B$7:B17)/'DemandaTroncales-SIC'!$B$47</f>
        <v>0.16872220624334297</v>
      </c>
      <c r="G16" s="21">
        <f ca="1">SUM('DemandaTroncales-SIC'!B$8:B17)/'DemandaTroncales-SIC'!$B$47</f>
        <v>0.13668650473019009</v>
      </c>
      <c r="H16" s="21">
        <f ca="1">SUM('DemandaTroncales-SIC'!B$9:B17)/'DemandaTroncales-SIC'!$B$47</f>
        <v>0.13628499208795858</v>
      </c>
      <c r="I16" s="21">
        <f ca="1">SUM('DemandaTroncales-SIC'!B$10:B17)/'DemandaTroncales-SIC'!$B$47</f>
        <v>0.10180268062750683</v>
      </c>
      <c r="J16" s="21">
        <f ca="1">SUM('DemandaTroncales-SIC'!B$11:B17)/'DemandaTroncales-SIC'!$B$47</f>
        <v>0.10180268062750683</v>
      </c>
      <c r="K16" s="21">
        <f ca="1">SUM('DemandaTroncales-SIC'!B$12:B17)/'DemandaTroncales-SIC'!$B$47</f>
        <v>0.10180268062750683</v>
      </c>
      <c r="L16" s="21">
        <f ca="1">SUM('DemandaTroncales-SIC'!B$13:B17)/'DemandaTroncales-SIC'!$B$47</f>
        <v>0.10180268062750683</v>
      </c>
      <c r="M16" s="21">
        <f ca="1">SUM('DemandaTroncales-SIC'!B$14:B17)/'DemandaTroncales-SIC'!$B$47</f>
        <v>0.10180268062750683</v>
      </c>
      <c r="N16" s="21">
        <f ca="1">SUM('DemandaTroncales-SIC'!B$15:B17)/'DemandaTroncales-SIC'!$B$47</f>
        <v>9.3839190583585183E-2</v>
      </c>
      <c r="O16" s="21">
        <f ca="1">SUM('DemandaTroncales-SIC'!B$16:B17)/'DemandaTroncales-SIC'!$B$47</f>
        <v>8.3497178050628174E-2</v>
      </c>
      <c r="P16" s="21">
        <f ca="1">SUM('DemandaTroncales-SIC'!B$17:B17)/'DemandaTroncales-SIC'!$B$47</f>
        <v>1.057264510079811E-2</v>
      </c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0"/>
    </row>
    <row r="17" spans="1:45" s="18" customFormat="1" x14ac:dyDescent="0.25">
      <c r="A17" s="2" t="s">
        <v>14</v>
      </c>
      <c r="B17" s="21">
        <f ca="1">SUM('DemandaTroncales-SIC'!B$3:B18)/'DemandaTroncales-SIC'!$B$47</f>
        <v>0.30002324272795777</v>
      </c>
      <c r="C17" s="21">
        <f ca="1">SUM('DemandaTroncales-SIC'!B$4:B18)/'DemandaTroncales-SIC'!$B$47</f>
        <v>0.28361776660573146</v>
      </c>
      <c r="D17" s="21">
        <f ca="1">SUM('DemandaTroncales-SIC'!B$5:B18)/'DemandaTroncales-SIC'!$B$47</f>
        <v>0.28092644023175112</v>
      </c>
      <c r="E17" s="21">
        <f ca="1">SUM('DemandaTroncales-SIC'!B$6:B18)/'DemandaTroncales-SIC'!$B$47</f>
        <v>0.28092644023175112</v>
      </c>
      <c r="F17" s="21">
        <f ca="1">SUM('DemandaTroncales-SIC'!B$7:B18)/'DemandaTroncales-SIC'!$B$47</f>
        <v>0.23112920776677359</v>
      </c>
      <c r="G17" s="21">
        <f ca="1">SUM('DemandaTroncales-SIC'!B$8:B18)/'DemandaTroncales-SIC'!$B$47</f>
        <v>0.19909350625362068</v>
      </c>
      <c r="H17" s="21">
        <f ca="1">SUM('DemandaTroncales-SIC'!B$9:B18)/'DemandaTroncales-SIC'!$B$47</f>
        <v>0.1986919936113892</v>
      </c>
      <c r="I17" s="21">
        <f ca="1">SUM('DemandaTroncales-SIC'!B$10:B18)/'DemandaTroncales-SIC'!$B$47</f>
        <v>0.16420968215093742</v>
      </c>
      <c r="J17" s="21">
        <f ca="1">SUM('DemandaTroncales-SIC'!B$11:B18)/'DemandaTroncales-SIC'!$B$47</f>
        <v>0.16420968215093742</v>
      </c>
      <c r="K17" s="21">
        <f ca="1">SUM('DemandaTroncales-SIC'!B$12:B18)/'DemandaTroncales-SIC'!$B$47</f>
        <v>0.16420968215093742</v>
      </c>
      <c r="L17" s="21">
        <f ca="1">SUM('DemandaTroncales-SIC'!B$13:B18)/'DemandaTroncales-SIC'!$B$47</f>
        <v>0.16420968215093742</v>
      </c>
      <c r="M17" s="21">
        <f ca="1">SUM('DemandaTroncales-SIC'!B$14:B18)/'DemandaTroncales-SIC'!$B$47</f>
        <v>0.16420968215093742</v>
      </c>
      <c r="N17" s="21">
        <f ca="1">SUM('DemandaTroncales-SIC'!B$15:B18)/'DemandaTroncales-SIC'!$B$47</f>
        <v>0.15624619210701579</v>
      </c>
      <c r="O17" s="21">
        <f ca="1">SUM('DemandaTroncales-SIC'!B$16:B18)/'DemandaTroncales-SIC'!$B$47</f>
        <v>0.14590417957405877</v>
      </c>
      <c r="P17" s="21">
        <f ca="1">SUM('DemandaTroncales-SIC'!B$17:B18)/'DemandaTroncales-SIC'!$B$47</f>
        <v>7.297964662422872E-2</v>
      </c>
      <c r="Q17" s="21">
        <f ca="1">SUM('DemandaTroncales-SIC'!B$18:B18)/'DemandaTroncales-SIC'!$B$47</f>
        <v>6.2407001523430615E-2</v>
      </c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0"/>
    </row>
    <row r="18" spans="1:45" s="18" customFormat="1" x14ac:dyDescent="0.25">
      <c r="A18" s="2" t="s">
        <v>37</v>
      </c>
      <c r="B18" s="21">
        <f ca="1">SUM('DemandaTroncales-SIC'!B$3:B19)/'DemandaTroncales-SIC'!$B$47</f>
        <v>0.30002324272795777</v>
      </c>
      <c r="C18" s="21">
        <f ca="1">SUM('DemandaTroncales-SIC'!B$4:B19)/'DemandaTroncales-SIC'!$B$47</f>
        <v>0.28361776660573146</v>
      </c>
      <c r="D18" s="21">
        <f ca="1">SUM('DemandaTroncales-SIC'!B$5:B19)/'DemandaTroncales-SIC'!$B$47</f>
        <v>0.28092644023175112</v>
      </c>
      <c r="E18" s="21">
        <f ca="1">SUM('DemandaTroncales-SIC'!B$6:B19)/'DemandaTroncales-SIC'!$B$47</f>
        <v>0.28092644023175112</v>
      </c>
      <c r="F18" s="21">
        <f ca="1">SUM('DemandaTroncales-SIC'!B$7:B19)/'DemandaTroncales-SIC'!$B$47</f>
        <v>0.23112920776677359</v>
      </c>
      <c r="G18" s="21">
        <f ca="1">SUM('DemandaTroncales-SIC'!B$8:B19)/'DemandaTroncales-SIC'!$B$47</f>
        <v>0.19909350625362068</v>
      </c>
      <c r="H18" s="21">
        <f ca="1">SUM('DemandaTroncales-SIC'!B$9:B19)/'DemandaTroncales-SIC'!$B$47</f>
        <v>0.1986919936113892</v>
      </c>
      <c r="I18" s="21">
        <f ca="1">SUM('DemandaTroncales-SIC'!B$10:B19)/'DemandaTroncales-SIC'!$B$47</f>
        <v>0.16420968215093742</v>
      </c>
      <c r="J18" s="21">
        <f ca="1">SUM('DemandaTroncales-SIC'!B$11:B19)/'DemandaTroncales-SIC'!$B$47</f>
        <v>0.16420968215093742</v>
      </c>
      <c r="K18" s="21">
        <f ca="1">SUM('DemandaTroncales-SIC'!B$12:B19)/'DemandaTroncales-SIC'!$B$47</f>
        <v>0.16420968215093742</v>
      </c>
      <c r="L18" s="21">
        <f ca="1">SUM('DemandaTroncales-SIC'!B$13:B19)/'DemandaTroncales-SIC'!$B$47</f>
        <v>0.16420968215093742</v>
      </c>
      <c r="M18" s="21">
        <f ca="1">SUM('DemandaTroncales-SIC'!B$14:B19)/'DemandaTroncales-SIC'!$B$47</f>
        <v>0.16420968215093742</v>
      </c>
      <c r="N18" s="21">
        <f ca="1">SUM('DemandaTroncales-SIC'!B$15:B19)/'DemandaTroncales-SIC'!$B$47</f>
        <v>0.15624619210701579</v>
      </c>
      <c r="O18" s="21">
        <f ca="1">SUM('DemandaTroncales-SIC'!B$16:B19)/'DemandaTroncales-SIC'!$B$47</f>
        <v>0.14590417957405877</v>
      </c>
      <c r="P18" s="21">
        <f ca="1">SUM('DemandaTroncales-SIC'!B$17:B19)/'DemandaTroncales-SIC'!$B$47</f>
        <v>7.297964662422872E-2</v>
      </c>
      <c r="Q18" s="21">
        <f ca="1">SUM('DemandaTroncales-SIC'!B$18:B19)/'DemandaTroncales-SIC'!$B$47</f>
        <v>6.2407001523430615E-2</v>
      </c>
      <c r="R18" s="21">
        <f ca="1">SUM('DemandaTroncales-SIC'!B$19:B19)/'DemandaTroncales-SIC'!$B$47</f>
        <v>0</v>
      </c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0"/>
    </row>
    <row r="19" spans="1:45" s="18" customFormat="1" x14ac:dyDescent="0.25">
      <c r="A19" s="2" t="s">
        <v>15</v>
      </c>
      <c r="B19" s="21">
        <f ca="1">SUM('DemandaTroncales-SIC'!B$3:B20)/'DemandaTroncales-SIC'!$B$47</f>
        <v>0.30561282210688501</v>
      </c>
      <c r="C19" s="21">
        <f ca="1">SUM('DemandaTroncales-SIC'!B$4:B20)/'DemandaTroncales-SIC'!$B$47</f>
        <v>0.28920734598465864</v>
      </c>
      <c r="D19" s="21">
        <f ca="1">SUM('DemandaTroncales-SIC'!B$5:B20)/'DemandaTroncales-SIC'!$B$47</f>
        <v>0.28651601961067835</v>
      </c>
      <c r="E19" s="21">
        <f ca="1">SUM('DemandaTroncales-SIC'!B$6:B20)/'DemandaTroncales-SIC'!$B$47</f>
        <v>0.28651601961067835</v>
      </c>
      <c r="F19" s="21">
        <f ca="1">SUM('DemandaTroncales-SIC'!B$7:B20)/'DemandaTroncales-SIC'!$B$47</f>
        <v>0.23671878714570085</v>
      </c>
      <c r="G19" s="21">
        <f ca="1">SUM('DemandaTroncales-SIC'!B$8:B20)/'DemandaTroncales-SIC'!$B$47</f>
        <v>0.20468308563254795</v>
      </c>
      <c r="H19" s="21">
        <f ca="1">SUM('DemandaTroncales-SIC'!B$9:B20)/'DemandaTroncales-SIC'!$B$47</f>
        <v>0.20428157299031643</v>
      </c>
      <c r="I19" s="21">
        <f ca="1">SUM('DemandaTroncales-SIC'!B$10:B20)/'DemandaTroncales-SIC'!$B$47</f>
        <v>0.16979926152986469</v>
      </c>
      <c r="J19" s="21">
        <f ca="1">SUM('DemandaTroncales-SIC'!B$11:B20)/'DemandaTroncales-SIC'!$B$47</f>
        <v>0.16979926152986469</v>
      </c>
      <c r="K19" s="21">
        <f ca="1">SUM('DemandaTroncales-SIC'!B$12:B20)/'DemandaTroncales-SIC'!$B$47</f>
        <v>0.16979926152986469</v>
      </c>
      <c r="L19" s="21">
        <f ca="1">SUM('DemandaTroncales-SIC'!B$13:B20)/'DemandaTroncales-SIC'!$B$47</f>
        <v>0.16979926152986469</v>
      </c>
      <c r="M19" s="21">
        <f ca="1">SUM('DemandaTroncales-SIC'!B$14:B20)/'DemandaTroncales-SIC'!$B$47</f>
        <v>0.16979926152986469</v>
      </c>
      <c r="N19" s="21">
        <f ca="1">SUM('DemandaTroncales-SIC'!B$15:B20)/'DemandaTroncales-SIC'!$B$47</f>
        <v>0.16183577148594305</v>
      </c>
      <c r="O19" s="21">
        <f ca="1">SUM('DemandaTroncales-SIC'!B$16:B20)/'DemandaTroncales-SIC'!$B$47</f>
        <v>0.15149375895298603</v>
      </c>
      <c r="P19" s="21">
        <f ca="1">SUM('DemandaTroncales-SIC'!B$17:B20)/'DemandaTroncales-SIC'!$B$47</f>
        <v>7.8569226003155967E-2</v>
      </c>
      <c r="Q19" s="21">
        <f ca="1">SUM('DemandaTroncales-SIC'!B$18:B20)/'DemandaTroncales-SIC'!$B$47</f>
        <v>6.799658090235787E-2</v>
      </c>
      <c r="R19" s="21">
        <f ca="1">SUM('DemandaTroncales-SIC'!B$19:B20)/'DemandaTroncales-SIC'!$B$47</f>
        <v>5.5895793789272489E-3</v>
      </c>
      <c r="S19" s="21">
        <f ca="1">SUM('DemandaTroncales-SIC'!B$20:B20)/'DemandaTroncales-SIC'!$B$47</f>
        <v>5.5895793789272489E-3</v>
      </c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0"/>
    </row>
    <row r="20" spans="1:45" s="18" customFormat="1" x14ac:dyDescent="0.25">
      <c r="A20" s="2" t="s">
        <v>16</v>
      </c>
      <c r="B20" s="21">
        <f ca="1">SUM('DemandaTroncales-SIC'!B$3:B21)/'DemandaTroncales-SIC'!$B$47</f>
        <v>0.47789636745527148</v>
      </c>
      <c r="C20" s="21">
        <f ca="1">SUM('DemandaTroncales-SIC'!B$4:B21)/'DemandaTroncales-SIC'!$B$47</f>
        <v>0.46149089133304516</v>
      </c>
      <c r="D20" s="21">
        <f ca="1">SUM('DemandaTroncales-SIC'!B$5:B21)/'DemandaTroncales-SIC'!$B$47</f>
        <v>0.45879956495906482</v>
      </c>
      <c r="E20" s="21">
        <f ca="1">SUM('DemandaTroncales-SIC'!B$6:B21)/'DemandaTroncales-SIC'!$B$47</f>
        <v>0.45879956495906482</v>
      </c>
      <c r="F20" s="21">
        <f ca="1">SUM('DemandaTroncales-SIC'!B$7:B21)/'DemandaTroncales-SIC'!$B$47</f>
        <v>0.40900233249408735</v>
      </c>
      <c r="G20" s="21">
        <f ca="1">SUM('DemandaTroncales-SIC'!B$8:B21)/'DemandaTroncales-SIC'!$B$47</f>
        <v>0.37696663098093441</v>
      </c>
      <c r="H20" s="21">
        <f ca="1">SUM('DemandaTroncales-SIC'!B$9:B21)/'DemandaTroncales-SIC'!$B$47</f>
        <v>0.37656511833870293</v>
      </c>
      <c r="I20" s="21">
        <f ca="1">SUM('DemandaTroncales-SIC'!B$10:B21)/'DemandaTroncales-SIC'!$B$47</f>
        <v>0.34208280687825116</v>
      </c>
      <c r="J20" s="21">
        <f ca="1">SUM('DemandaTroncales-SIC'!B$11:B21)/'DemandaTroncales-SIC'!$B$47</f>
        <v>0.34208280687825116</v>
      </c>
      <c r="K20" s="21">
        <f ca="1">SUM('DemandaTroncales-SIC'!B$12:B21)/'DemandaTroncales-SIC'!$B$47</f>
        <v>0.34208280687825116</v>
      </c>
      <c r="L20" s="21">
        <f ca="1">SUM('DemandaTroncales-SIC'!B$13:B21)/'DemandaTroncales-SIC'!$B$47</f>
        <v>0.34208280687825116</v>
      </c>
      <c r="M20" s="21">
        <f ca="1">SUM('DemandaTroncales-SIC'!B$14:B21)/'DemandaTroncales-SIC'!$B$47</f>
        <v>0.34208280687825116</v>
      </c>
      <c r="N20" s="21">
        <f ca="1">SUM('DemandaTroncales-SIC'!B$15:B21)/'DemandaTroncales-SIC'!$B$47</f>
        <v>0.33411931683432949</v>
      </c>
      <c r="O20" s="21">
        <f ca="1">SUM('DemandaTroncales-SIC'!B$16:B21)/'DemandaTroncales-SIC'!$B$47</f>
        <v>0.32377730430137247</v>
      </c>
      <c r="P20" s="21">
        <f ca="1">SUM('DemandaTroncales-SIC'!B$17:B21)/'DemandaTroncales-SIC'!$B$47</f>
        <v>0.25085277135154244</v>
      </c>
      <c r="Q20" s="21">
        <f ca="1">SUM('DemandaTroncales-SIC'!B$18:B21)/'DemandaTroncales-SIC'!$B$47</f>
        <v>0.24028012625074432</v>
      </c>
      <c r="R20" s="21">
        <f ca="1">SUM('DemandaTroncales-SIC'!B$19:B21)/'DemandaTroncales-SIC'!$B$47</f>
        <v>0.17787312472731373</v>
      </c>
      <c r="S20" s="21">
        <f ca="1">SUM('DemandaTroncales-SIC'!B$20:B21)/'DemandaTroncales-SIC'!$B$47</f>
        <v>0.17787312472731373</v>
      </c>
      <c r="T20" s="21">
        <f ca="1">SUM('DemandaTroncales-SIC'!B$21:B21)/'DemandaTroncales-SIC'!$B$47</f>
        <v>0.17228354534838647</v>
      </c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0"/>
    </row>
    <row r="21" spans="1:45" s="18" customFormat="1" x14ac:dyDescent="0.25">
      <c r="A21" s="2" t="s">
        <v>30</v>
      </c>
      <c r="B21" s="21">
        <f ca="1">SUM('DemandaTroncales-SIC'!B$3:B22)/'DemandaTroncales-SIC'!$B$47</f>
        <v>0.57132814836305668</v>
      </c>
      <c r="C21" s="21">
        <f ca="1">SUM('DemandaTroncales-SIC'!B$4:B22)/'DemandaTroncales-SIC'!$B$47</f>
        <v>0.55492267224083036</v>
      </c>
      <c r="D21" s="21">
        <f ca="1">SUM('DemandaTroncales-SIC'!B$5:B22)/'DemandaTroncales-SIC'!$B$47</f>
        <v>0.55223134586685008</v>
      </c>
      <c r="E21" s="21">
        <f ca="1">SUM('DemandaTroncales-SIC'!B$6:B22)/'DemandaTroncales-SIC'!$B$47</f>
        <v>0.55223134586685008</v>
      </c>
      <c r="F21" s="21">
        <f ca="1">SUM('DemandaTroncales-SIC'!B$7:B22)/'DemandaTroncales-SIC'!$B$47</f>
        <v>0.50243411340187261</v>
      </c>
      <c r="G21" s="21">
        <f ca="1">SUM('DemandaTroncales-SIC'!B$8:B22)/'DemandaTroncales-SIC'!$B$47</f>
        <v>0.47039841188871961</v>
      </c>
      <c r="H21" s="21">
        <f ca="1">SUM('DemandaTroncales-SIC'!B$9:B22)/'DemandaTroncales-SIC'!$B$47</f>
        <v>0.46999689924648819</v>
      </c>
      <c r="I21" s="21">
        <f ca="1">SUM('DemandaTroncales-SIC'!B$10:B22)/'DemandaTroncales-SIC'!$B$47</f>
        <v>0.43551458778603636</v>
      </c>
      <c r="J21" s="21">
        <f ca="1">SUM('DemandaTroncales-SIC'!B$11:B22)/'DemandaTroncales-SIC'!$B$47</f>
        <v>0.43551458778603636</v>
      </c>
      <c r="K21" s="21">
        <f ca="1">SUM('DemandaTroncales-SIC'!B$12:B22)/'DemandaTroncales-SIC'!$B$47</f>
        <v>0.43551458778603636</v>
      </c>
      <c r="L21" s="21">
        <f ca="1">SUM('DemandaTroncales-SIC'!B$13:B22)/'DemandaTroncales-SIC'!$B$47</f>
        <v>0.43551458778603636</v>
      </c>
      <c r="M21" s="21">
        <f ca="1">SUM('DemandaTroncales-SIC'!B$14:B22)/'DemandaTroncales-SIC'!$B$47</f>
        <v>0.43551458778603636</v>
      </c>
      <c r="N21" s="21">
        <f ca="1">SUM('DemandaTroncales-SIC'!B$15:B22)/'DemandaTroncales-SIC'!$B$47</f>
        <v>0.42755109774211475</v>
      </c>
      <c r="O21" s="21">
        <f ca="1">SUM('DemandaTroncales-SIC'!B$16:B22)/'DemandaTroncales-SIC'!$B$47</f>
        <v>0.41720908520915767</v>
      </c>
      <c r="P21" s="21">
        <f ca="1">SUM('DemandaTroncales-SIC'!B$17:B22)/'DemandaTroncales-SIC'!$B$47</f>
        <v>0.34428455225932769</v>
      </c>
      <c r="Q21" s="21">
        <f ca="1">SUM('DemandaTroncales-SIC'!B$18:B22)/'DemandaTroncales-SIC'!$B$47</f>
        <v>0.3337119071585295</v>
      </c>
      <c r="R21" s="21">
        <f ca="1">SUM('DemandaTroncales-SIC'!B$19:B22)/'DemandaTroncales-SIC'!$B$47</f>
        <v>0.27130490563509896</v>
      </c>
      <c r="S21" s="21">
        <f ca="1">SUM('DemandaTroncales-SIC'!B$20:B22)/'DemandaTroncales-SIC'!$B$47</f>
        <v>0.27130490563509896</v>
      </c>
      <c r="T21" s="21">
        <f ca="1">SUM('DemandaTroncales-SIC'!B$21:B22)/'DemandaTroncales-SIC'!$B$47</f>
        <v>0.26571532625617167</v>
      </c>
      <c r="U21" s="21">
        <f ca="1">SUM('DemandaTroncales-SIC'!B$22:B22)/'DemandaTroncales-SIC'!$B$47</f>
        <v>9.3431780907785214E-2</v>
      </c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0"/>
    </row>
    <row r="22" spans="1:45" s="18" customFormat="1" x14ac:dyDescent="0.25">
      <c r="A22" s="2" t="s">
        <v>31</v>
      </c>
      <c r="B22" s="21">
        <f ca="1">SUM('DemandaTroncales-SIC'!B$3:B23)/'DemandaTroncales-SIC'!$B$47</f>
        <v>0.57132814836305668</v>
      </c>
      <c r="C22" s="21">
        <f ca="1">SUM('DemandaTroncales-SIC'!B$4:B23)/'DemandaTroncales-SIC'!$B$47</f>
        <v>0.55492267224083036</v>
      </c>
      <c r="D22" s="21">
        <f ca="1">SUM('DemandaTroncales-SIC'!B$5:B23)/'DemandaTroncales-SIC'!$B$47</f>
        <v>0.55223134586685008</v>
      </c>
      <c r="E22" s="21">
        <f ca="1">SUM('DemandaTroncales-SIC'!B$6:B23)/'DemandaTroncales-SIC'!$B$47</f>
        <v>0.55223134586685008</v>
      </c>
      <c r="F22" s="21">
        <f ca="1">SUM('DemandaTroncales-SIC'!B$7:B23)/'DemandaTroncales-SIC'!$B$47</f>
        <v>0.50243411340187261</v>
      </c>
      <c r="G22" s="21">
        <f ca="1">SUM('DemandaTroncales-SIC'!B$8:B23)/'DemandaTroncales-SIC'!$B$47</f>
        <v>0.47039841188871961</v>
      </c>
      <c r="H22" s="21">
        <f ca="1">SUM('DemandaTroncales-SIC'!B$9:B23)/'DemandaTroncales-SIC'!$B$47</f>
        <v>0.46999689924648819</v>
      </c>
      <c r="I22" s="21">
        <f ca="1">SUM('DemandaTroncales-SIC'!B$10:B23)/'DemandaTroncales-SIC'!$B$47</f>
        <v>0.43551458778603636</v>
      </c>
      <c r="J22" s="21">
        <f ca="1">SUM('DemandaTroncales-SIC'!B$11:B23)/'DemandaTroncales-SIC'!$B$47</f>
        <v>0.43551458778603636</v>
      </c>
      <c r="K22" s="21">
        <f ca="1">SUM('DemandaTroncales-SIC'!B$12:B23)/'DemandaTroncales-SIC'!$B$47</f>
        <v>0.43551458778603636</v>
      </c>
      <c r="L22" s="21">
        <f ca="1">SUM('DemandaTroncales-SIC'!B$13:B23)/'DemandaTroncales-SIC'!$B$47</f>
        <v>0.43551458778603636</v>
      </c>
      <c r="M22" s="21">
        <f ca="1">SUM('DemandaTroncales-SIC'!B$14:B23)/'DemandaTroncales-SIC'!$B$47</f>
        <v>0.43551458778603636</v>
      </c>
      <c r="N22" s="21">
        <f ca="1">SUM('DemandaTroncales-SIC'!B$15:B23)/'DemandaTroncales-SIC'!$B$47</f>
        <v>0.42755109774211475</v>
      </c>
      <c r="O22" s="21">
        <f ca="1">SUM('DemandaTroncales-SIC'!B$16:B23)/'DemandaTroncales-SIC'!$B$47</f>
        <v>0.41720908520915767</v>
      </c>
      <c r="P22" s="21">
        <f ca="1">SUM('DemandaTroncales-SIC'!B$17:B23)/'DemandaTroncales-SIC'!$B$47</f>
        <v>0.34428455225932769</v>
      </c>
      <c r="Q22" s="21">
        <f ca="1">SUM('DemandaTroncales-SIC'!B$18:B23)/'DemandaTroncales-SIC'!$B$47</f>
        <v>0.3337119071585295</v>
      </c>
      <c r="R22" s="21">
        <f ca="1">SUM('DemandaTroncales-SIC'!B$19:B23)/'DemandaTroncales-SIC'!$B$47</f>
        <v>0.27130490563509896</v>
      </c>
      <c r="S22" s="21">
        <f ca="1">SUM('DemandaTroncales-SIC'!B$20:B23)/'DemandaTroncales-SIC'!$B$47</f>
        <v>0.27130490563509896</v>
      </c>
      <c r="T22" s="21">
        <f ca="1">SUM('DemandaTroncales-SIC'!B$21:B23)/'DemandaTroncales-SIC'!$B$47</f>
        <v>0.26571532625617167</v>
      </c>
      <c r="U22" s="21">
        <f ca="1">SUM('DemandaTroncales-SIC'!B$22:B23)/'DemandaTroncales-SIC'!$B$47</f>
        <v>9.3431780907785214E-2</v>
      </c>
      <c r="V22" s="21">
        <f ca="1">SUM('DemandaTroncales-SIC'!B$23:B23)/'DemandaTroncales-SIC'!$B$47</f>
        <v>0</v>
      </c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0"/>
    </row>
    <row r="23" spans="1:45" s="18" customFormat="1" x14ac:dyDescent="0.25">
      <c r="A23" s="2" t="s">
        <v>21</v>
      </c>
      <c r="B23" s="21">
        <f ca="1">SUM('DemandaTroncales-SIC'!B$3:B25)/'DemandaTroncales-SIC'!$B$47</f>
        <v>0.68695051569677767</v>
      </c>
      <c r="C23" s="21">
        <f ca="1">SUM('DemandaTroncales-SIC'!B$4:B25)/'DemandaTroncales-SIC'!$B$47</f>
        <v>0.67054503957455125</v>
      </c>
      <c r="D23" s="21">
        <f ca="1">SUM('DemandaTroncales-SIC'!B$5:B24)/'DemandaTroncales-SIC'!$B$47</f>
        <v>0.56468843430656401</v>
      </c>
      <c r="E23" s="21">
        <f ca="1">SUM('DemandaTroncales-SIC'!B$6:B24)/'DemandaTroncales-SIC'!$B$47</f>
        <v>0.56468843430656401</v>
      </c>
      <c r="F23" s="21">
        <f ca="1">SUM('DemandaTroncales-SIC'!B$7:B24)/'DemandaTroncales-SIC'!$B$47</f>
        <v>0.51489120184158654</v>
      </c>
      <c r="G23" s="21">
        <f ca="1">SUM('DemandaTroncales-SIC'!B$8:B24)/'DemandaTroncales-SIC'!$B$47</f>
        <v>0.48285550032843361</v>
      </c>
      <c r="H23" s="21">
        <f ca="1">SUM('DemandaTroncales-SIC'!B$9:B24)/'DemandaTroncales-SIC'!$B$47</f>
        <v>0.48245398768620218</v>
      </c>
      <c r="I23" s="21">
        <f ca="1">SUM('DemandaTroncales-SIC'!B$10:B24)/'DemandaTroncales-SIC'!$B$47</f>
        <v>0.4479716762257504</v>
      </c>
      <c r="J23" s="21">
        <f ca="1">SUM('DemandaTroncales-SIC'!B$11:B24)/'DemandaTroncales-SIC'!$B$47</f>
        <v>0.4479716762257504</v>
      </c>
      <c r="K23" s="21">
        <f ca="1">SUM('DemandaTroncales-SIC'!B$12:B24)/'DemandaTroncales-SIC'!$B$47</f>
        <v>0.4479716762257504</v>
      </c>
      <c r="L23" s="21">
        <f ca="1">SUM('DemandaTroncales-SIC'!B$13:B24)/'DemandaTroncales-SIC'!$B$47</f>
        <v>0.4479716762257504</v>
      </c>
      <c r="M23" s="21">
        <f ca="1">SUM('DemandaTroncales-SIC'!B$14:B24)/'DemandaTroncales-SIC'!$B$47</f>
        <v>0.4479716762257504</v>
      </c>
      <c r="N23" s="21">
        <f ca="1">SUM('DemandaTroncales-SIC'!B$15:B24)/'DemandaTroncales-SIC'!$B$47</f>
        <v>0.44000818618182874</v>
      </c>
      <c r="O23" s="21">
        <f ca="1">SUM('DemandaTroncales-SIC'!B$16:B24)/'DemandaTroncales-SIC'!$B$47</f>
        <v>0.42966617364887172</v>
      </c>
      <c r="P23" s="21">
        <f ca="1">SUM('DemandaTroncales-SIC'!B$17:B24)/'DemandaTroncales-SIC'!$B$47</f>
        <v>0.35674164069904168</v>
      </c>
      <c r="Q23" s="21">
        <f ca="1">SUM('DemandaTroncales-SIC'!B$18:B24)/'DemandaTroncales-SIC'!$B$47</f>
        <v>0.34616899559824355</v>
      </c>
      <c r="R23" s="21">
        <f ca="1">SUM('DemandaTroncales-SIC'!B$19:B24)/'DemandaTroncales-SIC'!$B$47</f>
        <v>0.28376199407481301</v>
      </c>
      <c r="S23" s="21">
        <f ca="1">SUM('DemandaTroncales-SIC'!B$20:B24)/'DemandaTroncales-SIC'!$B$47</f>
        <v>0.28376199407481301</v>
      </c>
      <c r="T23" s="21">
        <f ca="1">SUM('DemandaTroncales-SIC'!B$21:B24)/'DemandaTroncales-SIC'!$B$47</f>
        <v>0.27817241469588572</v>
      </c>
      <c r="U23" s="21">
        <f ca="1">SUM('DemandaTroncales-SIC'!B$22:B24)/'DemandaTroncales-SIC'!$B$47</f>
        <v>0.10588886934749925</v>
      </c>
      <c r="V23" s="21">
        <f ca="1">SUM('DemandaTroncales-SIC'!B$23:B24)/'DemandaTroncales-SIC'!$B$47</f>
        <v>1.2457088439714034E-2</v>
      </c>
      <c r="W23" s="21">
        <f ca="1">SUM('DemandaTroncales-SIC'!B$24:B24)/'DemandaTroncales-SIC'!$B$47</f>
        <v>1.2457088439714034E-2</v>
      </c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0"/>
    </row>
    <row r="24" spans="1:45" s="18" customFormat="1" x14ac:dyDescent="0.25">
      <c r="A24" s="2" t="s">
        <v>41</v>
      </c>
      <c r="B24" s="21">
        <f ca="1">SUM('DemandaTroncales-SIC'!B$3:B26)/'DemandaTroncales-SIC'!$B$47</f>
        <v>0.68695051569677767</v>
      </c>
      <c r="C24" s="21">
        <f ca="1">SUM('DemandaTroncales-SIC'!B$4:B26)/'DemandaTroncales-SIC'!$B$47</f>
        <v>0.67054503957455125</v>
      </c>
      <c r="D24" s="21">
        <f ca="1">SUM('DemandaTroncales-SIC'!B$5:B25)/'DemandaTroncales-SIC'!$B$47</f>
        <v>0.66785371320057096</v>
      </c>
      <c r="E24" s="21">
        <f ca="1">SUM('DemandaTroncales-SIC'!B$6:B25)/'DemandaTroncales-SIC'!$B$47</f>
        <v>0.66785371320057096</v>
      </c>
      <c r="F24" s="21">
        <f ca="1">SUM('DemandaTroncales-SIC'!B$7:B25)/'DemandaTroncales-SIC'!$B$47</f>
        <v>0.61805648073559349</v>
      </c>
      <c r="G24" s="21">
        <f ca="1">SUM('DemandaTroncales-SIC'!B$8:B25)/'DemandaTroncales-SIC'!$B$47</f>
        <v>0.58602077922244056</v>
      </c>
      <c r="H24" s="21">
        <f ca="1">SUM('DemandaTroncales-SIC'!B$9:B25)/'DemandaTroncales-SIC'!$B$47</f>
        <v>0.58561926658020913</v>
      </c>
      <c r="I24" s="21">
        <f ca="1">SUM('DemandaTroncales-SIC'!B$10:B25)/'DemandaTroncales-SIC'!$B$47</f>
        <v>0.55113695511975724</v>
      </c>
      <c r="J24" s="21">
        <f ca="1">SUM('DemandaTroncales-SIC'!B$11:B25)/'DemandaTroncales-SIC'!$B$47</f>
        <v>0.55113695511975724</v>
      </c>
      <c r="K24" s="21">
        <f ca="1">SUM('DemandaTroncales-SIC'!B$12:B25)/'DemandaTroncales-SIC'!$B$47</f>
        <v>0.55113695511975724</v>
      </c>
      <c r="L24" s="21">
        <f ca="1">SUM('DemandaTroncales-SIC'!B$13:B25)/'DemandaTroncales-SIC'!$B$47</f>
        <v>0.55113695511975724</v>
      </c>
      <c r="M24" s="21">
        <f ca="1">SUM('DemandaTroncales-SIC'!B$14:B25)/'DemandaTroncales-SIC'!$B$47</f>
        <v>0.55113695511975724</v>
      </c>
      <c r="N24" s="21">
        <f ca="1">SUM('DemandaTroncales-SIC'!B$15:B25)/'DemandaTroncales-SIC'!$B$47</f>
        <v>0.54317346507583564</v>
      </c>
      <c r="O24" s="21">
        <f ca="1">SUM('DemandaTroncales-SIC'!B$16:B25)/'DemandaTroncales-SIC'!$B$47</f>
        <v>0.53283145254287856</v>
      </c>
      <c r="P24" s="21">
        <f ca="1">SUM('DemandaTroncales-SIC'!B$17:B25)/'DemandaTroncales-SIC'!$B$47</f>
        <v>0.45990691959304852</v>
      </c>
      <c r="Q24" s="21">
        <f ca="1">SUM('DemandaTroncales-SIC'!B$18:B25)/'DemandaTroncales-SIC'!$B$47</f>
        <v>0.44933427449225039</v>
      </c>
      <c r="R24" s="21">
        <f ca="1">SUM('DemandaTroncales-SIC'!B$19:B25)/'DemandaTroncales-SIC'!$B$47</f>
        <v>0.38692727296881985</v>
      </c>
      <c r="S24" s="21">
        <f ca="1">SUM('DemandaTroncales-SIC'!B$20:B25)/'DemandaTroncales-SIC'!$B$47</f>
        <v>0.38692727296881985</v>
      </c>
      <c r="T24" s="21">
        <f ca="1">SUM('DemandaTroncales-SIC'!B$21:B25)/'DemandaTroncales-SIC'!$B$47</f>
        <v>0.38133769358989261</v>
      </c>
      <c r="U24" s="21">
        <f ca="1">SUM('DemandaTroncales-SIC'!B$22:B25)/'DemandaTroncales-SIC'!$B$47</f>
        <v>0.20905414824150612</v>
      </c>
      <c r="V24" s="21">
        <f ca="1">SUM('DemandaTroncales-SIC'!B$23:B25)/'DemandaTroncales-SIC'!$B$47</f>
        <v>0.11562236733372092</v>
      </c>
      <c r="W24" s="21">
        <f ca="1">SUM('DemandaTroncales-SIC'!B$24:B25)/'DemandaTroncales-SIC'!$B$47</f>
        <v>0.11562236733372092</v>
      </c>
      <c r="X24" s="21">
        <f ca="1">SUM('DemandaTroncales-SIC'!B$25:B25)/'DemandaTroncales-SIC'!$B$47</f>
        <v>0.10316527889400687</v>
      </c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0"/>
    </row>
    <row r="25" spans="1:45" s="18" customFormat="1" x14ac:dyDescent="0.25">
      <c r="A25" s="2" t="s">
        <v>40</v>
      </c>
      <c r="B25" s="21">
        <f ca="1">SUM('DemandaTroncales-SIC'!B$3:B27)/'DemandaTroncales-SIC'!$B$47</f>
        <v>0.68752979380870138</v>
      </c>
      <c r="C25" s="21">
        <f ca="1">SUM('DemandaTroncales-SIC'!B$4:B27)/'DemandaTroncales-SIC'!$B$47</f>
        <v>0.67112431768647496</v>
      </c>
      <c r="D25" s="21">
        <f ca="1">SUM('DemandaTroncales-SIC'!B$5:B26)/'DemandaTroncales-SIC'!$B$47</f>
        <v>0.66785371320057096</v>
      </c>
      <c r="E25" s="21">
        <f ca="1">SUM('DemandaTroncales-SIC'!B$6:B26)/'DemandaTroncales-SIC'!$B$47</f>
        <v>0.66785371320057096</v>
      </c>
      <c r="F25" s="21">
        <f ca="1">SUM('DemandaTroncales-SIC'!B$7:B26)/'DemandaTroncales-SIC'!$B$47</f>
        <v>0.61805648073559349</v>
      </c>
      <c r="G25" s="21">
        <f ca="1">SUM('DemandaTroncales-SIC'!B$8:B26)/'DemandaTroncales-SIC'!$B$47</f>
        <v>0.58602077922244056</v>
      </c>
      <c r="H25" s="21">
        <f ca="1">SUM('DemandaTroncales-SIC'!B$9:B26)/'DemandaTroncales-SIC'!$B$47</f>
        <v>0.58561926658020913</v>
      </c>
      <c r="I25" s="21">
        <f ca="1">SUM('DemandaTroncales-SIC'!B$10:B26)/'DemandaTroncales-SIC'!$B$47</f>
        <v>0.55113695511975724</v>
      </c>
      <c r="J25" s="21">
        <f ca="1">SUM('DemandaTroncales-SIC'!B$11:B26)/'DemandaTroncales-SIC'!$B$47</f>
        <v>0.55113695511975724</v>
      </c>
      <c r="K25" s="21">
        <f ca="1">SUM('DemandaTroncales-SIC'!B$12:B26)/'DemandaTroncales-SIC'!$B$47</f>
        <v>0.55113695511975724</v>
      </c>
      <c r="L25" s="21">
        <f ca="1">SUM('DemandaTroncales-SIC'!B$13:B26)/'DemandaTroncales-SIC'!$B$47</f>
        <v>0.55113695511975724</v>
      </c>
      <c r="M25" s="21">
        <f ca="1">SUM('DemandaTroncales-SIC'!B$14:B26)/'DemandaTroncales-SIC'!$B$47</f>
        <v>0.55113695511975724</v>
      </c>
      <c r="N25" s="21">
        <f ca="1">SUM('DemandaTroncales-SIC'!B$15:B26)/'DemandaTroncales-SIC'!$B$47</f>
        <v>0.54317346507583564</v>
      </c>
      <c r="O25" s="21">
        <f ca="1">SUM('DemandaTroncales-SIC'!B$16:B26)/'DemandaTroncales-SIC'!$B$47</f>
        <v>0.53283145254287856</v>
      </c>
      <c r="P25" s="21">
        <f ca="1">SUM('DemandaTroncales-SIC'!B$17:B26)/'DemandaTroncales-SIC'!$B$47</f>
        <v>0.45990691959304852</v>
      </c>
      <c r="Q25" s="21">
        <f ca="1">SUM('DemandaTroncales-SIC'!B$18:B26)/'DemandaTroncales-SIC'!$B$47</f>
        <v>0.44933427449225039</v>
      </c>
      <c r="R25" s="21">
        <f ca="1">SUM('DemandaTroncales-SIC'!B$19:B26)/'DemandaTroncales-SIC'!$B$47</f>
        <v>0.38692727296881985</v>
      </c>
      <c r="S25" s="21">
        <f ca="1">SUM('DemandaTroncales-SIC'!B$20:B26)/'DemandaTroncales-SIC'!$B$47</f>
        <v>0.38692727296881985</v>
      </c>
      <c r="T25" s="21">
        <f ca="1">SUM('DemandaTroncales-SIC'!B$21:B26)/'DemandaTroncales-SIC'!$B$47</f>
        <v>0.38133769358989261</v>
      </c>
      <c r="U25" s="21">
        <f ca="1">SUM('DemandaTroncales-SIC'!B$22:B26)/'DemandaTroncales-SIC'!$B$47</f>
        <v>0.20905414824150612</v>
      </c>
      <c r="V25" s="21">
        <f ca="1">SUM('DemandaTroncales-SIC'!B$23:B26)/'DemandaTroncales-SIC'!$B$47</f>
        <v>0.11562236733372092</v>
      </c>
      <c r="W25" s="21">
        <f ca="1">SUM('DemandaTroncales-SIC'!B$24:B26)/'DemandaTroncales-SIC'!$B$47</f>
        <v>0.11562236733372092</v>
      </c>
      <c r="X25" s="21">
        <f ca="1">SUM('DemandaTroncales-SIC'!B$25:B26)/'DemandaTroncales-SIC'!$B$47</f>
        <v>0.10316527889400687</v>
      </c>
      <c r="Y25" s="21">
        <f ca="1">SUM('DemandaTroncales-SIC'!B$26:B26)/'DemandaTroncales-SIC'!$B$47</f>
        <v>0</v>
      </c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0"/>
    </row>
    <row r="26" spans="1:45" s="18" customFormat="1" x14ac:dyDescent="0.25">
      <c r="A26" s="2" t="s">
        <v>19</v>
      </c>
      <c r="B26" s="21">
        <f ca="1">SUM('DemandaTroncales-SIC'!B$3:B28)/'DemandaTroncales-SIC'!$B$47</f>
        <v>0.72368442508399444</v>
      </c>
      <c r="C26" s="21">
        <f ca="1">SUM('DemandaTroncales-SIC'!B$4:B28)/'DemandaTroncales-SIC'!$B$47</f>
        <v>0.70727894896176802</v>
      </c>
      <c r="D26" s="21">
        <f ca="1">SUM('DemandaTroncales-SIC'!B$5:B27)/'DemandaTroncales-SIC'!$B$47</f>
        <v>0.66843299131249467</v>
      </c>
      <c r="E26" s="21">
        <f ca="1">SUM('DemandaTroncales-SIC'!B$6:B27)/'DemandaTroncales-SIC'!$B$47</f>
        <v>0.66843299131249467</v>
      </c>
      <c r="F26" s="21">
        <f ca="1">SUM('DemandaTroncales-SIC'!B$7:B27)/'DemandaTroncales-SIC'!$B$47</f>
        <v>0.6186357588475172</v>
      </c>
      <c r="G26" s="21">
        <f ca="1">SUM('DemandaTroncales-SIC'!B$8:B27)/'DemandaTroncales-SIC'!$B$47</f>
        <v>0.58660005733436427</v>
      </c>
      <c r="H26" s="21">
        <f ca="1">SUM('DemandaTroncales-SIC'!B$9:B27)/'DemandaTroncales-SIC'!$B$47</f>
        <v>0.58619854469213284</v>
      </c>
      <c r="I26" s="21">
        <f ca="1">SUM('DemandaTroncales-SIC'!B$10:B27)/'DemandaTroncales-SIC'!$B$47</f>
        <v>0.55171623323168106</v>
      </c>
      <c r="J26" s="21">
        <f ca="1">SUM('DemandaTroncales-SIC'!B$11:B27)/'DemandaTroncales-SIC'!$B$47</f>
        <v>0.55171623323168106</v>
      </c>
      <c r="K26" s="21">
        <f ca="1">SUM('DemandaTroncales-SIC'!B$12:B27)/'DemandaTroncales-SIC'!$B$47</f>
        <v>0.55171623323168106</v>
      </c>
      <c r="L26" s="21">
        <f ca="1">SUM('DemandaTroncales-SIC'!B$13:B27)/'DemandaTroncales-SIC'!$B$47</f>
        <v>0.55171623323168106</v>
      </c>
      <c r="M26" s="21">
        <f ca="1">SUM('DemandaTroncales-SIC'!B$14:B27)/'DemandaTroncales-SIC'!$B$47</f>
        <v>0.55171623323168106</v>
      </c>
      <c r="N26" s="21">
        <f ca="1">SUM('DemandaTroncales-SIC'!B$15:B27)/'DemandaTroncales-SIC'!$B$47</f>
        <v>0.54375274318775946</v>
      </c>
      <c r="O26" s="21">
        <f ca="1">SUM('DemandaTroncales-SIC'!B$16:B27)/'DemandaTroncales-SIC'!$B$47</f>
        <v>0.53341073065480238</v>
      </c>
      <c r="P26" s="21">
        <f ca="1">SUM('DemandaTroncales-SIC'!B$17:B27)/'DemandaTroncales-SIC'!$B$47</f>
        <v>0.46048619770497234</v>
      </c>
      <c r="Q26" s="21">
        <f ca="1">SUM('DemandaTroncales-SIC'!B$18:B27)/'DemandaTroncales-SIC'!$B$47</f>
        <v>0.44991355260417415</v>
      </c>
      <c r="R26" s="21">
        <f ca="1">SUM('DemandaTroncales-SIC'!B$19:B27)/'DemandaTroncales-SIC'!$B$47</f>
        <v>0.38750655108074367</v>
      </c>
      <c r="S26" s="21">
        <f ca="1">SUM('DemandaTroncales-SIC'!B$20:B27)/'DemandaTroncales-SIC'!$B$47</f>
        <v>0.38750655108074367</v>
      </c>
      <c r="T26" s="21">
        <f ca="1">SUM('DemandaTroncales-SIC'!B$21:B27)/'DemandaTroncales-SIC'!$B$47</f>
        <v>0.38191697170181643</v>
      </c>
      <c r="U26" s="21">
        <f ca="1">SUM('DemandaTroncales-SIC'!B$22:B27)/'DemandaTroncales-SIC'!$B$47</f>
        <v>0.20963342635342994</v>
      </c>
      <c r="V26" s="21">
        <f ca="1">SUM('DemandaTroncales-SIC'!B$23:B27)/'DemandaTroncales-SIC'!$B$47</f>
        <v>0.11620164544564471</v>
      </c>
      <c r="W26" s="21">
        <f ca="1">SUM('DemandaTroncales-SIC'!B$24:B27)/'DemandaTroncales-SIC'!$B$47</f>
        <v>0.11620164544564471</v>
      </c>
      <c r="X26" s="21">
        <f ca="1">SUM('DemandaTroncales-SIC'!B$25:B27)/'DemandaTroncales-SIC'!$B$47</f>
        <v>0.10374455700593066</v>
      </c>
      <c r="Y26" s="21">
        <f ca="1">SUM('DemandaTroncales-SIC'!B$26:B27)/'DemandaTroncales-SIC'!$B$47</f>
        <v>5.7927811192379512E-4</v>
      </c>
      <c r="Z26" s="21">
        <f ca="1">SUM('DemandaTroncales-SIC'!B$27:B27)/'DemandaTroncales-SIC'!$B$47</f>
        <v>5.7927811192379512E-4</v>
      </c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0"/>
    </row>
    <row r="27" spans="1:45" s="18" customFormat="1" x14ac:dyDescent="0.25">
      <c r="A27" s="2" t="s">
        <v>18</v>
      </c>
      <c r="B27" s="21">
        <f ca="1">SUM('DemandaTroncales-SIC'!B$3:B29)/'DemandaTroncales-SIC'!$B$47</f>
        <v>0.73147376518112728</v>
      </c>
      <c r="C27" s="21">
        <f ca="1">SUM('DemandaTroncales-SIC'!B$4:B29)/'DemandaTroncales-SIC'!$B$47</f>
        <v>0.71506828905890096</v>
      </c>
      <c r="D27" s="21">
        <f ca="1">SUM('DemandaTroncales-SIC'!B$5:B28)/'DemandaTroncales-SIC'!$B$47</f>
        <v>0.70458762258778773</v>
      </c>
      <c r="E27" s="21">
        <f ca="1">SUM('DemandaTroncales-SIC'!B$6:B28)/'DemandaTroncales-SIC'!$B$47</f>
        <v>0.70458762258778773</v>
      </c>
      <c r="F27" s="21">
        <f ca="1">SUM('DemandaTroncales-SIC'!B$7:B28)/'DemandaTroncales-SIC'!$B$47</f>
        <v>0.65479039012281026</v>
      </c>
      <c r="G27" s="21">
        <f ca="1">SUM('DemandaTroncales-SIC'!B$8:B28)/'DemandaTroncales-SIC'!$B$47</f>
        <v>0.62275468860965733</v>
      </c>
      <c r="H27" s="21">
        <f ca="1">SUM('DemandaTroncales-SIC'!B$9:B28)/'DemandaTroncales-SIC'!$B$47</f>
        <v>0.6223531759674259</v>
      </c>
      <c r="I27" s="21">
        <f ca="1">SUM('DemandaTroncales-SIC'!B$10:B28)/'DemandaTroncales-SIC'!$B$47</f>
        <v>0.58787086450697412</v>
      </c>
      <c r="J27" s="21">
        <f ca="1">SUM('DemandaTroncales-SIC'!B$11:B28)/'DemandaTroncales-SIC'!$B$47</f>
        <v>0.58787086450697412</v>
      </c>
      <c r="K27" s="21">
        <f ca="1">SUM('DemandaTroncales-SIC'!B$12:B28)/'DemandaTroncales-SIC'!$B$47</f>
        <v>0.58787086450697412</v>
      </c>
      <c r="L27" s="21">
        <f ca="1">SUM('DemandaTroncales-SIC'!B$13:B28)/'DemandaTroncales-SIC'!$B$47</f>
        <v>0.58787086450697412</v>
      </c>
      <c r="M27" s="21">
        <f ca="1">SUM('DemandaTroncales-SIC'!B$14:B28)/'DemandaTroncales-SIC'!$B$47</f>
        <v>0.58787086450697412</v>
      </c>
      <c r="N27" s="21">
        <f ca="1">SUM('DemandaTroncales-SIC'!B$15:B28)/'DemandaTroncales-SIC'!$B$47</f>
        <v>0.57990737446305252</v>
      </c>
      <c r="O27" s="21">
        <f ca="1">SUM('DemandaTroncales-SIC'!B$16:B28)/'DemandaTroncales-SIC'!$B$47</f>
        <v>0.56956536193009544</v>
      </c>
      <c r="P27" s="21">
        <f ca="1">SUM('DemandaTroncales-SIC'!B$17:B28)/'DemandaTroncales-SIC'!$B$47</f>
        <v>0.49664082898026535</v>
      </c>
      <c r="Q27" s="21">
        <f ca="1">SUM('DemandaTroncales-SIC'!B$18:B28)/'DemandaTroncales-SIC'!$B$47</f>
        <v>0.48606818387946721</v>
      </c>
      <c r="R27" s="21">
        <f ca="1">SUM('DemandaTroncales-SIC'!B$19:B28)/'DemandaTroncales-SIC'!$B$47</f>
        <v>0.42366118235603667</v>
      </c>
      <c r="S27" s="21">
        <f ca="1">SUM('DemandaTroncales-SIC'!B$20:B28)/'DemandaTroncales-SIC'!$B$47</f>
        <v>0.42366118235603667</v>
      </c>
      <c r="T27" s="21">
        <f ca="1">SUM('DemandaTroncales-SIC'!B$21:B28)/'DemandaTroncales-SIC'!$B$47</f>
        <v>0.41807160297710944</v>
      </c>
      <c r="U27" s="21">
        <f ca="1">SUM('DemandaTroncales-SIC'!B$22:B28)/'DemandaTroncales-SIC'!$B$47</f>
        <v>0.24578805762872299</v>
      </c>
      <c r="V27" s="21">
        <f ca="1">SUM('DemandaTroncales-SIC'!B$23:B28)/'DemandaTroncales-SIC'!$B$47</f>
        <v>0.15235627672093774</v>
      </c>
      <c r="W27" s="21">
        <f ca="1">SUM('DemandaTroncales-SIC'!B$24:B28)/'DemandaTroncales-SIC'!$B$47</f>
        <v>0.15235627672093774</v>
      </c>
      <c r="X27" s="21">
        <f ca="1">SUM('DemandaTroncales-SIC'!B$25:B28)/'DemandaTroncales-SIC'!$B$47</f>
        <v>0.13989918828122369</v>
      </c>
      <c r="Y27" s="21">
        <f ca="1">SUM('DemandaTroncales-SIC'!B$26:B28)/'DemandaTroncales-SIC'!$B$47</f>
        <v>3.6733909387216837E-2</v>
      </c>
      <c r="Z27" s="21">
        <f ca="1">SUM('DemandaTroncales-SIC'!B$27:B28)/'DemandaTroncales-SIC'!$B$47</f>
        <v>3.6733909387216837E-2</v>
      </c>
      <c r="AA27" s="21">
        <f ca="1">SUM('DemandaTroncales-SIC'!B$28:B28)/'DemandaTroncales-SIC'!$B$47</f>
        <v>3.6154631275293045E-2</v>
      </c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0"/>
    </row>
    <row r="28" spans="1:45" s="18" customFormat="1" x14ac:dyDescent="0.25">
      <c r="A28" s="2" t="s">
        <v>160</v>
      </c>
      <c r="B28" s="21">
        <f ca="1">SUM('DemandaTroncales-SIC'!B$3:B30)/'DemandaTroncales-SIC'!$B$47</f>
        <v>0.79247251519122053</v>
      </c>
      <c r="C28" s="21">
        <f ca="1">SUM('DemandaTroncales-SIC'!B$4:B30)/'DemandaTroncales-SIC'!$B$47</f>
        <v>0.7760670390689941</v>
      </c>
      <c r="D28" s="21">
        <f ca="1">SUM('DemandaTroncales-SIC'!B$5:B29)/'DemandaTroncales-SIC'!$B$47</f>
        <v>0.71237696268492057</v>
      </c>
      <c r="E28" s="21">
        <f ca="1">SUM('DemandaTroncales-SIC'!B$6:B29)/'DemandaTroncales-SIC'!$B$47</f>
        <v>0.71237696268492057</v>
      </c>
      <c r="F28" s="21">
        <f ca="1">SUM('DemandaTroncales-SIC'!B$7:B29)/'DemandaTroncales-SIC'!$B$47</f>
        <v>0.6625797302199431</v>
      </c>
      <c r="G28" s="21">
        <f ca="1">SUM('DemandaTroncales-SIC'!B$8:B29)/'DemandaTroncales-SIC'!$B$47</f>
        <v>0.63054402870679016</v>
      </c>
      <c r="H28" s="21">
        <f ca="1">SUM('DemandaTroncales-SIC'!B$9:B29)/'DemandaTroncales-SIC'!$B$47</f>
        <v>0.63014251606455873</v>
      </c>
      <c r="I28" s="21">
        <f ca="1">SUM('DemandaTroncales-SIC'!B$10:B29)/'DemandaTroncales-SIC'!$B$47</f>
        <v>0.59566020460410696</v>
      </c>
      <c r="J28" s="21">
        <f ca="1">SUM('DemandaTroncales-SIC'!B$11:B29)/'DemandaTroncales-SIC'!$B$47</f>
        <v>0.59566020460410696</v>
      </c>
      <c r="K28" s="21">
        <f ca="1">SUM('DemandaTroncales-SIC'!B$12:B29)/'DemandaTroncales-SIC'!$B$47</f>
        <v>0.59566020460410696</v>
      </c>
      <c r="L28" s="21">
        <f ca="1">SUM('DemandaTroncales-SIC'!B$13:B29)/'DemandaTroncales-SIC'!$B$47</f>
        <v>0.59566020460410696</v>
      </c>
      <c r="M28" s="21">
        <f ca="1">SUM('DemandaTroncales-SIC'!B$14:B29)/'DemandaTroncales-SIC'!$B$47</f>
        <v>0.59566020460410696</v>
      </c>
      <c r="N28" s="21">
        <f ca="1">SUM('DemandaTroncales-SIC'!B$15:B29)/'DemandaTroncales-SIC'!$B$47</f>
        <v>0.58769671456018546</v>
      </c>
      <c r="O28" s="21">
        <f ca="1">SUM('DemandaTroncales-SIC'!B$16:B29)/'DemandaTroncales-SIC'!$B$47</f>
        <v>0.57735470202722838</v>
      </c>
      <c r="P28" s="21">
        <f ca="1">SUM('DemandaTroncales-SIC'!B$17:B29)/'DemandaTroncales-SIC'!$B$47</f>
        <v>0.50443016907739824</v>
      </c>
      <c r="Q28" s="21">
        <f ca="1">SUM('DemandaTroncales-SIC'!B$18:B29)/'DemandaTroncales-SIC'!$B$47</f>
        <v>0.4938575239766001</v>
      </c>
      <c r="R28" s="21">
        <f ca="1">SUM('DemandaTroncales-SIC'!B$19:B29)/'DemandaTroncales-SIC'!$B$47</f>
        <v>0.43145052245316956</v>
      </c>
      <c r="S28" s="21">
        <f ca="1">SUM('DemandaTroncales-SIC'!B$20:B29)/'DemandaTroncales-SIC'!$B$47</f>
        <v>0.43145052245316956</v>
      </c>
      <c r="T28" s="21">
        <f ca="1">SUM('DemandaTroncales-SIC'!B$21:B29)/'DemandaTroncales-SIC'!$B$47</f>
        <v>0.42586094307424233</v>
      </c>
      <c r="U28" s="21">
        <f ca="1">SUM('DemandaTroncales-SIC'!B$22:B29)/'DemandaTroncales-SIC'!$B$47</f>
        <v>0.25357739772585591</v>
      </c>
      <c r="V28" s="21">
        <f ca="1">SUM('DemandaTroncales-SIC'!B$23:B29)/'DemandaTroncales-SIC'!$B$47</f>
        <v>0.16014561681807066</v>
      </c>
      <c r="W28" s="21">
        <f ca="1">SUM('DemandaTroncales-SIC'!B$24:B29)/'DemandaTroncales-SIC'!$B$47</f>
        <v>0.16014561681807066</v>
      </c>
      <c r="X28" s="21">
        <f ca="1">SUM('DemandaTroncales-SIC'!B$25:B29)/'DemandaTroncales-SIC'!$B$47</f>
        <v>0.14768852837835664</v>
      </c>
      <c r="Y28" s="21">
        <f ca="1">SUM('DemandaTroncales-SIC'!B$26:B29)/'DemandaTroncales-SIC'!$B$47</f>
        <v>4.4523249484349763E-2</v>
      </c>
      <c r="Z28" s="21">
        <f ca="1">SUM('DemandaTroncales-SIC'!B$27:B29)/'DemandaTroncales-SIC'!$B$47</f>
        <v>4.4523249484349763E-2</v>
      </c>
      <c r="AA28" s="21">
        <f ca="1">SUM('DemandaTroncales-SIC'!B$28:B29)/'DemandaTroncales-SIC'!$B$47</f>
        <v>4.394397137242597E-2</v>
      </c>
      <c r="AB28" s="21">
        <f ca="1">SUM('DemandaTroncales-SIC'!B$29:B29)/'DemandaTroncales-SIC'!$B$47</f>
        <v>7.789340097132922E-3</v>
      </c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0"/>
    </row>
    <row r="29" spans="1:45" s="18" customFormat="1" x14ac:dyDescent="0.25">
      <c r="A29" s="2" t="s">
        <v>20</v>
      </c>
      <c r="B29" s="21">
        <f ca="1">SUM('DemandaTroncales-SIC'!B$3:B31)/'DemandaTroncales-SIC'!$B$47</f>
        <v>0.80067375099876126</v>
      </c>
      <c r="C29" s="21">
        <f ca="1">SUM('DemandaTroncales-SIC'!B$4:B31)/'DemandaTroncales-SIC'!$B$47</f>
        <v>0.78426827487653483</v>
      </c>
      <c r="D29" s="21">
        <f ca="1">SUM('DemandaTroncales-SIC'!B$5:B30)/'DemandaTroncales-SIC'!$B$47</f>
        <v>0.77337571269501382</v>
      </c>
      <c r="E29" s="21">
        <f ca="1">SUM('DemandaTroncales-SIC'!B$6:B30)/'DemandaTroncales-SIC'!$B$47</f>
        <v>0.77337571269501382</v>
      </c>
      <c r="F29" s="21">
        <f ca="1">SUM('DemandaTroncales-SIC'!B$7:B30)/'DemandaTroncales-SIC'!$B$47</f>
        <v>0.72357848023003635</v>
      </c>
      <c r="G29" s="21">
        <f ca="1">SUM('DemandaTroncales-SIC'!B$8:B30)/'DemandaTroncales-SIC'!$B$47</f>
        <v>0.69154277871688341</v>
      </c>
      <c r="H29" s="21">
        <f ca="1">SUM('DemandaTroncales-SIC'!B$9:B30)/'DemandaTroncales-SIC'!$B$47</f>
        <v>0.69114126607465198</v>
      </c>
      <c r="I29" s="21">
        <f ca="1">SUM('DemandaTroncales-SIC'!B$10:B30)/'DemandaTroncales-SIC'!$B$47</f>
        <v>0.65665895461420021</v>
      </c>
      <c r="J29" s="21">
        <f ca="1">SUM('DemandaTroncales-SIC'!B$11:B30)/'DemandaTroncales-SIC'!$B$47</f>
        <v>0.65665895461420021</v>
      </c>
      <c r="K29" s="21">
        <f ca="1">SUM('DemandaTroncales-SIC'!B$12:B30)/'DemandaTroncales-SIC'!$B$47</f>
        <v>0.65665895461420021</v>
      </c>
      <c r="L29" s="21">
        <f ca="1">SUM('DemandaTroncales-SIC'!B$13:B30)/'DemandaTroncales-SIC'!$B$47</f>
        <v>0.65665895461420021</v>
      </c>
      <c r="M29" s="21">
        <f ca="1">SUM('DemandaTroncales-SIC'!B$14:B30)/'DemandaTroncales-SIC'!$B$47</f>
        <v>0.65665895461420021</v>
      </c>
      <c r="N29" s="21">
        <f ca="1">SUM('DemandaTroncales-SIC'!B$15:B30)/'DemandaTroncales-SIC'!$B$47</f>
        <v>0.6486954645702786</v>
      </c>
      <c r="O29" s="21">
        <f ca="1">SUM('DemandaTroncales-SIC'!B$16:B30)/'DemandaTroncales-SIC'!$B$47</f>
        <v>0.63835345203732163</v>
      </c>
      <c r="P29" s="21">
        <f ca="1">SUM('DemandaTroncales-SIC'!B$17:B30)/'DemandaTroncales-SIC'!$B$47</f>
        <v>0.56542891908749149</v>
      </c>
      <c r="Q29" s="21">
        <f ca="1">SUM('DemandaTroncales-SIC'!B$18:B30)/'DemandaTroncales-SIC'!$B$47</f>
        <v>0.55485627398669335</v>
      </c>
      <c r="R29" s="21">
        <f ca="1">SUM('DemandaTroncales-SIC'!B$19:B30)/'DemandaTroncales-SIC'!$B$47</f>
        <v>0.49244927246326287</v>
      </c>
      <c r="S29" s="21">
        <f ca="1">SUM('DemandaTroncales-SIC'!B$20:B30)/'DemandaTroncales-SIC'!$B$47</f>
        <v>0.49244927246326287</v>
      </c>
      <c r="T29" s="21">
        <f ca="1">SUM('DemandaTroncales-SIC'!B$21:B30)/'DemandaTroncales-SIC'!$B$47</f>
        <v>0.48685969308433558</v>
      </c>
      <c r="U29" s="21">
        <f ca="1">SUM('DemandaTroncales-SIC'!B$22:B30)/'DemandaTroncales-SIC'!$B$47</f>
        <v>0.31457614773594916</v>
      </c>
      <c r="V29" s="21">
        <f ca="1">SUM('DemandaTroncales-SIC'!B$23:B30)/'DemandaTroncales-SIC'!$B$47</f>
        <v>0.22114436682816391</v>
      </c>
      <c r="W29" s="21">
        <f ca="1">SUM('DemandaTroncales-SIC'!B$24:B30)/'DemandaTroncales-SIC'!$B$47</f>
        <v>0.22114436682816391</v>
      </c>
      <c r="X29" s="21">
        <f ca="1">SUM('DemandaTroncales-SIC'!B$25:B30)/'DemandaTroncales-SIC'!$B$47</f>
        <v>0.20868727838844986</v>
      </c>
      <c r="Y29" s="21">
        <f ca="1">SUM('DemandaTroncales-SIC'!B$26:B30)/'DemandaTroncales-SIC'!$B$47</f>
        <v>0.10552199949444301</v>
      </c>
      <c r="Z29" s="21">
        <f ca="1">SUM('DemandaTroncales-SIC'!B$27:B30)/'DemandaTroncales-SIC'!$B$47</f>
        <v>0.10552199949444301</v>
      </c>
      <c r="AA29" s="21">
        <f ca="1">SUM('DemandaTroncales-SIC'!B$28:B30)/'DemandaTroncales-SIC'!$B$47</f>
        <v>0.10494272138251921</v>
      </c>
      <c r="AB29" s="21">
        <f ca="1">SUM('DemandaTroncales-SIC'!B$29:B30)/'DemandaTroncales-SIC'!$B$47</f>
        <v>6.8788090107226169E-2</v>
      </c>
      <c r="AC29" s="21">
        <f ca="1">SUM('DemandaTroncales-SIC'!B$30:B30)/'DemandaTroncales-SIC'!$B$47</f>
        <v>6.0998750010093236E-2</v>
      </c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0"/>
    </row>
    <row r="30" spans="1:45" s="18" customFormat="1" x14ac:dyDescent="0.25">
      <c r="A30" s="2" t="s">
        <v>107</v>
      </c>
      <c r="B30" s="21">
        <f ca="1">SUM('DemandaTroncales-SIC'!B$3:B32)/'DemandaTroncales-SIC'!$B$47</f>
        <v>0.80143623724469837</v>
      </c>
      <c r="C30" s="21">
        <f ca="1">SUM('DemandaTroncales-SIC'!B$4:B32)/'DemandaTroncales-SIC'!$B$47</f>
        <v>0.78503076112247205</v>
      </c>
      <c r="D30" s="21">
        <f ca="1">SUM('DemandaTroncales-SIC'!B$5:B31)/'DemandaTroncales-SIC'!$B$47</f>
        <v>0.78157694850255455</v>
      </c>
      <c r="E30" s="21">
        <f ca="1">SUM('DemandaTroncales-SIC'!B$6:B31)/'DemandaTroncales-SIC'!$B$47</f>
        <v>0.78157694850255455</v>
      </c>
      <c r="F30" s="21">
        <f ca="1">SUM('DemandaTroncales-SIC'!B$7:B31)/'DemandaTroncales-SIC'!$B$47</f>
        <v>0.73177971603757708</v>
      </c>
      <c r="G30" s="21">
        <f ca="1">SUM('DemandaTroncales-SIC'!B$8:B31)/'DemandaTroncales-SIC'!$B$47</f>
        <v>0.69974401452442403</v>
      </c>
      <c r="H30" s="21">
        <f ca="1">SUM('DemandaTroncales-SIC'!B$9:B31)/'DemandaTroncales-SIC'!$B$47</f>
        <v>0.6993425018821926</v>
      </c>
      <c r="I30" s="21">
        <f ca="1">SUM('DemandaTroncales-SIC'!B$10:B31)/'DemandaTroncales-SIC'!$B$47</f>
        <v>0.66486019042174094</v>
      </c>
      <c r="J30" s="21">
        <f ca="1">SUM('DemandaTroncales-SIC'!B$11:B31)/'DemandaTroncales-SIC'!$B$47</f>
        <v>0.66486019042174094</v>
      </c>
      <c r="K30" s="21">
        <f ca="1">SUM('DemandaTroncales-SIC'!B$12:B31)/'DemandaTroncales-SIC'!$B$47</f>
        <v>0.66486019042174094</v>
      </c>
      <c r="L30" s="21">
        <f ca="1">SUM('DemandaTroncales-SIC'!B$13:B31)/'DemandaTroncales-SIC'!$B$47</f>
        <v>0.66486019042174094</v>
      </c>
      <c r="M30" s="21">
        <f ca="1">SUM('DemandaTroncales-SIC'!B$14:B31)/'DemandaTroncales-SIC'!$B$47</f>
        <v>0.66486019042174094</v>
      </c>
      <c r="N30" s="21">
        <f ca="1">SUM('DemandaTroncales-SIC'!B$15:B31)/'DemandaTroncales-SIC'!$B$47</f>
        <v>0.65689670037781933</v>
      </c>
      <c r="O30" s="21">
        <f ca="1">SUM('DemandaTroncales-SIC'!B$16:B31)/'DemandaTroncales-SIC'!$B$47</f>
        <v>0.64655468784486225</v>
      </c>
      <c r="P30" s="21">
        <f ca="1">SUM('DemandaTroncales-SIC'!B$17:B31)/'DemandaTroncales-SIC'!$B$47</f>
        <v>0.57363015489503222</v>
      </c>
      <c r="Q30" s="21">
        <f ca="1">SUM('DemandaTroncales-SIC'!B$18:B31)/'DemandaTroncales-SIC'!$B$47</f>
        <v>0.56305750979423408</v>
      </c>
      <c r="R30" s="21">
        <f ca="1">SUM('DemandaTroncales-SIC'!B$19:B31)/'DemandaTroncales-SIC'!$B$47</f>
        <v>0.5006505082708036</v>
      </c>
      <c r="S30" s="21">
        <f ca="1">SUM('DemandaTroncales-SIC'!B$20:B31)/'DemandaTroncales-SIC'!$B$47</f>
        <v>0.5006505082708036</v>
      </c>
      <c r="T30" s="21">
        <f ca="1">SUM('DemandaTroncales-SIC'!B$21:B31)/'DemandaTroncales-SIC'!$B$47</f>
        <v>0.49506092889187636</v>
      </c>
      <c r="U30" s="21">
        <f ca="1">SUM('DemandaTroncales-SIC'!B$22:B31)/'DemandaTroncales-SIC'!$B$47</f>
        <v>0.32277738354348995</v>
      </c>
      <c r="V30" s="21">
        <f ca="1">SUM('DemandaTroncales-SIC'!B$23:B31)/'DemandaTroncales-SIC'!$B$47</f>
        <v>0.22934560263570467</v>
      </c>
      <c r="W30" s="21">
        <f ca="1">SUM('DemandaTroncales-SIC'!B$24:B31)/'DemandaTroncales-SIC'!$B$47</f>
        <v>0.22934560263570467</v>
      </c>
      <c r="X30" s="21">
        <f ca="1">SUM('DemandaTroncales-SIC'!B$25:B31)/'DemandaTroncales-SIC'!$B$47</f>
        <v>0.21688851419599062</v>
      </c>
      <c r="Y30" s="21">
        <f ca="1">SUM('DemandaTroncales-SIC'!B$26:B31)/'DemandaTroncales-SIC'!$B$47</f>
        <v>0.11372323530198375</v>
      </c>
      <c r="Z30" s="21">
        <f ca="1">SUM('DemandaTroncales-SIC'!B$27:B31)/'DemandaTroncales-SIC'!$B$47</f>
        <v>0.11372323530198375</v>
      </c>
      <c r="AA30" s="21">
        <f ca="1">SUM('DemandaTroncales-SIC'!B$28:B31)/'DemandaTroncales-SIC'!$B$47</f>
        <v>0.11314395719005996</v>
      </c>
      <c r="AB30" s="21">
        <f ca="1">SUM('DemandaTroncales-SIC'!B$29:B31)/'DemandaTroncales-SIC'!$B$47</f>
        <v>7.6989325914766912E-2</v>
      </c>
      <c r="AC30" s="21">
        <f ca="1">SUM('DemandaTroncales-SIC'!B$30:B31)/'DemandaTroncales-SIC'!$B$47</f>
        <v>6.919998581763398E-2</v>
      </c>
      <c r="AD30" s="21">
        <f ca="1">SUM('DemandaTroncales-SIC'!B$31:B31)/'DemandaTroncales-SIC'!$B$47</f>
        <v>8.2012358075407455E-3</v>
      </c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0"/>
    </row>
    <row r="31" spans="1:45" s="18" customFormat="1" x14ac:dyDescent="0.25">
      <c r="A31" s="2" t="s">
        <v>39</v>
      </c>
      <c r="B31" s="21">
        <f ca="1">SUM('DemandaTroncales-SIC'!B$3:B32)/'DemandaTroncales-SIC'!$B$47</f>
        <v>0.80143623724469837</v>
      </c>
      <c r="C31" s="21">
        <f ca="1">SUM('DemandaTroncales-SIC'!B$4:B32)/'DemandaTroncales-SIC'!$B$47</f>
        <v>0.78503076112247205</v>
      </c>
      <c r="D31" s="21">
        <f ca="1">SUM('DemandaTroncales-SIC'!B$5:B32)/'DemandaTroncales-SIC'!$B$47</f>
        <v>0.78233943474849166</v>
      </c>
      <c r="E31" s="21">
        <f ca="1">SUM('DemandaTroncales-SIC'!B$6:B32)/'DemandaTroncales-SIC'!$B$47</f>
        <v>0.78233943474849166</v>
      </c>
      <c r="F31" s="21">
        <f ca="1">SUM('DemandaTroncales-SIC'!B$7:B32)/'DemandaTroncales-SIC'!$B$47</f>
        <v>0.73254220228351419</v>
      </c>
      <c r="G31" s="21">
        <f ca="1">SUM('DemandaTroncales-SIC'!B$8:B32)/'DemandaTroncales-SIC'!$B$47</f>
        <v>0.70050650077036125</v>
      </c>
      <c r="H31" s="21">
        <f ca="1">SUM('DemandaTroncales-SIC'!B$9:B32)/'DemandaTroncales-SIC'!$B$47</f>
        <v>0.70010498812812982</v>
      </c>
      <c r="I31" s="21">
        <f ca="1">SUM('DemandaTroncales-SIC'!B$10:B32)/'DemandaTroncales-SIC'!$B$47</f>
        <v>0.66562267666767805</v>
      </c>
      <c r="J31" s="21">
        <f ca="1">SUM('DemandaTroncales-SIC'!B$11:B32)/'DemandaTroncales-SIC'!$B$47</f>
        <v>0.66562267666767805</v>
      </c>
      <c r="K31" s="21">
        <f ca="1">SUM('DemandaTroncales-SIC'!B$12:B32)/'DemandaTroncales-SIC'!$B$47</f>
        <v>0.66562267666767805</v>
      </c>
      <c r="L31" s="21">
        <f ca="1">SUM('DemandaTroncales-SIC'!B$13:B32)/'DemandaTroncales-SIC'!$B$47</f>
        <v>0.66562267666767805</v>
      </c>
      <c r="M31" s="21">
        <f ca="1">SUM('DemandaTroncales-SIC'!B$14:B32)/'DemandaTroncales-SIC'!$B$47</f>
        <v>0.66562267666767805</v>
      </c>
      <c r="N31" s="21">
        <f ca="1">SUM('DemandaTroncales-SIC'!B$15:B32)/'DemandaTroncales-SIC'!$B$47</f>
        <v>0.65765918662375655</v>
      </c>
      <c r="O31" s="21">
        <f ca="1">SUM('DemandaTroncales-SIC'!B$16:B32)/'DemandaTroncales-SIC'!$B$47</f>
        <v>0.64731717409079947</v>
      </c>
      <c r="P31" s="21">
        <f ca="1">SUM('DemandaTroncales-SIC'!B$17:B32)/'DemandaTroncales-SIC'!$B$47</f>
        <v>0.57439264114096944</v>
      </c>
      <c r="Q31" s="21">
        <f ca="1">SUM('DemandaTroncales-SIC'!B$18:B32)/'DemandaTroncales-SIC'!$B$47</f>
        <v>0.5638199960401713</v>
      </c>
      <c r="R31" s="21">
        <f ca="1">SUM('DemandaTroncales-SIC'!B$19:B32)/'DemandaTroncales-SIC'!$B$47</f>
        <v>0.50141299451674082</v>
      </c>
      <c r="S31" s="21">
        <f ca="1">SUM('DemandaTroncales-SIC'!B$20:B32)/'DemandaTroncales-SIC'!$B$47</f>
        <v>0.50141299451674082</v>
      </c>
      <c r="T31" s="21">
        <f ca="1">SUM('DemandaTroncales-SIC'!B$21:B32)/'DemandaTroncales-SIC'!$B$47</f>
        <v>0.49582341513781353</v>
      </c>
      <c r="U31" s="21">
        <f ca="1">SUM('DemandaTroncales-SIC'!B$22:B32)/'DemandaTroncales-SIC'!$B$47</f>
        <v>0.32353986978942711</v>
      </c>
      <c r="V31" s="21">
        <f ca="1">SUM('DemandaTroncales-SIC'!B$23:B32)/'DemandaTroncales-SIC'!$B$47</f>
        <v>0.2301080888816418</v>
      </c>
      <c r="W31" s="21">
        <f ca="1">SUM('DemandaTroncales-SIC'!B$24:B32)/'DemandaTroncales-SIC'!$B$47</f>
        <v>0.2301080888816418</v>
      </c>
      <c r="X31" s="21">
        <f ca="1">SUM('DemandaTroncales-SIC'!B$25:B32)/'DemandaTroncales-SIC'!$B$47</f>
        <v>0.21765100044192778</v>
      </c>
      <c r="Y31" s="21">
        <f ca="1">SUM('DemandaTroncales-SIC'!B$26:B32)/'DemandaTroncales-SIC'!$B$47</f>
        <v>0.1144857215479209</v>
      </c>
      <c r="Z31" s="21">
        <f ca="1">SUM('DemandaTroncales-SIC'!B$27:B32)/'DemandaTroncales-SIC'!$B$47</f>
        <v>0.1144857215479209</v>
      </c>
      <c r="AA31" s="21">
        <f ca="1">SUM('DemandaTroncales-SIC'!B$28:B32)/'DemandaTroncales-SIC'!$B$47</f>
        <v>0.11390644343599711</v>
      </c>
      <c r="AB31" s="21">
        <f ca="1">SUM('DemandaTroncales-SIC'!B$29:B32)/'DemandaTroncales-SIC'!$B$47</f>
        <v>7.7751812160704079E-2</v>
      </c>
      <c r="AC31" s="21">
        <f ca="1">SUM('DemandaTroncales-SIC'!B$30:B32)/'DemandaTroncales-SIC'!$B$47</f>
        <v>6.9962472063571146E-2</v>
      </c>
      <c r="AD31" s="21">
        <f ca="1">SUM('DemandaTroncales-SIC'!B$31:B32)/'DemandaTroncales-SIC'!$B$47</f>
        <v>8.9637220534779134E-3</v>
      </c>
      <c r="AE31" s="21">
        <f ca="1">SUM('DemandaTroncales-SIC'!B$32:B32)/'DemandaTroncales-SIC'!$B$47</f>
        <v>7.6248624593716857E-4</v>
      </c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0"/>
    </row>
    <row r="32" spans="1:45" s="18" customFormat="1" x14ac:dyDescent="0.25">
      <c r="A32" s="2" t="s">
        <v>38</v>
      </c>
      <c r="B32" s="21">
        <f ca="1">SUM('DemandaTroncales-SIC'!B$3:B33)/'DemandaTroncales-SIC'!$B$47</f>
        <v>0.80143623724469837</v>
      </c>
      <c r="C32" s="21">
        <f ca="1">SUM('DemandaTroncales-SIC'!B$4:B33)/'DemandaTroncales-SIC'!$B$47</f>
        <v>0.78503076112247205</v>
      </c>
      <c r="D32" s="21">
        <f ca="1">SUM('DemandaTroncales-SIC'!B$5:B33)/'DemandaTroncales-SIC'!$B$47</f>
        <v>0.78233943474849166</v>
      </c>
      <c r="E32" s="21">
        <f ca="1">SUM('DemandaTroncales-SIC'!B$6:B33)/'DemandaTroncales-SIC'!$B$47</f>
        <v>0.78233943474849166</v>
      </c>
      <c r="F32" s="21">
        <f ca="1">SUM('DemandaTroncales-SIC'!B$7:B33)/'DemandaTroncales-SIC'!$B$47</f>
        <v>0.73254220228351419</v>
      </c>
      <c r="G32" s="21">
        <f ca="1">SUM('DemandaTroncales-SIC'!B$8:B33)/'DemandaTroncales-SIC'!$B$47</f>
        <v>0.70050650077036125</v>
      </c>
      <c r="H32" s="21">
        <f ca="1">SUM('DemandaTroncales-SIC'!B$9:B33)/'DemandaTroncales-SIC'!$B$47</f>
        <v>0.70010498812812982</v>
      </c>
      <c r="I32" s="21">
        <f ca="1">SUM('DemandaTroncales-SIC'!B$10:B33)/'DemandaTroncales-SIC'!$B$47</f>
        <v>0.66562267666767805</v>
      </c>
      <c r="J32" s="21">
        <f ca="1">SUM('DemandaTroncales-SIC'!B$11:B33)/'DemandaTroncales-SIC'!$B$47</f>
        <v>0.66562267666767805</v>
      </c>
      <c r="K32" s="21">
        <f ca="1">SUM('DemandaTroncales-SIC'!B$12:B33)/'DemandaTroncales-SIC'!$B$47</f>
        <v>0.66562267666767805</v>
      </c>
      <c r="L32" s="21">
        <f ca="1">SUM('DemandaTroncales-SIC'!B$13:B33)/'DemandaTroncales-SIC'!$B$47</f>
        <v>0.66562267666767805</v>
      </c>
      <c r="M32" s="21">
        <f ca="1">SUM('DemandaTroncales-SIC'!B$14:B33)/'DemandaTroncales-SIC'!$B$47</f>
        <v>0.66562267666767805</v>
      </c>
      <c r="N32" s="21">
        <f ca="1">SUM('DemandaTroncales-SIC'!B$15:B33)/'DemandaTroncales-SIC'!$B$47</f>
        <v>0.65765918662375655</v>
      </c>
      <c r="O32" s="21">
        <f ca="1">SUM('DemandaTroncales-SIC'!B$16:B33)/'DemandaTroncales-SIC'!$B$47</f>
        <v>0.64731717409079947</v>
      </c>
      <c r="P32" s="21">
        <f ca="1">SUM('DemandaTroncales-SIC'!B$17:B33)/'DemandaTroncales-SIC'!$B$47</f>
        <v>0.57439264114096944</v>
      </c>
      <c r="Q32" s="21">
        <f ca="1">SUM('DemandaTroncales-SIC'!B$18:B33)/'DemandaTroncales-SIC'!$B$47</f>
        <v>0.5638199960401713</v>
      </c>
      <c r="R32" s="21">
        <f ca="1">SUM('DemandaTroncales-SIC'!B$19:B33)/'DemandaTroncales-SIC'!$B$47</f>
        <v>0.50141299451674082</v>
      </c>
      <c r="S32" s="21">
        <f ca="1">SUM('DemandaTroncales-SIC'!B$20:B33)/'DemandaTroncales-SIC'!$B$47</f>
        <v>0.50141299451674082</v>
      </c>
      <c r="T32" s="21">
        <f ca="1">SUM('DemandaTroncales-SIC'!B$21:B33)/'DemandaTroncales-SIC'!$B$47</f>
        <v>0.49582341513781353</v>
      </c>
      <c r="U32" s="21">
        <f ca="1">SUM('DemandaTroncales-SIC'!B$22:B33)/'DemandaTroncales-SIC'!$B$47</f>
        <v>0.32353986978942711</v>
      </c>
      <c r="V32" s="21">
        <f ca="1">SUM('DemandaTroncales-SIC'!B$23:B33)/'DemandaTroncales-SIC'!$B$47</f>
        <v>0.2301080888816418</v>
      </c>
      <c r="W32" s="21">
        <f ca="1">SUM('DemandaTroncales-SIC'!B$24:B33)/'DemandaTroncales-SIC'!$B$47</f>
        <v>0.2301080888816418</v>
      </c>
      <c r="X32" s="21">
        <f ca="1">SUM('DemandaTroncales-SIC'!B$25:B33)/'DemandaTroncales-SIC'!$B$47</f>
        <v>0.21765100044192778</v>
      </c>
      <c r="Y32" s="21">
        <f ca="1">SUM('DemandaTroncales-SIC'!B$26:B33)/'DemandaTroncales-SIC'!$B$47</f>
        <v>0.1144857215479209</v>
      </c>
      <c r="Z32" s="21">
        <f ca="1">SUM('DemandaTroncales-SIC'!B$27:B33)/'DemandaTroncales-SIC'!$B$47</f>
        <v>0.1144857215479209</v>
      </c>
      <c r="AA32" s="21">
        <f ca="1">SUM('DemandaTroncales-SIC'!B$28:B33)/'DemandaTroncales-SIC'!$B$47</f>
        <v>0.11390644343599711</v>
      </c>
      <c r="AB32" s="21">
        <f ca="1">SUM('DemandaTroncales-SIC'!B$29:B33)/'DemandaTroncales-SIC'!$B$47</f>
        <v>7.7751812160704079E-2</v>
      </c>
      <c r="AC32" s="21">
        <f ca="1">SUM('DemandaTroncales-SIC'!B$30:B33)/'DemandaTroncales-SIC'!$B$47</f>
        <v>6.9962472063571146E-2</v>
      </c>
      <c r="AD32" s="21">
        <f ca="1">SUM('DemandaTroncales-SIC'!B$31:B33)/'DemandaTroncales-SIC'!$B$47</f>
        <v>8.9637220534779134E-3</v>
      </c>
      <c r="AE32" s="21">
        <f ca="1">SUM('DemandaTroncales-SIC'!B$32:B33)/'DemandaTroncales-SIC'!$B$47</f>
        <v>7.6248624593716857E-4</v>
      </c>
      <c r="AF32" s="21">
        <f ca="1">SUM('DemandaTroncales-SIC'!B$33:B33)/'DemandaTroncales-SIC'!$B$47</f>
        <v>0</v>
      </c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0"/>
    </row>
    <row r="33" spans="1:45" s="18" customFormat="1" x14ac:dyDescent="0.25">
      <c r="A33" s="2" t="s">
        <v>162</v>
      </c>
      <c r="B33" s="21">
        <f ca="1">SUM('DemandaTroncales-SIC'!B$3:B34)/'DemandaTroncales-SIC'!$B$47</f>
        <v>0.82696468015426328</v>
      </c>
      <c r="C33" s="21">
        <f ca="1">SUM('DemandaTroncales-SIC'!B$4:B34)/'DemandaTroncales-SIC'!$B$47</f>
        <v>0.81055920403203685</v>
      </c>
      <c r="D33" s="21">
        <f ca="1">SUM('DemandaTroncales-SIC'!B$5:B34)/'DemandaTroncales-SIC'!$B$47</f>
        <v>0.80786787765805645</v>
      </c>
      <c r="E33" s="21">
        <f ca="1">SUM('DemandaTroncales-SIC'!B$6:B34)/'DemandaTroncales-SIC'!$B$47</f>
        <v>0.80786787765805645</v>
      </c>
      <c r="F33" s="21">
        <f ca="1">SUM('DemandaTroncales-SIC'!B$7:B34)/'DemandaTroncales-SIC'!$B$47</f>
        <v>0.75807064519307898</v>
      </c>
      <c r="G33" s="21">
        <f ca="1">SUM('DemandaTroncales-SIC'!B$8:B34)/'DemandaTroncales-SIC'!$B$47</f>
        <v>0.72603494367992605</v>
      </c>
      <c r="H33" s="21">
        <f ca="1">SUM('DemandaTroncales-SIC'!B$9:B34)/'DemandaTroncales-SIC'!$B$47</f>
        <v>0.72563343103769462</v>
      </c>
      <c r="I33" s="21">
        <f ca="1">SUM('DemandaTroncales-SIC'!B$10:B34)/'DemandaTroncales-SIC'!$B$47</f>
        <v>0.69115111957724296</v>
      </c>
      <c r="J33" s="21">
        <f ca="1">SUM('DemandaTroncales-SIC'!B$11:B34)/'DemandaTroncales-SIC'!$B$47</f>
        <v>0.69115111957724296</v>
      </c>
      <c r="K33" s="21">
        <f ca="1">SUM('DemandaTroncales-SIC'!B$12:B34)/'DemandaTroncales-SIC'!$B$47</f>
        <v>0.69115111957724296</v>
      </c>
      <c r="L33" s="21">
        <f ca="1">SUM('DemandaTroncales-SIC'!B$13:B34)/'DemandaTroncales-SIC'!$B$47</f>
        <v>0.69115111957724296</v>
      </c>
      <c r="M33" s="21">
        <f ca="1">SUM('DemandaTroncales-SIC'!B$14:B34)/'DemandaTroncales-SIC'!$B$47</f>
        <v>0.69115111957724296</v>
      </c>
      <c r="N33" s="21">
        <f ca="1">SUM('DemandaTroncales-SIC'!B$15:B34)/'DemandaTroncales-SIC'!$B$47</f>
        <v>0.68318762953332135</v>
      </c>
      <c r="O33" s="21">
        <f ca="1">SUM('DemandaTroncales-SIC'!B$16:B34)/'DemandaTroncales-SIC'!$B$47</f>
        <v>0.67284561700036427</v>
      </c>
      <c r="P33" s="21">
        <f ca="1">SUM('DemandaTroncales-SIC'!B$17:B34)/'DemandaTroncales-SIC'!$B$47</f>
        <v>0.59992108405053424</v>
      </c>
      <c r="Q33" s="21">
        <f ca="1">SUM('DemandaTroncales-SIC'!B$18:B34)/'DemandaTroncales-SIC'!$B$47</f>
        <v>0.58934843894973621</v>
      </c>
      <c r="R33" s="21">
        <f ca="1">SUM('DemandaTroncales-SIC'!B$19:B34)/'DemandaTroncales-SIC'!$B$47</f>
        <v>0.52694143742630573</v>
      </c>
      <c r="S33" s="21">
        <f ca="1">SUM('DemandaTroncales-SIC'!B$20:B34)/'DemandaTroncales-SIC'!$B$47</f>
        <v>0.52694143742630573</v>
      </c>
      <c r="T33" s="21">
        <f ca="1">SUM('DemandaTroncales-SIC'!B$21:B34)/'DemandaTroncales-SIC'!$B$47</f>
        <v>0.52135185804737838</v>
      </c>
      <c r="U33" s="21">
        <f ca="1">SUM('DemandaTroncales-SIC'!B$22:B34)/'DemandaTroncales-SIC'!$B$47</f>
        <v>0.34906831269899202</v>
      </c>
      <c r="V33" s="21">
        <f ca="1">SUM('DemandaTroncales-SIC'!B$23:B34)/'DemandaTroncales-SIC'!$B$47</f>
        <v>0.25563653179120666</v>
      </c>
      <c r="W33" s="21">
        <f ca="1">SUM('DemandaTroncales-SIC'!B$24:B34)/'DemandaTroncales-SIC'!$B$47</f>
        <v>0.25563653179120666</v>
      </c>
      <c r="X33" s="21">
        <f ca="1">SUM('DemandaTroncales-SIC'!B$25:B34)/'DemandaTroncales-SIC'!$B$47</f>
        <v>0.24317944335149266</v>
      </c>
      <c r="Y33" s="21">
        <f ca="1">SUM('DemandaTroncales-SIC'!B$26:B34)/'DemandaTroncales-SIC'!$B$47</f>
        <v>0.14001416445748577</v>
      </c>
      <c r="Z33" s="21">
        <f ca="1">SUM('DemandaTroncales-SIC'!B$27:B34)/'DemandaTroncales-SIC'!$B$47</f>
        <v>0.14001416445748577</v>
      </c>
      <c r="AA33" s="21">
        <f ca="1">SUM('DemandaTroncales-SIC'!B$28:B34)/'DemandaTroncales-SIC'!$B$47</f>
        <v>0.13943488634556198</v>
      </c>
      <c r="AB33" s="21">
        <f ca="1">SUM('DemandaTroncales-SIC'!B$29:B34)/'DemandaTroncales-SIC'!$B$47</f>
        <v>0.10328025507026893</v>
      </c>
      <c r="AC33" s="21">
        <f ca="1">SUM('DemandaTroncales-SIC'!B$30:B34)/'DemandaTroncales-SIC'!$B$47</f>
        <v>9.5490914973136012E-2</v>
      </c>
      <c r="AD33" s="21">
        <f ca="1">SUM('DemandaTroncales-SIC'!B$31:B34)/'DemandaTroncales-SIC'!$B$47</f>
        <v>3.4492164963042776E-2</v>
      </c>
      <c r="AE33" s="21">
        <f ca="1">SUM('DemandaTroncales-SIC'!B$32:B34)/'DemandaTroncales-SIC'!$B$47</f>
        <v>2.6290929155502026E-2</v>
      </c>
      <c r="AF33" s="21">
        <f ca="1">SUM('DemandaTroncales-SIC'!B$33:B34)/'DemandaTroncales-SIC'!$B$47</f>
        <v>2.5528442909564859E-2</v>
      </c>
      <c r="AG33" s="21">
        <f ca="1">SUM('DemandaTroncales-SIC'!B$34:B34)/'DemandaTroncales-SIC'!$B$47</f>
        <v>2.5528442909564859E-2</v>
      </c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0"/>
    </row>
    <row r="34" spans="1:45" s="18" customFormat="1" x14ac:dyDescent="0.25">
      <c r="A34" s="2" t="s">
        <v>24</v>
      </c>
      <c r="B34" s="21">
        <f ca="1">SUM('DemandaTroncales-SIC'!B$3:B35)/'DemandaTroncales-SIC'!$B$47</f>
        <v>0.84921691724580339</v>
      </c>
      <c r="C34" s="21">
        <f ca="1">SUM('DemandaTroncales-SIC'!B$4:B35)/'DemandaTroncales-SIC'!$B$47</f>
        <v>0.83281144112357697</v>
      </c>
      <c r="D34" s="21">
        <f ca="1">SUM('DemandaTroncales-SIC'!B$5:B35)/'DemandaTroncales-SIC'!$B$47</f>
        <v>0.83012011474959657</v>
      </c>
      <c r="E34" s="21">
        <f ca="1">SUM('DemandaTroncales-SIC'!B$6:B35)/'DemandaTroncales-SIC'!$B$47</f>
        <v>0.83012011474959657</v>
      </c>
      <c r="F34" s="21">
        <f ca="1">SUM('DemandaTroncales-SIC'!B$7:B35)/'DemandaTroncales-SIC'!$B$47</f>
        <v>0.7803228822846191</v>
      </c>
      <c r="G34" s="21">
        <f ca="1">SUM('DemandaTroncales-SIC'!B$8:B35)/'DemandaTroncales-SIC'!$B$47</f>
        <v>0.74828718077146616</v>
      </c>
      <c r="H34" s="21">
        <f ca="1">SUM('DemandaTroncales-SIC'!B$9:B35)/'DemandaTroncales-SIC'!$B$47</f>
        <v>0.74788566812923474</v>
      </c>
      <c r="I34" s="21">
        <f ca="1">SUM('DemandaTroncales-SIC'!B$10:B35)/'DemandaTroncales-SIC'!$B$47</f>
        <v>0.71340335666878307</v>
      </c>
      <c r="J34" s="21">
        <f ca="1">SUM('DemandaTroncales-SIC'!B$11:B35)/'DemandaTroncales-SIC'!$B$47</f>
        <v>0.71340335666878307</v>
      </c>
      <c r="K34" s="21">
        <f ca="1">SUM('DemandaTroncales-SIC'!B$12:B35)/'DemandaTroncales-SIC'!$B$47</f>
        <v>0.71340335666878307</v>
      </c>
      <c r="L34" s="21">
        <f ca="1">SUM('DemandaTroncales-SIC'!B$13:B35)/'DemandaTroncales-SIC'!$B$47</f>
        <v>0.71340335666878307</v>
      </c>
      <c r="M34" s="21">
        <f ca="1">SUM('DemandaTroncales-SIC'!B$14:B35)/'DemandaTroncales-SIC'!$B$47</f>
        <v>0.71340335666878307</v>
      </c>
      <c r="N34" s="21">
        <f ca="1">SUM('DemandaTroncales-SIC'!B$15:B35)/'DemandaTroncales-SIC'!$B$47</f>
        <v>0.70543986662486147</v>
      </c>
      <c r="O34" s="21">
        <f ca="1">SUM('DemandaTroncales-SIC'!B$16:B35)/'DemandaTroncales-SIC'!$B$47</f>
        <v>0.69509785409190439</v>
      </c>
      <c r="P34" s="21">
        <f ca="1">SUM('DemandaTroncales-SIC'!B$17:B35)/'DemandaTroncales-SIC'!$B$47</f>
        <v>0.62217332114207435</v>
      </c>
      <c r="Q34" s="21">
        <f ca="1">SUM('DemandaTroncales-SIC'!B$18:B35)/'DemandaTroncales-SIC'!$B$47</f>
        <v>0.61160067604127633</v>
      </c>
      <c r="R34" s="21">
        <f ca="1">SUM('DemandaTroncales-SIC'!B$19:B35)/'DemandaTroncales-SIC'!$B$47</f>
        <v>0.54919367451784573</v>
      </c>
      <c r="S34" s="21">
        <f ca="1">SUM('DemandaTroncales-SIC'!B$20:B35)/'DemandaTroncales-SIC'!$B$47</f>
        <v>0.54919367451784573</v>
      </c>
      <c r="T34" s="21">
        <f ca="1">SUM('DemandaTroncales-SIC'!B$21:B35)/'DemandaTroncales-SIC'!$B$47</f>
        <v>0.5436040951389185</v>
      </c>
      <c r="U34" s="21">
        <f ca="1">SUM('DemandaTroncales-SIC'!B$22:B35)/'DemandaTroncales-SIC'!$B$47</f>
        <v>0.37132054979053203</v>
      </c>
      <c r="V34" s="21">
        <f ca="1">SUM('DemandaTroncales-SIC'!B$23:B35)/'DemandaTroncales-SIC'!$B$47</f>
        <v>0.27788876888274672</v>
      </c>
      <c r="W34" s="21">
        <f ca="1">SUM('DemandaTroncales-SIC'!B$24:B35)/'DemandaTroncales-SIC'!$B$47</f>
        <v>0.27788876888274672</v>
      </c>
      <c r="X34" s="21">
        <f ca="1">SUM('DemandaTroncales-SIC'!B$25:B35)/'DemandaTroncales-SIC'!$B$47</f>
        <v>0.26543168044303272</v>
      </c>
      <c r="Y34" s="21">
        <f ca="1">SUM('DemandaTroncales-SIC'!B$26:B35)/'DemandaTroncales-SIC'!$B$47</f>
        <v>0.16226640154902583</v>
      </c>
      <c r="Z34" s="21">
        <f ca="1">SUM('DemandaTroncales-SIC'!B$27:B35)/'DemandaTroncales-SIC'!$B$47</f>
        <v>0.16226640154902583</v>
      </c>
      <c r="AA34" s="21">
        <f ca="1">SUM('DemandaTroncales-SIC'!B$28:B35)/'DemandaTroncales-SIC'!$B$47</f>
        <v>0.16168712343710201</v>
      </c>
      <c r="AB34" s="21">
        <f ca="1">SUM('DemandaTroncales-SIC'!B$29:B35)/'DemandaTroncales-SIC'!$B$47</f>
        <v>0.12553249216180901</v>
      </c>
      <c r="AC34" s="21">
        <f ca="1">SUM('DemandaTroncales-SIC'!B$30:B35)/'DemandaTroncales-SIC'!$B$47</f>
        <v>0.11774315206467607</v>
      </c>
      <c r="AD34" s="21">
        <f ca="1">SUM('DemandaTroncales-SIC'!B$31:B35)/'DemandaTroncales-SIC'!$B$47</f>
        <v>5.6744402054582831E-2</v>
      </c>
      <c r="AE34" s="21">
        <f ca="1">SUM('DemandaTroncales-SIC'!B$32:B35)/'DemandaTroncales-SIC'!$B$47</f>
        <v>4.8543166247042087E-2</v>
      </c>
      <c r="AF34" s="21">
        <f ca="1">SUM('DemandaTroncales-SIC'!B$33:B35)/'DemandaTroncales-SIC'!$B$47</f>
        <v>4.7780680001104914E-2</v>
      </c>
      <c r="AG34" s="21">
        <f ca="1">SUM('DemandaTroncales-SIC'!B$34:B35)/'DemandaTroncales-SIC'!$B$47</f>
        <v>4.7780680001104914E-2</v>
      </c>
      <c r="AH34" s="21">
        <f ca="1">SUM('DemandaTroncales-SIC'!B$35:B35)/'DemandaTroncales-SIC'!$B$47</f>
        <v>2.2252237091540058E-2</v>
      </c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0"/>
    </row>
    <row r="35" spans="1:45" s="18" customFormat="1" x14ac:dyDescent="0.25">
      <c r="A35" s="2" t="s">
        <v>108</v>
      </c>
      <c r="B35" s="21">
        <f ca="1">SUM('DemandaTroncales-SIC'!B$3:B36)/'DemandaTroncales-SIC'!$B$47</f>
        <v>0.92211172478899261</v>
      </c>
      <c r="C35" s="21">
        <f ca="1">SUM('DemandaTroncales-SIC'!B$4:B36)/'DemandaTroncales-SIC'!$B$47</f>
        <v>0.90570624866676619</v>
      </c>
      <c r="D35" s="21">
        <f ca="1">SUM('DemandaTroncales-SIC'!B$5:B36)/'DemandaTroncales-SIC'!$B$47</f>
        <v>0.9030149222927859</v>
      </c>
      <c r="E35" s="21">
        <f ca="1">SUM('DemandaTroncales-SIC'!B$6:B36)/'DemandaTroncales-SIC'!$B$47</f>
        <v>0.9030149222927859</v>
      </c>
      <c r="F35" s="21">
        <f ca="1">SUM('DemandaTroncales-SIC'!B$7:B36)/'DemandaTroncales-SIC'!$B$47</f>
        <v>0.85321768982780843</v>
      </c>
      <c r="G35" s="21">
        <f ca="1">SUM('DemandaTroncales-SIC'!B$8:B36)/'DemandaTroncales-SIC'!$B$47</f>
        <v>0.8211819883146555</v>
      </c>
      <c r="H35" s="21">
        <f ca="1">SUM('DemandaTroncales-SIC'!B$9:B36)/'DemandaTroncales-SIC'!$B$47</f>
        <v>0.82078047567242407</v>
      </c>
      <c r="I35" s="21">
        <f ca="1">SUM('DemandaTroncales-SIC'!B$10:B36)/'DemandaTroncales-SIC'!$B$47</f>
        <v>0.78629816421197229</v>
      </c>
      <c r="J35" s="21">
        <f ca="1">SUM('DemandaTroncales-SIC'!B$11:B36)/'DemandaTroncales-SIC'!$B$47</f>
        <v>0.78629816421197229</v>
      </c>
      <c r="K35" s="21">
        <f ca="1">SUM('DemandaTroncales-SIC'!B$12:B36)/'DemandaTroncales-SIC'!$B$47</f>
        <v>0.78629816421197229</v>
      </c>
      <c r="L35" s="21">
        <f ca="1">SUM('DemandaTroncales-SIC'!B$13:B36)/'DemandaTroncales-SIC'!$B$47</f>
        <v>0.78629816421197229</v>
      </c>
      <c r="M35" s="21">
        <f ca="1">SUM('DemandaTroncales-SIC'!B$14:B36)/'DemandaTroncales-SIC'!$B$47</f>
        <v>0.78629816421197229</v>
      </c>
      <c r="N35" s="21">
        <f ca="1">SUM('DemandaTroncales-SIC'!B$15:B36)/'DemandaTroncales-SIC'!$B$47</f>
        <v>0.77833467416805069</v>
      </c>
      <c r="O35" s="21">
        <f ca="1">SUM('DemandaTroncales-SIC'!B$16:B36)/'DemandaTroncales-SIC'!$B$47</f>
        <v>0.76799266163509372</v>
      </c>
      <c r="P35" s="21">
        <f ca="1">SUM('DemandaTroncales-SIC'!B$17:B36)/'DemandaTroncales-SIC'!$B$47</f>
        <v>0.69506812868526358</v>
      </c>
      <c r="Q35" s="21">
        <f ca="1">SUM('DemandaTroncales-SIC'!B$18:B36)/'DemandaTroncales-SIC'!$B$47</f>
        <v>0.68449548358446555</v>
      </c>
      <c r="R35" s="21">
        <f ca="1">SUM('DemandaTroncales-SIC'!B$19:B36)/'DemandaTroncales-SIC'!$B$47</f>
        <v>0.62208848206103495</v>
      </c>
      <c r="S35" s="21">
        <f ca="1">SUM('DemandaTroncales-SIC'!B$20:B36)/'DemandaTroncales-SIC'!$B$47</f>
        <v>0.62208848206103495</v>
      </c>
      <c r="T35" s="21">
        <f ca="1">SUM('DemandaTroncales-SIC'!B$21:B36)/'DemandaTroncales-SIC'!$B$47</f>
        <v>0.61649890268210772</v>
      </c>
      <c r="U35" s="21">
        <f ca="1">SUM('DemandaTroncales-SIC'!B$22:B36)/'DemandaTroncales-SIC'!$B$47</f>
        <v>0.44421535733372131</v>
      </c>
      <c r="V35" s="21">
        <f ca="1">SUM('DemandaTroncales-SIC'!B$23:B36)/'DemandaTroncales-SIC'!$B$47</f>
        <v>0.35078357642593594</v>
      </c>
      <c r="W35" s="21">
        <f ca="1">SUM('DemandaTroncales-SIC'!B$24:B36)/'DemandaTroncales-SIC'!$B$47</f>
        <v>0.35078357642593594</v>
      </c>
      <c r="X35" s="21">
        <f ca="1">SUM('DemandaTroncales-SIC'!B$25:B36)/'DemandaTroncales-SIC'!$B$47</f>
        <v>0.338326487986222</v>
      </c>
      <c r="Y35" s="21">
        <f ca="1">SUM('DemandaTroncales-SIC'!B$26:B36)/'DemandaTroncales-SIC'!$B$47</f>
        <v>0.23516120909221508</v>
      </c>
      <c r="Z35" s="21">
        <f ca="1">SUM('DemandaTroncales-SIC'!B$27:B36)/'DemandaTroncales-SIC'!$B$47</f>
        <v>0.23516120909221508</v>
      </c>
      <c r="AA35" s="21">
        <f ca="1">SUM('DemandaTroncales-SIC'!B$28:B36)/'DemandaTroncales-SIC'!$B$47</f>
        <v>0.23458193098029126</v>
      </c>
      <c r="AB35" s="21">
        <f ca="1">SUM('DemandaTroncales-SIC'!B$29:B36)/'DemandaTroncales-SIC'!$B$47</f>
        <v>0.19842729970499826</v>
      </c>
      <c r="AC35" s="21">
        <f ca="1">SUM('DemandaTroncales-SIC'!B$30:B36)/'DemandaTroncales-SIC'!$B$47</f>
        <v>0.19063795960786531</v>
      </c>
      <c r="AD35" s="21">
        <f ca="1">SUM('DemandaTroncales-SIC'!B$31:B36)/'DemandaTroncales-SIC'!$B$47</f>
        <v>0.12963920959777209</v>
      </c>
      <c r="AE35" s="21">
        <f ca="1">SUM('DemandaTroncales-SIC'!B$32:B36)/'DemandaTroncales-SIC'!$B$47</f>
        <v>0.12143797379023133</v>
      </c>
      <c r="AF35" s="21">
        <f ca="1">SUM('DemandaTroncales-SIC'!B$33:B36)/'DemandaTroncales-SIC'!$B$47</f>
        <v>0.12067548754429416</v>
      </c>
      <c r="AG35" s="21">
        <f ca="1">SUM('DemandaTroncales-SIC'!B$34:B36)/'DemandaTroncales-SIC'!$B$47</f>
        <v>0.12067548754429416</v>
      </c>
      <c r="AH35" s="21">
        <f ca="1">SUM('DemandaTroncales-SIC'!B$35:B36)/'DemandaTroncales-SIC'!$B$47</f>
        <v>9.5147044634729297E-2</v>
      </c>
      <c r="AI35" s="21">
        <f ca="1">SUM('DemandaTroncales-SIC'!B$36:B36)/'DemandaTroncales-SIC'!$B$47</f>
        <v>7.2894807543189249E-2</v>
      </c>
      <c r="AJ35" s="21"/>
      <c r="AK35" s="21"/>
      <c r="AL35" s="21"/>
      <c r="AM35" s="21"/>
      <c r="AN35" s="21"/>
      <c r="AO35" s="21"/>
      <c r="AP35" s="21"/>
      <c r="AQ35" s="21"/>
      <c r="AR35" s="21"/>
      <c r="AS35" s="20"/>
    </row>
    <row r="36" spans="1:45" s="18" customFormat="1" x14ac:dyDescent="0.25">
      <c r="A36" s="2" t="s">
        <v>174</v>
      </c>
      <c r="B36" s="21">
        <f ca="1">SUM('DemandaTroncales-SIC'!B$3:B37)/'DemandaTroncales-SIC'!$B$47</f>
        <v>0.92211172478899261</v>
      </c>
      <c r="C36" s="21">
        <f ca="1">SUM('DemandaTroncales-SIC'!B$4:B37)/'DemandaTroncales-SIC'!$B$47</f>
        <v>0.90570624866676619</v>
      </c>
      <c r="D36" s="21">
        <f ca="1">SUM('DemandaTroncales-SIC'!B$5:B37)/'DemandaTroncales-SIC'!$B$47</f>
        <v>0.9030149222927859</v>
      </c>
      <c r="E36" s="21">
        <f ca="1">SUM('DemandaTroncales-SIC'!B$6:B37)/'DemandaTroncales-SIC'!$B$47</f>
        <v>0.9030149222927859</v>
      </c>
      <c r="F36" s="21">
        <f ca="1">SUM('DemandaTroncales-SIC'!B$7:B37)/'DemandaTroncales-SIC'!$B$47</f>
        <v>0.85321768982780843</v>
      </c>
      <c r="G36" s="21">
        <f ca="1">SUM('DemandaTroncales-SIC'!B$8:B37)/'DemandaTroncales-SIC'!$B$47</f>
        <v>0.8211819883146555</v>
      </c>
      <c r="H36" s="21">
        <f ca="1">SUM('DemandaTroncales-SIC'!B$9:B37)/'DemandaTroncales-SIC'!$B$47</f>
        <v>0.82078047567242407</v>
      </c>
      <c r="I36" s="21">
        <f ca="1">SUM('DemandaTroncales-SIC'!B$10:B37)/'DemandaTroncales-SIC'!$B$47</f>
        <v>0.78629816421197229</v>
      </c>
      <c r="J36" s="21">
        <f ca="1">SUM('DemandaTroncales-SIC'!B$11:B37)/'DemandaTroncales-SIC'!$B$47</f>
        <v>0.78629816421197229</v>
      </c>
      <c r="K36" s="21">
        <f ca="1">SUM('DemandaTroncales-SIC'!B$12:B37)/'DemandaTroncales-SIC'!$B$47</f>
        <v>0.78629816421197229</v>
      </c>
      <c r="L36" s="21">
        <f ca="1">SUM('DemandaTroncales-SIC'!B$13:B37)/'DemandaTroncales-SIC'!$B$47</f>
        <v>0.78629816421197229</v>
      </c>
      <c r="M36" s="21">
        <f ca="1">SUM('DemandaTroncales-SIC'!B$14:B37)/'DemandaTroncales-SIC'!$B$47</f>
        <v>0.78629816421197229</v>
      </c>
      <c r="N36" s="21">
        <f ca="1">SUM('DemandaTroncales-SIC'!B$15:B37)/'DemandaTroncales-SIC'!$B$47</f>
        <v>0.77833467416805069</v>
      </c>
      <c r="O36" s="21">
        <f ca="1">SUM('DemandaTroncales-SIC'!B$16:B37)/'DemandaTroncales-SIC'!$B$47</f>
        <v>0.76799266163509372</v>
      </c>
      <c r="P36" s="21">
        <f ca="1">SUM('DemandaTroncales-SIC'!B$17:B37)/'DemandaTroncales-SIC'!$B$47</f>
        <v>0.69506812868526358</v>
      </c>
      <c r="Q36" s="21">
        <f ca="1">SUM('DemandaTroncales-SIC'!B$18:B37)/'DemandaTroncales-SIC'!$B$47</f>
        <v>0.68449548358446555</v>
      </c>
      <c r="R36" s="21">
        <f ca="1">SUM('DemandaTroncales-SIC'!B$19:B37)/'DemandaTroncales-SIC'!$B$47</f>
        <v>0.62208848206103495</v>
      </c>
      <c r="S36" s="21">
        <f ca="1">SUM('DemandaTroncales-SIC'!B$20:B37)/'DemandaTroncales-SIC'!$B$47</f>
        <v>0.62208848206103495</v>
      </c>
      <c r="T36" s="21">
        <f ca="1">SUM('DemandaTroncales-SIC'!B$21:B37)/'DemandaTroncales-SIC'!$B$47</f>
        <v>0.61649890268210772</v>
      </c>
      <c r="U36" s="21">
        <f ca="1">SUM('DemandaTroncales-SIC'!B$22:B37)/'DemandaTroncales-SIC'!$B$47</f>
        <v>0.44421535733372131</v>
      </c>
      <c r="V36" s="21">
        <f ca="1">SUM('DemandaTroncales-SIC'!B$23:B37)/'DemandaTroncales-SIC'!$B$47</f>
        <v>0.35078357642593594</v>
      </c>
      <c r="W36" s="21">
        <f ca="1">SUM('DemandaTroncales-SIC'!B$24:B37)/'DemandaTroncales-SIC'!$B$47</f>
        <v>0.35078357642593594</v>
      </c>
      <c r="X36" s="21">
        <f ca="1">SUM('DemandaTroncales-SIC'!B$25:B37)/'DemandaTroncales-SIC'!$B$47</f>
        <v>0.338326487986222</v>
      </c>
      <c r="Y36" s="21">
        <f ca="1">SUM('DemandaTroncales-SIC'!B$26:B37)/'DemandaTroncales-SIC'!$B$47</f>
        <v>0.23516120909221508</v>
      </c>
      <c r="Z36" s="21">
        <f ca="1">SUM('DemandaTroncales-SIC'!B$27:B37)/'DemandaTroncales-SIC'!$B$47</f>
        <v>0.23516120909221508</v>
      </c>
      <c r="AA36" s="21">
        <f ca="1">SUM('DemandaTroncales-SIC'!B$28:B37)/'DemandaTroncales-SIC'!$B$47</f>
        <v>0.23458193098029126</v>
      </c>
      <c r="AB36" s="21">
        <f ca="1">SUM('DemandaTroncales-SIC'!B$29:B37)/'DemandaTroncales-SIC'!$B$47</f>
        <v>0.19842729970499826</v>
      </c>
      <c r="AC36" s="21">
        <f ca="1">SUM('DemandaTroncales-SIC'!B$30:B37)/'DemandaTroncales-SIC'!$B$47</f>
        <v>0.19063795960786531</v>
      </c>
      <c r="AD36" s="21">
        <f ca="1">SUM('DemandaTroncales-SIC'!B$31:B37)/'DemandaTroncales-SIC'!$B$47</f>
        <v>0.12963920959777209</v>
      </c>
      <c r="AE36" s="21">
        <f ca="1">SUM('DemandaTroncales-SIC'!B$32:B37)/'DemandaTroncales-SIC'!$B$47</f>
        <v>0.12143797379023133</v>
      </c>
      <c r="AF36" s="21">
        <f ca="1">SUM('DemandaTroncales-SIC'!B$33:B37)/'DemandaTroncales-SIC'!$B$47</f>
        <v>0.12067548754429416</v>
      </c>
      <c r="AG36" s="21">
        <f ca="1">SUM('DemandaTroncales-SIC'!B$34:B37)/'DemandaTroncales-SIC'!$B$47</f>
        <v>0.12067548754429416</v>
      </c>
      <c r="AH36" s="21">
        <f ca="1">SUM('DemandaTroncales-SIC'!B$35:B37)/'DemandaTroncales-SIC'!$B$47</f>
        <v>9.5147044634729297E-2</v>
      </c>
      <c r="AI36" s="21">
        <f ca="1">SUM('DemandaTroncales-SIC'!B$36:B37)/'DemandaTroncales-SIC'!$B$47</f>
        <v>7.2894807543189249E-2</v>
      </c>
      <c r="AJ36" s="21">
        <f ca="1">SUM('DemandaTroncales-SIC'!B$37:B37)/'DemandaTroncales-SIC'!$B$47</f>
        <v>0</v>
      </c>
      <c r="AK36" s="21"/>
      <c r="AL36" s="21"/>
      <c r="AM36" s="21"/>
      <c r="AN36" s="21"/>
      <c r="AO36" s="21"/>
      <c r="AP36" s="21"/>
      <c r="AQ36" s="21"/>
      <c r="AR36" s="21"/>
      <c r="AS36" s="20"/>
    </row>
    <row r="37" spans="1:45" s="18" customFormat="1" x14ac:dyDescent="0.25">
      <c r="A37" s="2" t="s">
        <v>175</v>
      </c>
      <c r="B37" s="21">
        <f ca="1">SUM('DemandaTroncales-SIC'!B$3:B38)/'DemandaTroncales-SIC'!$B$47</f>
        <v>0.92211172478899261</v>
      </c>
      <c r="C37" s="21">
        <f ca="1">SUM('DemandaTroncales-SIC'!B$4:B38)/'DemandaTroncales-SIC'!$B$47</f>
        <v>0.90570624866676619</v>
      </c>
      <c r="D37" s="21">
        <f ca="1">SUM('DemandaTroncales-SIC'!B$5:B38)/'DemandaTroncales-SIC'!$B$47</f>
        <v>0.9030149222927859</v>
      </c>
      <c r="E37" s="21">
        <f ca="1">SUM('DemandaTroncales-SIC'!B$6:B38)/'DemandaTroncales-SIC'!$B$47</f>
        <v>0.9030149222927859</v>
      </c>
      <c r="F37" s="21">
        <f ca="1">SUM('DemandaTroncales-SIC'!B$7:B38)/'DemandaTroncales-SIC'!$B$47</f>
        <v>0.85321768982780843</v>
      </c>
      <c r="G37" s="21">
        <f ca="1">SUM('DemandaTroncales-SIC'!B$8:B38)/'DemandaTroncales-SIC'!$B$47</f>
        <v>0.8211819883146555</v>
      </c>
      <c r="H37" s="21">
        <f ca="1">SUM('DemandaTroncales-SIC'!B$9:B38)/'DemandaTroncales-SIC'!$B$47</f>
        <v>0.82078047567242407</v>
      </c>
      <c r="I37" s="21">
        <f ca="1">SUM('DemandaTroncales-SIC'!B$10:B38)/'DemandaTroncales-SIC'!$B$47</f>
        <v>0.78629816421197229</v>
      </c>
      <c r="J37" s="21">
        <f ca="1">SUM('DemandaTroncales-SIC'!B$11:B38)/'DemandaTroncales-SIC'!$B$47</f>
        <v>0.78629816421197229</v>
      </c>
      <c r="K37" s="21">
        <f ca="1">SUM('DemandaTroncales-SIC'!B$12:B38)/'DemandaTroncales-SIC'!$B$47</f>
        <v>0.78629816421197229</v>
      </c>
      <c r="L37" s="21">
        <f ca="1">SUM('DemandaTroncales-SIC'!B$13:B38)/'DemandaTroncales-SIC'!$B$47</f>
        <v>0.78629816421197229</v>
      </c>
      <c r="M37" s="21">
        <f ca="1">SUM('DemandaTroncales-SIC'!B$14:B38)/'DemandaTroncales-SIC'!$B$47</f>
        <v>0.78629816421197229</v>
      </c>
      <c r="N37" s="21">
        <f ca="1">SUM('DemandaTroncales-SIC'!B$15:B38)/'DemandaTroncales-SIC'!$B$47</f>
        <v>0.77833467416805069</v>
      </c>
      <c r="O37" s="21">
        <f ca="1">SUM('DemandaTroncales-SIC'!B$16:B38)/'DemandaTroncales-SIC'!$B$47</f>
        <v>0.76799266163509372</v>
      </c>
      <c r="P37" s="21">
        <f ca="1">SUM('DemandaTroncales-SIC'!B$17:B38)/'DemandaTroncales-SIC'!$B$47</f>
        <v>0.69506812868526358</v>
      </c>
      <c r="Q37" s="21">
        <f ca="1">SUM('DemandaTroncales-SIC'!B$18:B38)/'DemandaTroncales-SIC'!$B$47</f>
        <v>0.68449548358446555</v>
      </c>
      <c r="R37" s="21">
        <f ca="1">SUM('DemandaTroncales-SIC'!B$19:B38)/'DemandaTroncales-SIC'!$B$47</f>
        <v>0.62208848206103495</v>
      </c>
      <c r="S37" s="21">
        <f ca="1">SUM('DemandaTroncales-SIC'!B$20:B38)/'DemandaTroncales-SIC'!$B$47</f>
        <v>0.62208848206103495</v>
      </c>
      <c r="T37" s="21">
        <f ca="1">SUM('DemandaTroncales-SIC'!B$21:B38)/'DemandaTroncales-SIC'!$B$47</f>
        <v>0.61649890268210772</v>
      </c>
      <c r="U37" s="21">
        <f ca="1">SUM('DemandaTroncales-SIC'!B$22:B38)/'DemandaTroncales-SIC'!$B$47</f>
        <v>0.44421535733372131</v>
      </c>
      <c r="V37" s="21">
        <f ca="1">SUM('DemandaTroncales-SIC'!B$23:B38)/'DemandaTroncales-SIC'!$B$47</f>
        <v>0.35078357642593594</v>
      </c>
      <c r="W37" s="21">
        <f ca="1">SUM('DemandaTroncales-SIC'!B$24:B38)/'DemandaTroncales-SIC'!$B$47</f>
        <v>0.35078357642593594</v>
      </c>
      <c r="X37" s="21">
        <f ca="1">SUM('DemandaTroncales-SIC'!B$25:B38)/'DemandaTroncales-SIC'!$B$47</f>
        <v>0.338326487986222</v>
      </c>
      <c r="Y37" s="21">
        <f ca="1">SUM('DemandaTroncales-SIC'!B$26:B38)/'DemandaTroncales-SIC'!$B$47</f>
        <v>0.23516120909221508</v>
      </c>
      <c r="Z37" s="21">
        <f ca="1">SUM('DemandaTroncales-SIC'!B$27:B38)/'DemandaTroncales-SIC'!$B$47</f>
        <v>0.23516120909221508</v>
      </c>
      <c r="AA37" s="21">
        <f ca="1">SUM('DemandaTroncales-SIC'!B$28:B38)/'DemandaTroncales-SIC'!$B$47</f>
        <v>0.23458193098029126</v>
      </c>
      <c r="AB37" s="21">
        <f ca="1">SUM('DemandaTroncales-SIC'!B$29:B38)/'DemandaTroncales-SIC'!$B$47</f>
        <v>0.19842729970499826</v>
      </c>
      <c r="AC37" s="21">
        <f ca="1">SUM('DemandaTroncales-SIC'!B$30:B38)/'DemandaTroncales-SIC'!$B$47</f>
        <v>0.19063795960786531</v>
      </c>
      <c r="AD37" s="21">
        <f ca="1">SUM('DemandaTroncales-SIC'!B$31:B38)/'DemandaTroncales-SIC'!$B$47</f>
        <v>0.12963920959777209</v>
      </c>
      <c r="AE37" s="21">
        <f ca="1">SUM('DemandaTroncales-SIC'!B$32:B38)/'DemandaTroncales-SIC'!$B$47</f>
        <v>0.12143797379023133</v>
      </c>
      <c r="AF37" s="21">
        <f ca="1">SUM('DemandaTroncales-SIC'!B$33:B38)/'DemandaTroncales-SIC'!$B$47</f>
        <v>0.12067548754429416</v>
      </c>
      <c r="AG37" s="21">
        <f ca="1">SUM('DemandaTroncales-SIC'!B$34:B38)/'DemandaTroncales-SIC'!$B$47</f>
        <v>0.12067548754429416</v>
      </c>
      <c r="AH37" s="21">
        <f ca="1">SUM('DemandaTroncales-SIC'!B$35:B38)/'DemandaTroncales-SIC'!$B$47</f>
        <v>9.5147044634729297E-2</v>
      </c>
      <c r="AI37" s="21">
        <f ca="1">SUM('DemandaTroncales-SIC'!B$36:B38)/'DemandaTroncales-SIC'!$B$47</f>
        <v>7.2894807543189249E-2</v>
      </c>
      <c r="AJ37" s="21">
        <f ca="1">SUM('DemandaTroncales-SIC'!B$37:B38)/'DemandaTroncales-SIC'!$B$47</f>
        <v>0</v>
      </c>
      <c r="AK37" s="21">
        <f ca="1">SUM('DemandaTroncales-SIC'!B$38:B38)/'DemandaTroncales-SIC'!$B$47</f>
        <v>0</v>
      </c>
      <c r="AL37" s="21"/>
      <c r="AM37" s="21"/>
      <c r="AN37" s="21"/>
      <c r="AO37" s="21"/>
      <c r="AP37" s="21"/>
      <c r="AQ37" s="21"/>
      <c r="AR37" s="21"/>
      <c r="AS37" s="20"/>
    </row>
    <row r="38" spans="1:45" s="18" customFormat="1" x14ac:dyDescent="0.25">
      <c r="A38" s="2" t="s">
        <v>25</v>
      </c>
      <c r="B38" s="21">
        <f ca="1">SUM('DemandaTroncales-SIC'!B$3:B39)/'DemandaTroncales-SIC'!$B$47</f>
        <v>0.92211172478899261</v>
      </c>
      <c r="C38" s="21">
        <f ca="1">SUM('DemandaTroncales-SIC'!B$4:B39)/'DemandaTroncales-SIC'!$B$47</f>
        <v>0.90570624866676619</v>
      </c>
      <c r="D38" s="21">
        <f ca="1">SUM('DemandaTroncales-SIC'!B$5:B39)/'DemandaTroncales-SIC'!$B$47</f>
        <v>0.9030149222927859</v>
      </c>
      <c r="E38" s="21">
        <f ca="1">SUM('DemandaTroncales-SIC'!B$6:B39)/'DemandaTroncales-SIC'!$B$47</f>
        <v>0.9030149222927859</v>
      </c>
      <c r="F38" s="21">
        <f ca="1">SUM('DemandaTroncales-SIC'!B$7:B39)/'DemandaTroncales-SIC'!$B$47</f>
        <v>0.85321768982780843</v>
      </c>
      <c r="G38" s="21">
        <f ca="1">SUM('DemandaTroncales-SIC'!B$8:B39)/'DemandaTroncales-SIC'!$B$47</f>
        <v>0.8211819883146555</v>
      </c>
      <c r="H38" s="21">
        <f ca="1">SUM('DemandaTroncales-SIC'!B$9:B39)/'DemandaTroncales-SIC'!$B$47</f>
        <v>0.82078047567242407</v>
      </c>
      <c r="I38" s="21">
        <f ca="1">SUM('DemandaTroncales-SIC'!B$10:B39)/'DemandaTroncales-SIC'!$B$47</f>
        <v>0.78629816421197229</v>
      </c>
      <c r="J38" s="21">
        <f ca="1">SUM('DemandaTroncales-SIC'!B$11:B39)/'DemandaTroncales-SIC'!$B$47</f>
        <v>0.78629816421197229</v>
      </c>
      <c r="K38" s="21">
        <f ca="1">SUM('DemandaTroncales-SIC'!B$12:B39)/'DemandaTroncales-SIC'!$B$47</f>
        <v>0.78629816421197229</v>
      </c>
      <c r="L38" s="21">
        <f ca="1">SUM('DemandaTroncales-SIC'!B$13:B39)/'DemandaTroncales-SIC'!$B$47</f>
        <v>0.78629816421197229</v>
      </c>
      <c r="M38" s="21">
        <f ca="1">SUM('DemandaTroncales-SIC'!B$14:B39)/'DemandaTroncales-SIC'!$B$47</f>
        <v>0.78629816421197229</v>
      </c>
      <c r="N38" s="21">
        <f ca="1">SUM('DemandaTroncales-SIC'!B$15:B39)/'DemandaTroncales-SIC'!$B$47</f>
        <v>0.77833467416805069</v>
      </c>
      <c r="O38" s="21">
        <f ca="1">SUM('DemandaTroncales-SIC'!B$16:B39)/'DemandaTroncales-SIC'!$B$47</f>
        <v>0.76799266163509372</v>
      </c>
      <c r="P38" s="21">
        <f ca="1">SUM('DemandaTroncales-SIC'!B$17:B39)/'DemandaTroncales-SIC'!$B$47</f>
        <v>0.69506812868526358</v>
      </c>
      <c r="Q38" s="21">
        <f ca="1">SUM('DemandaTroncales-SIC'!B$18:B39)/'DemandaTroncales-SIC'!$B$47</f>
        <v>0.68449548358446555</v>
      </c>
      <c r="R38" s="21">
        <f ca="1">SUM('DemandaTroncales-SIC'!B$19:B39)/'DemandaTroncales-SIC'!$B$47</f>
        <v>0.62208848206103495</v>
      </c>
      <c r="S38" s="21">
        <f ca="1">SUM('DemandaTroncales-SIC'!B$20:B39)/'DemandaTroncales-SIC'!$B$47</f>
        <v>0.62208848206103495</v>
      </c>
      <c r="T38" s="21">
        <f ca="1">SUM('DemandaTroncales-SIC'!B$21:B39)/'DemandaTroncales-SIC'!$B$47</f>
        <v>0.61649890268210772</v>
      </c>
      <c r="U38" s="21">
        <f ca="1">SUM('DemandaTroncales-SIC'!B$22:B39)/'DemandaTroncales-SIC'!$B$47</f>
        <v>0.44421535733372131</v>
      </c>
      <c r="V38" s="21">
        <f ca="1">SUM('DemandaTroncales-SIC'!B$23:B39)/'DemandaTroncales-SIC'!$B$47</f>
        <v>0.35078357642593594</v>
      </c>
      <c r="W38" s="21">
        <f ca="1">SUM('DemandaTroncales-SIC'!B$24:B39)/'DemandaTroncales-SIC'!$B$47</f>
        <v>0.35078357642593594</v>
      </c>
      <c r="X38" s="21">
        <f ca="1">SUM('DemandaTroncales-SIC'!B$25:B39)/'DemandaTroncales-SIC'!$B$47</f>
        <v>0.338326487986222</v>
      </c>
      <c r="Y38" s="21">
        <f ca="1">SUM('DemandaTroncales-SIC'!B$26:B39)/'DemandaTroncales-SIC'!$B$47</f>
        <v>0.23516120909221508</v>
      </c>
      <c r="Z38" s="21">
        <f ca="1">SUM('DemandaTroncales-SIC'!B$27:B39)/'DemandaTroncales-SIC'!$B$47</f>
        <v>0.23516120909221508</v>
      </c>
      <c r="AA38" s="21">
        <f ca="1">SUM('DemandaTroncales-SIC'!B$28:B39)/'DemandaTroncales-SIC'!$B$47</f>
        <v>0.23458193098029126</v>
      </c>
      <c r="AB38" s="21">
        <f ca="1">SUM('DemandaTroncales-SIC'!B$29:B39)/'DemandaTroncales-SIC'!$B$47</f>
        <v>0.19842729970499826</v>
      </c>
      <c r="AC38" s="21">
        <f ca="1">SUM('DemandaTroncales-SIC'!B$30:B39)/'DemandaTroncales-SIC'!$B$47</f>
        <v>0.19063795960786531</v>
      </c>
      <c r="AD38" s="21">
        <f ca="1">SUM('DemandaTroncales-SIC'!B$31:B39)/'DemandaTroncales-SIC'!$B$47</f>
        <v>0.12963920959777209</v>
      </c>
      <c r="AE38" s="21">
        <f ca="1">SUM('DemandaTroncales-SIC'!B$32:B39)/'DemandaTroncales-SIC'!$B$47</f>
        <v>0.12143797379023133</v>
      </c>
      <c r="AF38" s="21">
        <f ca="1">SUM('DemandaTroncales-SIC'!B$33:B39)/'DemandaTroncales-SIC'!$B$47</f>
        <v>0.12067548754429416</v>
      </c>
      <c r="AG38" s="21">
        <f ca="1">SUM('DemandaTroncales-SIC'!B$34:B39)/'DemandaTroncales-SIC'!$B$47</f>
        <v>0.12067548754429416</v>
      </c>
      <c r="AH38" s="21">
        <f ca="1">SUM('DemandaTroncales-SIC'!B$35:B39)/'DemandaTroncales-SIC'!$B$47</f>
        <v>9.5147044634729297E-2</v>
      </c>
      <c r="AI38" s="21">
        <f ca="1">SUM('DemandaTroncales-SIC'!B$36:B39)/'DemandaTroncales-SIC'!$B$47</f>
        <v>7.2894807543189249E-2</v>
      </c>
      <c r="AJ38" s="21">
        <f ca="1">SUM('DemandaTroncales-SIC'!B$37:B39)/'DemandaTroncales-SIC'!$B$47</f>
        <v>0</v>
      </c>
      <c r="AK38" s="21">
        <f ca="1">SUM('DemandaTroncales-SIC'!B$38:B39)/'DemandaTroncales-SIC'!$B$47</f>
        <v>0</v>
      </c>
      <c r="AL38" s="21">
        <f ca="1">SUM('DemandaTroncales-SIC'!B$39:B39)/'DemandaTroncales-SIC'!$B$47</f>
        <v>0</v>
      </c>
      <c r="AM38" s="21"/>
      <c r="AN38" s="21"/>
      <c r="AO38" s="21"/>
      <c r="AP38" s="21"/>
      <c r="AQ38" s="21"/>
      <c r="AR38" s="21"/>
      <c r="AS38" s="20"/>
    </row>
    <row r="39" spans="1:45" s="18" customFormat="1" x14ac:dyDescent="0.25">
      <c r="A39" s="2" t="s">
        <v>26</v>
      </c>
      <c r="B39" s="21">
        <f ca="1">SUM('DemandaTroncales-SIC'!B$3:B40)/'DemandaTroncales-SIC'!$B$47</f>
        <v>0.95163180361105393</v>
      </c>
      <c r="C39" s="21">
        <f ca="1">SUM('DemandaTroncales-SIC'!B$4:B40)/'DemandaTroncales-SIC'!$B$47</f>
        <v>0.9352263274888275</v>
      </c>
      <c r="D39" s="21">
        <f ca="1">SUM('DemandaTroncales-SIC'!B$5:B40)/'DemandaTroncales-SIC'!$B$47</f>
        <v>0.93253500111484711</v>
      </c>
      <c r="E39" s="21">
        <f ca="1">SUM('DemandaTroncales-SIC'!B$6:B40)/'DemandaTroncales-SIC'!$B$47</f>
        <v>0.93253500111484711</v>
      </c>
      <c r="F39" s="21">
        <f ca="1">SUM('DemandaTroncales-SIC'!B$7:B40)/'DemandaTroncales-SIC'!$B$47</f>
        <v>0.88273776864986964</v>
      </c>
      <c r="G39" s="21">
        <f ca="1">SUM('DemandaTroncales-SIC'!B$8:B40)/'DemandaTroncales-SIC'!$B$47</f>
        <v>0.8507020671367167</v>
      </c>
      <c r="H39" s="21">
        <f ca="1">SUM('DemandaTroncales-SIC'!B$9:B40)/'DemandaTroncales-SIC'!$B$47</f>
        <v>0.85030055449448527</v>
      </c>
      <c r="I39" s="21">
        <f ca="1">SUM('DemandaTroncales-SIC'!B$10:B40)/'DemandaTroncales-SIC'!$B$47</f>
        <v>0.81581824303403361</v>
      </c>
      <c r="J39" s="21">
        <f ca="1">SUM('DemandaTroncales-SIC'!B$11:B40)/'DemandaTroncales-SIC'!$B$47</f>
        <v>0.81581824303403361</v>
      </c>
      <c r="K39" s="21">
        <f ca="1">SUM('DemandaTroncales-SIC'!B$12:B40)/'DemandaTroncales-SIC'!$B$47</f>
        <v>0.81581824303403361</v>
      </c>
      <c r="L39" s="21">
        <f ca="1">SUM('DemandaTroncales-SIC'!B$13:B40)/'DemandaTroncales-SIC'!$B$47</f>
        <v>0.81581824303403361</v>
      </c>
      <c r="M39" s="21">
        <f ca="1">SUM('DemandaTroncales-SIC'!B$14:B40)/'DemandaTroncales-SIC'!$B$47</f>
        <v>0.81581824303403361</v>
      </c>
      <c r="N39" s="21">
        <f ca="1">SUM('DemandaTroncales-SIC'!B$15:B40)/'DemandaTroncales-SIC'!$B$47</f>
        <v>0.807854752990112</v>
      </c>
      <c r="O39" s="21">
        <f ca="1">SUM('DemandaTroncales-SIC'!B$16:B40)/'DemandaTroncales-SIC'!$B$47</f>
        <v>0.79751274045715492</v>
      </c>
      <c r="P39" s="21">
        <f ca="1">SUM('DemandaTroncales-SIC'!B$17:B40)/'DemandaTroncales-SIC'!$B$47</f>
        <v>0.72458820750732489</v>
      </c>
      <c r="Q39" s="21">
        <f ca="1">SUM('DemandaTroncales-SIC'!B$18:B40)/'DemandaTroncales-SIC'!$B$47</f>
        <v>0.71401556240652686</v>
      </c>
      <c r="R39" s="21">
        <f ca="1">SUM('DemandaTroncales-SIC'!B$19:B40)/'DemandaTroncales-SIC'!$B$47</f>
        <v>0.65160856088309616</v>
      </c>
      <c r="S39" s="21">
        <f ca="1">SUM('DemandaTroncales-SIC'!B$20:B40)/'DemandaTroncales-SIC'!$B$47</f>
        <v>0.65160856088309616</v>
      </c>
      <c r="T39" s="21">
        <f ca="1">SUM('DemandaTroncales-SIC'!B$21:B40)/'DemandaTroncales-SIC'!$B$47</f>
        <v>0.64601898150416903</v>
      </c>
      <c r="U39" s="21">
        <f ca="1">SUM('DemandaTroncales-SIC'!B$22:B40)/'DemandaTroncales-SIC'!$B$47</f>
        <v>0.47373543615578256</v>
      </c>
      <c r="V39" s="21">
        <f ca="1">SUM('DemandaTroncales-SIC'!B$23:B40)/'DemandaTroncales-SIC'!$B$47</f>
        <v>0.3803036552479972</v>
      </c>
      <c r="W39" s="21">
        <f ca="1">SUM('DemandaTroncales-SIC'!B$24:B40)/'DemandaTroncales-SIC'!$B$47</f>
        <v>0.3803036552479972</v>
      </c>
      <c r="X39" s="21">
        <f ca="1">SUM('DemandaTroncales-SIC'!B$25:B40)/'DemandaTroncales-SIC'!$B$47</f>
        <v>0.36784656680828326</v>
      </c>
      <c r="Y39" s="21">
        <f ca="1">SUM('DemandaTroncales-SIC'!B$26:B40)/'DemandaTroncales-SIC'!$B$47</f>
        <v>0.26468128791427631</v>
      </c>
      <c r="Z39" s="21">
        <f ca="1">SUM('DemandaTroncales-SIC'!B$27:B40)/'DemandaTroncales-SIC'!$B$47</f>
        <v>0.26468128791427631</v>
      </c>
      <c r="AA39" s="21">
        <f ca="1">SUM('DemandaTroncales-SIC'!B$28:B40)/'DemandaTroncales-SIC'!$B$47</f>
        <v>0.26410200980235254</v>
      </c>
      <c r="AB39" s="21">
        <f ca="1">SUM('DemandaTroncales-SIC'!B$29:B40)/'DemandaTroncales-SIC'!$B$47</f>
        <v>0.22794737852705951</v>
      </c>
      <c r="AC39" s="21">
        <f ca="1">SUM('DemandaTroncales-SIC'!B$30:B40)/'DemandaTroncales-SIC'!$B$47</f>
        <v>0.22015803842992662</v>
      </c>
      <c r="AD39" s="21">
        <f ca="1">SUM('DemandaTroncales-SIC'!B$31:B40)/'DemandaTroncales-SIC'!$B$47</f>
        <v>0.15915928841983334</v>
      </c>
      <c r="AE39" s="21">
        <f ca="1">SUM('DemandaTroncales-SIC'!B$32:B40)/'DemandaTroncales-SIC'!$B$47</f>
        <v>0.15095805261229259</v>
      </c>
      <c r="AF39" s="21">
        <f ca="1">SUM('DemandaTroncales-SIC'!B$33:B40)/'DemandaTroncales-SIC'!$B$47</f>
        <v>0.15019556636635545</v>
      </c>
      <c r="AG39" s="21">
        <f ca="1">SUM('DemandaTroncales-SIC'!B$34:B40)/'DemandaTroncales-SIC'!$B$47</f>
        <v>0.15019556636635545</v>
      </c>
      <c r="AH39" s="21">
        <f ca="1">SUM('DemandaTroncales-SIC'!B$35:B40)/'DemandaTroncales-SIC'!$B$47</f>
        <v>0.12466712345679057</v>
      </c>
      <c r="AI39" s="21">
        <f ca="1">SUM('DemandaTroncales-SIC'!B$36:B40)/'DemandaTroncales-SIC'!$B$47</f>
        <v>0.10241488636525052</v>
      </c>
      <c r="AJ39" s="21">
        <f ca="1">SUM('DemandaTroncales-SIC'!B$37:B40)/'DemandaTroncales-SIC'!$B$47</f>
        <v>2.9520078822061275E-2</v>
      </c>
      <c r="AK39" s="21">
        <f ca="1">SUM('DemandaTroncales-SIC'!B$38:B40)/'DemandaTroncales-SIC'!$B$47</f>
        <v>2.9520078822061275E-2</v>
      </c>
      <c r="AL39" s="21">
        <f ca="1">SUM('DemandaTroncales-SIC'!B$39:B40)/'DemandaTroncales-SIC'!$B$47</f>
        <v>2.9520078822061275E-2</v>
      </c>
      <c r="AM39" s="21">
        <f ca="1">SUM('DemandaTroncales-SIC'!B$40:B40)/'DemandaTroncales-SIC'!$B$47</f>
        <v>2.9520078822061275E-2</v>
      </c>
      <c r="AN39" s="21"/>
      <c r="AO39" s="21"/>
      <c r="AP39" s="21"/>
      <c r="AQ39" s="21"/>
      <c r="AR39" s="21"/>
      <c r="AS39" s="20"/>
    </row>
    <row r="40" spans="1:45" s="18" customFormat="1" x14ac:dyDescent="0.25">
      <c r="A40" s="2" t="s">
        <v>176</v>
      </c>
      <c r="B40" s="21">
        <f ca="1">SUM('DemandaTroncales-SIC'!B$3:B41)/'DemandaTroncales-SIC'!$B$47</f>
        <v>0.95163180361105393</v>
      </c>
      <c r="C40" s="21">
        <f ca="1">SUM('DemandaTroncales-SIC'!B$4:B41)/'DemandaTroncales-SIC'!$B$47</f>
        <v>0.9352263274888275</v>
      </c>
      <c r="D40" s="21">
        <f ca="1">SUM('DemandaTroncales-SIC'!B$5:B41)/'DemandaTroncales-SIC'!$B$47</f>
        <v>0.93253500111484711</v>
      </c>
      <c r="E40" s="21">
        <f ca="1">SUM('DemandaTroncales-SIC'!B$6:B41)/'DemandaTroncales-SIC'!$B$47</f>
        <v>0.93253500111484711</v>
      </c>
      <c r="F40" s="21">
        <f ca="1">SUM('DemandaTroncales-SIC'!B$7:B41)/'DemandaTroncales-SIC'!$B$47</f>
        <v>0.88273776864986964</v>
      </c>
      <c r="G40" s="21">
        <f ca="1">SUM('DemandaTroncales-SIC'!B$8:B41)/'DemandaTroncales-SIC'!$B$47</f>
        <v>0.8507020671367167</v>
      </c>
      <c r="H40" s="21">
        <f ca="1">SUM('DemandaTroncales-SIC'!B$9:B41)/'DemandaTroncales-SIC'!$B$47</f>
        <v>0.85030055449448527</v>
      </c>
      <c r="I40" s="21">
        <f ca="1">SUM('DemandaTroncales-SIC'!B$10:B41)/'DemandaTroncales-SIC'!$B$47</f>
        <v>0.81581824303403361</v>
      </c>
      <c r="J40" s="21">
        <f ca="1">SUM('DemandaTroncales-SIC'!B$11:B41)/'DemandaTroncales-SIC'!$B$47</f>
        <v>0.81581824303403361</v>
      </c>
      <c r="K40" s="21">
        <f ca="1">SUM('DemandaTroncales-SIC'!B$12:B41)/'DemandaTroncales-SIC'!$B$47</f>
        <v>0.81581824303403361</v>
      </c>
      <c r="L40" s="21">
        <f ca="1">SUM('DemandaTroncales-SIC'!B$13:B41)/'DemandaTroncales-SIC'!$B$47</f>
        <v>0.81581824303403361</v>
      </c>
      <c r="M40" s="21">
        <f ca="1">SUM('DemandaTroncales-SIC'!B$14:B41)/'DemandaTroncales-SIC'!$B$47</f>
        <v>0.81581824303403361</v>
      </c>
      <c r="N40" s="21">
        <f ca="1">SUM('DemandaTroncales-SIC'!B$15:B41)/'DemandaTroncales-SIC'!$B$47</f>
        <v>0.807854752990112</v>
      </c>
      <c r="O40" s="21">
        <f ca="1">SUM('DemandaTroncales-SIC'!B$16:B41)/'DemandaTroncales-SIC'!$B$47</f>
        <v>0.79751274045715492</v>
      </c>
      <c r="P40" s="21">
        <f ca="1">SUM('DemandaTroncales-SIC'!B$17:B41)/'DemandaTroncales-SIC'!$B$47</f>
        <v>0.72458820750732489</v>
      </c>
      <c r="Q40" s="21">
        <f ca="1">SUM('DemandaTroncales-SIC'!B$18:B41)/'DemandaTroncales-SIC'!$B$47</f>
        <v>0.71401556240652686</v>
      </c>
      <c r="R40" s="21">
        <f ca="1">SUM('DemandaTroncales-SIC'!B$19:B41)/'DemandaTroncales-SIC'!$B$47</f>
        <v>0.65160856088309616</v>
      </c>
      <c r="S40" s="21">
        <f ca="1">SUM('DemandaTroncales-SIC'!B$20:B41)/'DemandaTroncales-SIC'!$B$47</f>
        <v>0.65160856088309616</v>
      </c>
      <c r="T40" s="21">
        <f ca="1">SUM('DemandaTroncales-SIC'!B$21:B41)/'DemandaTroncales-SIC'!$B$47</f>
        <v>0.64601898150416903</v>
      </c>
      <c r="U40" s="21">
        <f ca="1">SUM('DemandaTroncales-SIC'!B$22:B41)/'DemandaTroncales-SIC'!$B$47</f>
        <v>0.47373543615578256</v>
      </c>
      <c r="V40" s="21">
        <f ca="1">SUM('DemandaTroncales-SIC'!B$23:B41)/'DemandaTroncales-SIC'!$B$47</f>
        <v>0.3803036552479972</v>
      </c>
      <c r="W40" s="21">
        <f ca="1">SUM('DemandaTroncales-SIC'!B$24:B41)/'DemandaTroncales-SIC'!$B$47</f>
        <v>0.3803036552479972</v>
      </c>
      <c r="X40" s="21">
        <f ca="1">SUM('DemandaTroncales-SIC'!B$25:B41)/'DemandaTroncales-SIC'!$B$47</f>
        <v>0.36784656680828326</v>
      </c>
      <c r="Y40" s="21">
        <f ca="1">SUM('DemandaTroncales-SIC'!B$26:B41)/'DemandaTroncales-SIC'!$B$47</f>
        <v>0.26468128791427631</v>
      </c>
      <c r="Z40" s="21">
        <f ca="1">SUM('DemandaTroncales-SIC'!B$27:B41)/'DemandaTroncales-SIC'!$B$47</f>
        <v>0.26468128791427631</v>
      </c>
      <c r="AA40" s="21">
        <f ca="1">SUM('DemandaTroncales-SIC'!B$28:B41)/'DemandaTroncales-SIC'!$B$47</f>
        <v>0.26410200980235254</v>
      </c>
      <c r="AB40" s="21">
        <f ca="1">SUM('DemandaTroncales-SIC'!B$29:B41)/'DemandaTroncales-SIC'!$B$47</f>
        <v>0.22794737852705951</v>
      </c>
      <c r="AC40" s="21">
        <f ca="1">SUM('DemandaTroncales-SIC'!B$30:B41)/'DemandaTroncales-SIC'!$B$47</f>
        <v>0.22015803842992662</v>
      </c>
      <c r="AD40" s="21">
        <f ca="1">SUM('DemandaTroncales-SIC'!B$31:B41)/'DemandaTroncales-SIC'!$B$47</f>
        <v>0.15915928841983334</v>
      </c>
      <c r="AE40" s="21">
        <f ca="1">SUM('DemandaTroncales-SIC'!B$32:B41)/'DemandaTroncales-SIC'!$B$47</f>
        <v>0.15095805261229259</v>
      </c>
      <c r="AF40" s="21">
        <f ca="1">SUM('DemandaTroncales-SIC'!B$33:B41)/'DemandaTroncales-SIC'!$B$47</f>
        <v>0.15019556636635545</v>
      </c>
      <c r="AG40" s="21">
        <f ca="1">SUM('DemandaTroncales-SIC'!B$34:B41)/'DemandaTroncales-SIC'!$B$47</f>
        <v>0.15019556636635545</v>
      </c>
      <c r="AH40" s="21">
        <f ca="1">SUM('DemandaTroncales-SIC'!B$35:B41)/'DemandaTroncales-SIC'!$B$47</f>
        <v>0.12466712345679057</v>
      </c>
      <c r="AI40" s="21">
        <f ca="1">SUM('DemandaTroncales-SIC'!B$36:B41)/'DemandaTroncales-SIC'!$B$47</f>
        <v>0.10241488636525052</v>
      </c>
      <c r="AJ40" s="21">
        <f ca="1">SUM('DemandaTroncales-SIC'!B$37:B41)/'DemandaTroncales-SIC'!$B$47</f>
        <v>2.9520078822061275E-2</v>
      </c>
      <c r="AK40" s="21">
        <f ca="1">SUM('DemandaTroncales-SIC'!B$38:B41)/'DemandaTroncales-SIC'!$B$47</f>
        <v>2.9520078822061275E-2</v>
      </c>
      <c r="AL40" s="21">
        <f ca="1">SUM('DemandaTroncales-SIC'!B$39:B41)/'DemandaTroncales-SIC'!$B$47</f>
        <v>2.9520078822061275E-2</v>
      </c>
      <c r="AM40" s="21">
        <f ca="1">SUM('DemandaTroncales-SIC'!B$40:B41)/'DemandaTroncales-SIC'!$B$47</f>
        <v>2.9520078822061275E-2</v>
      </c>
      <c r="AN40" s="21">
        <f ca="1">SUM('DemandaTroncales-SIC'!B$41:B41)/'DemandaTroncales-SIC'!$B$47</f>
        <v>0</v>
      </c>
      <c r="AO40" s="21"/>
      <c r="AP40" s="21"/>
      <c r="AQ40" s="21"/>
      <c r="AR40" s="21"/>
      <c r="AS40" s="20"/>
    </row>
    <row r="41" spans="1:45" s="18" customFormat="1" x14ac:dyDescent="0.25">
      <c r="A41" s="2" t="s">
        <v>32</v>
      </c>
      <c r="B41" s="21">
        <f ca="1">SUM('DemandaTroncales-SIC'!B$3:B42)/'DemandaTroncales-SIC'!$B$47</f>
        <v>0.95256031141743835</v>
      </c>
      <c r="C41" s="21">
        <f ca="1">SUM('DemandaTroncales-SIC'!B$4:B42)/'DemandaTroncales-SIC'!$B$47</f>
        <v>0.93615483529521193</v>
      </c>
      <c r="D41" s="21">
        <f ca="1">SUM('DemandaTroncales-SIC'!B$5:B42)/'DemandaTroncales-SIC'!$B$47</f>
        <v>0.93346350892123164</v>
      </c>
      <c r="E41" s="21">
        <f ca="1">SUM('DemandaTroncales-SIC'!B$6:B42)/'DemandaTroncales-SIC'!$B$47</f>
        <v>0.93346350892123164</v>
      </c>
      <c r="F41" s="21">
        <f ca="1">SUM('DemandaTroncales-SIC'!B$7:B42)/'DemandaTroncales-SIC'!$B$47</f>
        <v>0.88366627645625417</v>
      </c>
      <c r="G41" s="21">
        <f ca="1">SUM('DemandaTroncales-SIC'!B$8:B42)/'DemandaTroncales-SIC'!$B$47</f>
        <v>0.85163057494310124</v>
      </c>
      <c r="H41" s="21">
        <f ca="1">SUM('DemandaTroncales-SIC'!B$9:B42)/'DemandaTroncales-SIC'!$B$47</f>
        <v>0.85122906230086981</v>
      </c>
      <c r="I41" s="21">
        <f ca="1">SUM('DemandaTroncales-SIC'!B$10:B42)/'DemandaTroncales-SIC'!$B$47</f>
        <v>0.81674675084041803</v>
      </c>
      <c r="J41" s="21">
        <f ca="1">SUM('DemandaTroncales-SIC'!B$11:B42)/'DemandaTroncales-SIC'!$B$47</f>
        <v>0.81674675084041803</v>
      </c>
      <c r="K41" s="21">
        <f ca="1">SUM('DemandaTroncales-SIC'!B$12:B42)/'DemandaTroncales-SIC'!$B$47</f>
        <v>0.81674675084041803</v>
      </c>
      <c r="L41" s="21">
        <f ca="1">SUM('DemandaTroncales-SIC'!B$13:B42)/'DemandaTroncales-SIC'!$B$47</f>
        <v>0.81674675084041803</v>
      </c>
      <c r="M41" s="21">
        <f ca="1">SUM('DemandaTroncales-SIC'!B$14:B42)/'DemandaTroncales-SIC'!$B$47</f>
        <v>0.81674675084041803</v>
      </c>
      <c r="N41" s="21">
        <f ca="1">SUM('DemandaTroncales-SIC'!B$15:B42)/'DemandaTroncales-SIC'!$B$47</f>
        <v>0.80878326079649643</v>
      </c>
      <c r="O41" s="21">
        <f ca="1">SUM('DemandaTroncales-SIC'!B$16:B42)/'DemandaTroncales-SIC'!$B$47</f>
        <v>0.79844124826353946</v>
      </c>
      <c r="P41" s="21">
        <f ca="1">SUM('DemandaTroncales-SIC'!B$17:B42)/'DemandaTroncales-SIC'!$B$47</f>
        <v>0.72551671531370932</v>
      </c>
      <c r="Q41" s="21">
        <f ca="1">SUM('DemandaTroncales-SIC'!B$18:B42)/'DemandaTroncales-SIC'!$B$47</f>
        <v>0.71494407021291129</v>
      </c>
      <c r="R41" s="21">
        <f ca="1">SUM('DemandaTroncales-SIC'!B$19:B42)/'DemandaTroncales-SIC'!$B$47</f>
        <v>0.65253706868948069</v>
      </c>
      <c r="S41" s="21">
        <f ca="1">SUM('DemandaTroncales-SIC'!B$20:B42)/'DemandaTroncales-SIC'!$B$47</f>
        <v>0.65253706868948069</v>
      </c>
      <c r="T41" s="21">
        <f ca="1">SUM('DemandaTroncales-SIC'!B$21:B42)/'DemandaTroncales-SIC'!$B$47</f>
        <v>0.64694748931055346</v>
      </c>
      <c r="U41" s="21">
        <f ca="1">SUM('DemandaTroncales-SIC'!B$22:B42)/'DemandaTroncales-SIC'!$B$47</f>
        <v>0.47466394396216705</v>
      </c>
      <c r="V41" s="21">
        <f ca="1">SUM('DemandaTroncales-SIC'!B$23:B42)/'DemandaTroncales-SIC'!$B$47</f>
        <v>0.38123216305438168</v>
      </c>
      <c r="W41" s="21">
        <f ca="1">SUM('DemandaTroncales-SIC'!B$24:B42)/'DemandaTroncales-SIC'!$B$47</f>
        <v>0.38123216305438168</v>
      </c>
      <c r="X41" s="21">
        <f ca="1">SUM('DemandaTroncales-SIC'!B$25:B42)/'DemandaTroncales-SIC'!$B$47</f>
        <v>0.36877507461466774</v>
      </c>
      <c r="Y41" s="21">
        <f ca="1">SUM('DemandaTroncales-SIC'!B$26:B42)/'DemandaTroncales-SIC'!$B$47</f>
        <v>0.26560979572066079</v>
      </c>
      <c r="Z41" s="21">
        <f ca="1">SUM('DemandaTroncales-SIC'!B$27:B42)/'DemandaTroncales-SIC'!$B$47</f>
        <v>0.26560979572066079</v>
      </c>
      <c r="AA41" s="21">
        <f ca="1">SUM('DemandaTroncales-SIC'!B$28:B42)/'DemandaTroncales-SIC'!$B$47</f>
        <v>0.26503051760873703</v>
      </c>
      <c r="AB41" s="21">
        <f ca="1">SUM('DemandaTroncales-SIC'!B$29:B42)/'DemandaTroncales-SIC'!$B$47</f>
        <v>0.228875886333444</v>
      </c>
      <c r="AC41" s="21">
        <f ca="1">SUM('DemandaTroncales-SIC'!B$30:B42)/'DemandaTroncales-SIC'!$B$47</f>
        <v>0.2210865462363111</v>
      </c>
      <c r="AD41" s="21">
        <f ca="1">SUM('DemandaTroncales-SIC'!B$31:B42)/'DemandaTroncales-SIC'!$B$47</f>
        <v>0.16008779622621783</v>
      </c>
      <c r="AE41" s="21">
        <f ca="1">SUM('DemandaTroncales-SIC'!B$32:B42)/'DemandaTroncales-SIC'!$B$47</f>
        <v>0.15188656041867707</v>
      </c>
      <c r="AF41" s="21">
        <f ca="1">SUM('DemandaTroncales-SIC'!B$33:B42)/'DemandaTroncales-SIC'!$B$47</f>
        <v>0.15112407417273993</v>
      </c>
      <c r="AG41" s="21">
        <f ca="1">SUM('DemandaTroncales-SIC'!B$34:B42)/'DemandaTroncales-SIC'!$B$47</f>
        <v>0.15112407417273993</v>
      </c>
      <c r="AH41" s="21">
        <f ca="1">SUM('DemandaTroncales-SIC'!B$35:B42)/'DemandaTroncales-SIC'!$B$47</f>
        <v>0.12559563126317502</v>
      </c>
      <c r="AI41" s="21">
        <f ca="1">SUM('DemandaTroncales-SIC'!B$36:B42)/'DemandaTroncales-SIC'!$B$47</f>
        <v>0.10334339417163499</v>
      </c>
      <c r="AJ41" s="21">
        <f ca="1">SUM('DemandaTroncales-SIC'!B$37:B42)/'DemandaTroncales-SIC'!$B$47</f>
        <v>3.0448586628445743E-2</v>
      </c>
      <c r="AK41" s="21">
        <f ca="1">SUM('DemandaTroncales-SIC'!B$38:B42)/'DemandaTroncales-SIC'!$B$47</f>
        <v>3.0448586628445743E-2</v>
      </c>
      <c r="AL41" s="21">
        <f ca="1">SUM('DemandaTroncales-SIC'!B$39:B42)/'DemandaTroncales-SIC'!$B$47</f>
        <v>3.0448586628445743E-2</v>
      </c>
      <c r="AM41" s="21">
        <f ca="1">SUM('DemandaTroncales-SIC'!B$40:B42)/'DemandaTroncales-SIC'!$B$47</f>
        <v>3.0448586628445743E-2</v>
      </c>
      <c r="AN41" s="21">
        <f ca="1">SUM('DemandaTroncales-SIC'!B$41:B42)/'DemandaTroncales-SIC'!$B$47</f>
        <v>9.2850780638447077E-4</v>
      </c>
      <c r="AO41" s="21">
        <f ca="1">SUM('DemandaTroncales-SIC'!B$42:B42)/'DemandaTroncales-SIC'!$B$47</f>
        <v>9.2850780638447077E-4</v>
      </c>
      <c r="AP41" s="21"/>
      <c r="AQ41" s="21"/>
      <c r="AR41" s="21"/>
      <c r="AS41" s="20"/>
    </row>
    <row r="42" spans="1:45" s="18" customFormat="1" x14ac:dyDescent="0.25">
      <c r="A42" s="2" t="s">
        <v>29</v>
      </c>
      <c r="B42" s="21">
        <f ca="1">SUM('DemandaTroncales-SIC'!B$3:B43)/'DemandaTroncales-SIC'!$B$47</f>
        <v>0.96593694484935999</v>
      </c>
      <c r="C42" s="21">
        <f ca="1">SUM('DemandaTroncales-SIC'!B$4:B43)/'DemandaTroncales-SIC'!$B$47</f>
        <v>0.94953146872713357</v>
      </c>
      <c r="D42" s="21">
        <f ca="1">SUM('DemandaTroncales-SIC'!B$5:B43)/'DemandaTroncales-SIC'!$B$47</f>
        <v>0.94684014235315328</v>
      </c>
      <c r="E42" s="21">
        <f ca="1">SUM('DemandaTroncales-SIC'!B$6:B43)/'DemandaTroncales-SIC'!$B$47</f>
        <v>0.94684014235315328</v>
      </c>
      <c r="F42" s="21">
        <f ca="1">SUM('DemandaTroncales-SIC'!B$7:B43)/'DemandaTroncales-SIC'!$B$47</f>
        <v>0.89704290988817581</v>
      </c>
      <c r="G42" s="21">
        <f ca="1">SUM('DemandaTroncales-SIC'!B$8:B43)/'DemandaTroncales-SIC'!$B$47</f>
        <v>0.86500720837502287</v>
      </c>
      <c r="H42" s="21">
        <f ca="1">SUM('DemandaTroncales-SIC'!B$9:B43)/'DemandaTroncales-SIC'!$B$47</f>
        <v>0.86460569573279145</v>
      </c>
      <c r="I42" s="21">
        <f ca="1">SUM('DemandaTroncales-SIC'!B$10:B43)/'DemandaTroncales-SIC'!$B$47</f>
        <v>0.83012338427233967</v>
      </c>
      <c r="J42" s="21">
        <f ca="1">SUM('DemandaTroncales-SIC'!B$11:B43)/'DemandaTroncales-SIC'!$B$47</f>
        <v>0.83012338427233967</v>
      </c>
      <c r="K42" s="21">
        <f ca="1">SUM('DemandaTroncales-SIC'!B$12:B43)/'DemandaTroncales-SIC'!$B$47</f>
        <v>0.83012338427233967</v>
      </c>
      <c r="L42" s="21">
        <f ca="1">SUM('DemandaTroncales-SIC'!B$13:B43)/'DemandaTroncales-SIC'!$B$47</f>
        <v>0.83012338427233967</v>
      </c>
      <c r="M42" s="21">
        <f ca="1">SUM('DemandaTroncales-SIC'!B$14:B43)/'DemandaTroncales-SIC'!$B$47</f>
        <v>0.83012338427233967</v>
      </c>
      <c r="N42" s="21">
        <f ca="1">SUM('DemandaTroncales-SIC'!B$15:B43)/'DemandaTroncales-SIC'!$B$47</f>
        <v>0.82215989422841806</v>
      </c>
      <c r="O42" s="21">
        <f ca="1">SUM('DemandaTroncales-SIC'!B$16:B43)/'DemandaTroncales-SIC'!$B$47</f>
        <v>0.8118178816954611</v>
      </c>
      <c r="P42" s="21">
        <f ca="1">SUM('DemandaTroncales-SIC'!B$17:B43)/'DemandaTroncales-SIC'!$B$47</f>
        <v>0.73889334874563095</v>
      </c>
      <c r="Q42" s="21">
        <f ca="1">SUM('DemandaTroncales-SIC'!B$18:B43)/'DemandaTroncales-SIC'!$B$47</f>
        <v>0.72832070364483292</v>
      </c>
      <c r="R42" s="21">
        <f ca="1">SUM('DemandaTroncales-SIC'!B$19:B43)/'DemandaTroncales-SIC'!$B$47</f>
        <v>0.66591370212140233</v>
      </c>
      <c r="S42" s="21">
        <f ca="1">SUM('DemandaTroncales-SIC'!B$20:B43)/'DemandaTroncales-SIC'!$B$47</f>
        <v>0.66591370212140233</v>
      </c>
      <c r="T42" s="21">
        <f ca="1">SUM('DemandaTroncales-SIC'!B$21:B43)/'DemandaTroncales-SIC'!$B$47</f>
        <v>0.66032412274247509</v>
      </c>
      <c r="U42" s="21">
        <f ca="1">SUM('DemandaTroncales-SIC'!B$22:B43)/'DemandaTroncales-SIC'!$B$47</f>
        <v>0.48804057739408863</v>
      </c>
      <c r="V42" s="21">
        <f ca="1">SUM('DemandaTroncales-SIC'!B$23:B43)/'DemandaTroncales-SIC'!$B$47</f>
        <v>0.39460879648630326</v>
      </c>
      <c r="W42" s="21">
        <f ca="1">SUM('DemandaTroncales-SIC'!B$24:B43)/'DemandaTroncales-SIC'!$B$47</f>
        <v>0.39460879648630326</v>
      </c>
      <c r="X42" s="21">
        <f ca="1">SUM('DemandaTroncales-SIC'!B$25:B43)/'DemandaTroncales-SIC'!$B$47</f>
        <v>0.38215170804658932</v>
      </c>
      <c r="Y42" s="21">
        <f ca="1">SUM('DemandaTroncales-SIC'!B$26:B43)/'DemandaTroncales-SIC'!$B$47</f>
        <v>0.27898642915258237</v>
      </c>
      <c r="Z42" s="21">
        <f ca="1">SUM('DemandaTroncales-SIC'!B$27:B43)/'DemandaTroncales-SIC'!$B$47</f>
        <v>0.27898642915258237</v>
      </c>
      <c r="AA42" s="21">
        <f ca="1">SUM('DemandaTroncales-SIC'!B$28:B43)/'DemandaTroncales-SIC'!$B$47</f>
        <v>0.27840715104065861</v>
      </c>
      <c r="AB42" s="21">
        <f ca="1">SUM('DemandaTroncales-SIC'!B$29:B43)/'DemandaTroncales-SIC'!$B$47</f>
        <v>0.24225251976536555</v>
      </c>
      <c r="AC42" s="21">
        <f ca="1">SUM('DemandaTroncales-SIC'!B$30:B43)/'DemandaTroncales-SIC'!$B$47</f>
        <v>0.23446317966823266</v>
      </c>
      <c r="AD42" s="21">
        <f ca="1">SUM('DemandaTroncales-SIC'!B$31:B43)/'DemandaTroncales-SIC'!$B$47</f>
        <v>0.17346442965813941</v>
      </c>
      <c r="AE42" s="21">
        <f ca="1">SUM('DemandaTroncales-SIC'!B$32:B43)/'DemandaTroncales-SIC'!$B$47</f>
        <v>0.16526319385059865</v>
      </c>
      <c r="AF42" s="21">
        <f ca="1">SUM('DemandaTroncales-SIC'!B$33:B43)/'DemandaTroncales-SIC'!$B$47</f>
        <v>0.16450070760466151</v>
      </c>
      <c r="AG42" s="21">
        <f ca="1">SUM('DemandaTroncales-SIC'!B$34:B43)/'DemandaTroncales-SIC'!$B$47</f>
        <v>0.16450070760466151</v>
      </c>
      <c r="AH42" s="21">
        <f ca="1">SUM('DemandaTroncales-SIC'!B$35:B43)/'DemandaTroncales-SIC'!$B$47</f>
        <v>0.13897226469509663</v>
      </c>
      <c r="AI42" s="21">
        <f ca="1">SUM('DemandaTroncales-SIC'!B$36:B43)/'DemandaTroncales-SIC'!$B$47</f>
        <v>0.11672002760355657</v>
      </c>
      <c r="AJ42" s="21">
        <f ca="1">SUM('DemandaTroncales-SIC'!B$37:B43)/'DemandaTroncales-SIC'!$B$47</f>
        <v>4.3825220060367327E-2</v>
      </c>
      <c r="AK42" s="21">
        <f ca="1">SUM('DemandaTroncales-SIC'!B$38:B43)/'DemandaTroncales-SIC'!$B$47</f>
        <v>4.3825220060367327E-2</v>
      </c>
      <c r="AL42" s="21">
        <f ca="1">SUM('DemandaTroncales-SIC'!B$39:B43)/'DemandaTroncales-SIC'!$B$47</f>
        <v>4.3825220060367327E-2</v>
      </c>
      <c r="AM42" s="21">
        <f ca="1">SUM('DemandaTroncales-SIC'!B$40:B43)/'DemandaTroncales-SIC'!$B$47</f>
        <v>4.3825220060367327E-2</v>
      </c>
      <c r="AN42" s="21">
        <f ca="1">SUM('DemandaTroncales-SIC'!B$41:B43)/'DemandaTroncales-SIC'!$B$47</f>
        <v>1.4305141238306056E-2</v>
      </c>
      <c r="AO42" s="21">
        <f ca="1">SUM('DemandaTroncales-SIC'!B$42:B43)/'DemandaTroncales-SIC'!$B$47</f>
        <v>1.4305141238306056E-2</v>
      </c>
      <c r="AP42" s="21">
        <f ca="1">SUM('DemandaTroncales-SIC'!B$43:B43)/'DemandaTroncales-SIC'!$B$47</f>
        <v>1.3376633431921586E-2</v>
      </c>
      <c r="AQ42" s="21"/>
      <c r="AR42" s="21"/>
      <c r="AS42" s="20"/>
    </row>
    <row r="43" spans="1:45" s="18" customFormat="1" x14ac:dyDescent="0.25">
      <c r="A43" s="2" t="s">
        <v>34</v>
      </c>
      <c r="B43" s="21">
        <f ca="1">SUM('DemandaTroncales-SIC'!B$3:B44)/'DemandaTroncales-SIC'!$B$47</f>
        <v>0.97731777500012018</v>
      </c>
      <c r="C43" s="21">
        <f ca="1">SUM('DemandaTroncales-SIC'!B$4:B44)/'DemandaTroncales-SIC'!$B$47</f>
        <v>0.96091229887789376</v>
      </c>
      <c r="D43" s="21">
        <f ca="1">SUM('DemandaTroncales-SIC'!B$5:B44)/'DemandaTroncales-SIC'!$B$47</f>
        <v>0.95822097250391347</v>
      </c>
      <c r="E43" s="21">
        <f ca="1">SUM('DemandaTroncales-SIC'!B$6:B44)/'DemandaTroncales-SIC'!$B$47</f>
        <v>0.95822097250391347</v>
      </c>
      <c r="F43" s="21">
        <f ca="1">SUM('DemandaTroncales-SIC'!B$7:B44)/'DemandaTroncales-SIC'!$B$47</f>
        <v>0.908423740038936</v>
      </c>
      <c r="G43" s="21">
        <f ca="1">SUM('DemandaTroncales-SIC'!B$8:B44)/'DemandaTroncales-SIC'!$B$47</f>
        <v>0.87638803852578306</v>
      </c>
      <c r="H43" s="21">
        <f ca="1">SUM('DemandaTroncales-SIC'!B$9:B44)/'DemandaTroncales-SIC'!$B$47</f>
        <v>0.87598652588355164</v>
      </c>
      <c r="I43" s="21">
        <f ca="1">SUM('DemandaTroncales-SIC'!B$10:B44)/'DemandaTroncales-SIC'!$B$47</f>
        <v>0.84150421442309986</v>
      </c>
      <c r="J43" s="21">
        <f ca="1">SUM('DemandaTroncales-SIC'!B$11:B44)/'DemandaTroncales-SIC'!$B$47</f>
        <v>0.84150421442309986</v>
      </c>
      <c r="K43" s="21">
        <f ca="1">SUM('DemandaTroncales-SIC'!B$12:B44)/'DemandaTroncales-SIC'!$B$47</f>
        <v>0.84150421442309986</v>
      </c>
      <c r="L43" s="21">
        <f ca="1">SUM('DemandaTroncales-SIC'!B$13:B44)/'DemandaTroncales-SIC'!$B$47</f>
        <v>0.84150421442309986</v>
      </c>
      <c r="M43" s="21">
        <f ca="1">SUM('DemandaTroncales-SIC'!B$14:B44)/'DemandaTroncales-SIC'!$B$47</f>
        <v>0.84150421442309986</v>
      </c>
      <c r="N43" s="21">
        <f ca="1">SUM('DemandaTroncales-SIC'!B$15:B44)/'DemandaTroncales-SIC'!$B$47</f>
        <v>0.83354072437917837</v>
      </c>
      <c r="O43" s="21">
        <f ca="1">SUM('DemandaTroncales-SIC'!B$16:B44)/'DemandaTroncales-SIC'!$B$47</f>
        <v>0.82319871184622129</v>
      </c>
      <c r="P43" s="21">
        <f ca="1">SUM('DemandaTroncales-SIC'!B$17:B44)/'DemandaTroncales-SIC'!$B$47</f>
        <v>0.75027417889639125</v>
      </c>
      <c r="Q43" s="21">
        <f ca="1">SUM('DemandaTroncales-SIC'!B$18:B44)/'DemandaTroncales-SIC'!$B$47</f>
        <v>0.73970153379559322</v>
      </c>
      <c r="R43" s="21">
        <f ca="1">SUM('DemandaTroncales-SIC'!B$19:B44)/'DemandaTroncales-SIC'!$B$47</f>
        <v>0.67729453227216252</v>
      </c>
      <c r="S43" s="21">
        <f ca="1">SUM('DemandaTroncales-SIC'!B$20:B44)/'DemandaTroncales-SIC'!$B$47</f>
        <v>0.67729453227216252</v>
      </c>
      <c r="T43" s="21">
        <f ca="1">SUM('DemandaTroncales-SIC'!B$21:B44)/'DemandaTroncales-SIC'!$B$47</f>
        <v>0.67170495289323529</v>
      </c>
      <c r="U43" s="21">
        <f ca="1">SUM('DemandaTroncales-SIC'!B$22:B44)/'DemandaTroncales-SIC'!$B$47</f>
        <v>0.49942140754484882</v>
      </c>
      <c r="V43" s="21">
        <f ca="1">SUM('DemandaTroncales-SIC'!B$23:B44)/'DemandaTroncales-SIC'!$B$47</f>
        <v>0.40598962663706339</v>
      </c>
      <c r="W43" s="21">
        <f ca="1">SUM('DemandaTroncales-SIC'!B$24:B44)/'DemandaTroncales-SIC'!$B$47</f>
        <v>0.40598962663706339</v>
      </c>
      <c r="X43" s="21">
        <f ca="1">SUM('DemandaTroncales-SIC'!B$25:B44)/'DemandaTroncales-SIC'!$B$47</f>
        <v>0.39353253819734946</v>
      </c>
      <c r="Y43" s="21">
        <f ca="1">SUM('DemandaTroncales-SIC'!B$26:B44)/'DemandaTroncales-SIC'!$B$47</f>
        <v>0.29036725930334256</v>
      </c>
      <c r="Z43" s="21">
        <f ca="1">SUM('DemandaTroncales-SIC'!B$27:B44)/'DemandaTroncales-SIC'!$B$47</f>
        <v>0.29036725930334256</v>
      </c>
      <c r="AA43" s="21">
        <f ca="1">SUM('DemandaTroncales-SIC'!B$28:B44)/'DemandaTroncales-SIC'!$B$47</f>
        <v>0.28978798119141874</v>
      </c>
      <c r="AB43" s="21">
        <f ca="1">SUM('DemandaTroncales-SIC'!B$29:B44)/'DemandaTroncales-SIC'!$B$47</f>
        <v>0.25363334991612574</v>
      </c>
      <c r="AC43" s="21">
        <f ca="1">SUM('DemandaTroncales-SIC'!B$30:B44)/'DemandaTroncales-SIC'!$B$47</f>
        <v>0.24584400981899285</v>
      </c>
      <c r="AD43" s="21">
        <f ca="1">SUM('DemandaTroncales-SIC'!B$31:B44)/'DemandaTroncales-SIC'!$B$47</f>
        <v>0.1848452598088996</v>
      </c>
      <c r="AE43" s="21">
        <f ca="1">SUM('DemandaTroncales-SIC'!B$32:B44)/'DemandaTroncales-SIC'!$B$47</f>
        <v>0.17664402400135884</v>
      </c>
      <c r="AF43" s="21">
        <f ca="1">SUM('DemandaTroncales-SIC'!B$33:B44)/'DemandaTroncales-SIC'!$B$47</f>
        <v>0.1758815377554217</v>
      </c>
      <c r="AG43" s="21">
        <f ca="1">SUM('DemandaTroncales-SIC'!B$34:B44)/'DemandaTroncales-SIC'!$B$47</f>
        <v>0.1758815377554217</v>
      </c>
      <c r="AH43" s="21">
        <f ca="1">SUM('DemandaTroncales-SIC'!B$35:B44)/'DemandaTroncales-SIC'!$B$47</f>
        <v>0.15035309484585679</v>
      </c>
      <c r="AI43" s="21">
        <f ca="1">SUM('DemandaTroncales-SIC'!B$36:B44)/'DemandaTroncales-SIC'!$B$47</f>
        <v>0.12810085775431676</v>
      </c>
      <c r="AJ43" s="21">
        <f ca="1">SUM('DemandaTroncales-SIC'!B$37:B44)/'DemandaTroncales-SIC'!$B$47</f>
        <v>5.5206050211127511E-2</v>
      </c>
      <c r="AK43" s="21">
        <f ca="1">SUM('DemandaTroncales-SIC'!B$38:B44)/'DemandaTroncales-SIC'!$B$47</f>
        <v>5.5206050211127511E-2</v>
      </c>
      <c r="AL43" s="21">
        <f ca="1">SUM('DemandaTroncales-SIC'!B$39:B44)/'DemandaTroncales-SIC'!$B$47</f>
        <v>5.5206050211127511E-2</v>
      </c>
      <c r="AM43" s="21">
        <f ca="1">SUM('DemandaTroncales-SIC'!B$40:B44)/'DemandaTroncales-SIC'!$B$47</f>
        <v>5.5206050211127511E-2</v>
      </c>
      <c r="AN43" s="21">
        <f ca="1">SUM('DemandaTroncales-SIC'!B$41:B44)/'DemandaTroncales-SIC'!$B$47</f>
        <v>2.5685971389066239E-2</v>
      </c>
      <c r="AO43" s="21">
        <f ca="1">SUM('DemandaTroncales-SIC'!B$42:B44)/'DemandaTroncales-SIC'!$B$47</f>
        <v>2.5685971389066239E-2</v>
      </c>
      <c r="AP43" s="21">
        <f ca="1">SUM('DemandaTroncales-SIC'!B$43:B44)/'DemandaTroncales-SIC'!$B$47</f>
        <v>2.4757463582681764E-2</v>
      </c>
      <c r="AQ43" s="21">
        <f ca="1">SUM('DemandaTroncales-SIC'!B$44:B44)/'DemandaTroncales-SIC'!$B$47</f>
        <v>1.138083015076018E-2</v>
      </c>
      <c r="AR43" s="21"/>
      <c r="AS43" s="20"/>
    </row>
    <row r="44" spans="1:45" s="18" customFormat="1" x14ac:dyDescent="0.25">
      <c r="A44" s="2" t="s">
        <v>35</v>
      </c>
      <c r="B44" s="21">
        <f ca="1">SUM('DemandaTroncales-SIC'!B$3:B45)/'DemandaTroncales-SIC'!$B$47</f>
        <v>0.97731777500012018</v>
      </c>
      <c r="C44" s="21">
        <f ca="1">SUM('DemandaTroncales-SIC'!B$4:B45)/'DemandaTroncales-SIC'!$B$47</f>
        <v>0.96091229887789376</v>
      </c>
      <c r="D44" s="21">
        <f ca="1">SUM('DemandaTroncales-SIC'!B$5:B45)/'DemandaTroncales-SIC'!$B$47</f>
        <v>0.95822097250391347</v>
      </c>
      <c r="E44" s="21">
        <f ca="1">SUM('DemandaTroncales-SIC'!B$6:B45)/'DemandaTroncales-SIC'!$B$47</f>
        <v>0.95822097250391347</v>
      </c>
      <c r="F44" s="21">
        <f ca="1">SUM('DemandaTroncales-SIC'!B$7:B45)/'DemandaTroncales-SIC'!$B$47</f>
        <v>0.908423740038936</v>
      </c>
      <c r="G44" s="21">
        <f ca="1">SUM('DemandaTroncales-SIC'!B$8:B45)/'DemandaTroncales-SIC'!$B$47</f>
        <v>0.87638803852578306</v>
      </c>
      <c r="H44" s="21">
        <f ca="1">SUM('DemandaTroncales-SIC'!B$9:B45)/'DemandaTroncales-SIC'!$B$47</f>
        <v>0.87598652588355164</v>
      </c>
      <c r="I44" s="21">
        <f ca="1">SUM('DemandaTroncales-SIC'!B$10:B45)/'DemandaTroncales-SIC'!$B$47</f>
        <v>0.84150421442309986</v>
      </c>
      <c r="J44" s="21">
        <f ca="1">SUM('DemandaTroncales-SIC'!B$11:B45)/'DemandaTroncales-SIC'!$B$47</f>
        <v>0.84150421442309986</v>
      </c>
      <c r="K44" s="21">
        <f ca="1">SUM('DemandaTroncales-SIC'!B$12:B45)/'DemandaTroncales-SIC'!$B$47</f>
        <v>0.84150421442309986</v>
      </c>
      <c r="L44" s="21">
        <f ca="1">SUM('DemandaTroncales-SIC'!B$13:B45)/'DemandaTroncales-SIC'!$B$47</f>
        <v>0.84150421442309986</v>
      </c>
      <c r="M44" s="21">
        <f ca="1">SUM('DemandaTroncales-SIC'!B$14:B45)/'DemandaTroncales-SIC'!$B$47</f>
        <v>0.84150421442309986</v>
      </c>
      <c r="N44" s="21">
        <f ca="1">SUM('DemandaTroncales-SIC'!B$15:B45)/'DemandaTroncales-SIC'!$B$47</f>
        <v>0.83354072437917837</v>
      </c>
      <c r="O44" s="21">
        <f ca="1">SUM('DemandaTroncales-SIC'!B$16:B45)/'DemandaTroncales-SIC'!$B$47</f>
        <v>0.82319871184622129</v>
      </c>
      <c r="P44" s="21">
        <f ca="1">SUM('DemandaTroncales-SIC'!B$17:B45)/'DemandaTroncales-SIC'!$B$47</f>
        <v>0.75027417889639125</v>
      </c>
      <c r="Q44" s="21">
        <f ca="1">SUM('DemandaTroncales-SIC'!B$18:B45)/'DemandaTroncales-SIC'!$B$47</f>
        <v>0.73970153379559322</v>
      </c>
      <c r="R44" s="21">
        <f ca="1">SUM('DemandaTroncales-SIC'!B$19:B45)/'DemandaTroncales-SIC'!$B$47</f>
        <v>0.67729453227216252</v>
      </c>
      <c r="S44" s="21">
        <f ca="1">SUM('DemandaTroncales-SIC'!B$20:B45)/'DemandaTroncales-SIC'!$B$47</f>
        <v>0.67729453227216252</v>
      </c>
      <c r="T44" s="21">
        <f ca="1">SUM('DemandaTroncales-SIC'!B$21:B45)/'DemandaTroncales-SIC'!$B$47</f>
        <v>0.67170495289323529</v>
      </c>
      <c r="U44" s="21">
        <f ca="1">SUM('DemandaTroncales-SIC'!B$22:B45)/'DemandaTroncales-SIC'!$B$47</f>
        <v>0.49942140754484882</v>
      </c>
      <c r="V44" s="21">
        <f ca="1">SUM('DemandaTroncales-SIC'!B$23:B45)/'DemandaTroncales-SIC'!$B$47</f>
        <v>0.40598962663706339</v>
      </c>
      <c r="W44" s="21">
        <f ca="1">SUM('DemandaTroncales-SIC'!B$24:B45)/'DemandaTroncales-SIC'!$B$47</f>
        <v>0.40598962663706339</v>
      </c>
      <c r="X44" s="21">
        <f ca="1">SUM('DemandaTroncales-SIC'!B$25:B45)/'DemandaTroncales-SIC'!$B$47</f>
        <v>0.39353253819734946</v>
      </c>
      <c r="Y44" s="21">
        <f ca="1">SUM('DemandaTroncales-SIC'!B$26:B45)/'DemandaTroncales-SIC'!$B$47</f>
        <v>0.29036725930334256</v>
      </c>
      <c r="Z44" s="21">
        <f ca="1">SUM('DemandaTroncales-SIC'!B$27:B45)/'DemandaTroncales-SIC'!$B$47</f>
        <v>0.29036725930334256</v>
      </c>
      <c r="AA44" s="21">
        <f ca="1">SUM('DemandaTroncales-SIC'!B$28:B45)/'DemandaTroncales-SIC'!$B$47</f>
        <v>0.28978798119141874</v>
      </c>
      <c r="AB44" s="21">
        <f ca="1">SUM('DemandaTroncales-SIC'!B$29:B45)/'DemandaTroncales-SIC'!$B$47</f>
        <v>0.25363334991612574</v>
      </c>
      <c r="AC44" s="21">
        <f ca="1">SUM('DemandaTroncales-SIC'!B$30:B45)/'DemandaTroncales-SIC'!$B$47</f>
        <v>0.24584400981899285</v>
      </c>
      <c r="AD44" s="21">
        <f ca="1">SUM('DemandaTroncales-SIC'!B$31:B45)/'DemandaTroncales-SIC'!$B$47</f>
        <v>0.1848452598088996</v>
      </c>
      <c r="AE44" s="21">
        <f ca="1">SUM('DemandaTroncales-SIC'!B$32:B45)/'DemandaTroncales-SIC'!$B$47</f>
        <v>0.17664402400135884</v>
      </c>
      <c r="AF44" s="21">
        <f ca="1">SUM('DemandaTroncales-SIC'!B$33:B45)/'DemandaTroncales-SIC'!$B$47</f>
        <v>0.1758815377554217</v>
      </c>
      <c r="AG44" s="21">
        <f ca="1">SUM('DemandaTroncales-SIC'!B$34:B45)/'DemandaTroncales-SIC'!$B$47</f>
        <v>0.1758815377554217</v>
      </c>
      <c r="AH44" s="21">
        <f ca="1">SUM('DemandaTroncales-SIC'!B$35:B45)/'DemandaTroncales-SIC'!$B$47</f>
        <v>0.15035309484585679</v>
      </c>
      <c r="AI44" s="21">
        <f ca="1">SUM('DemandaTroncales-SIC'!B$36:B45)/'DemandaTroncales-SIC'!$B$47</f>
        <v>0.12810085775431676</v>
      </c>
      <c r="AJ44" s="21">
        <f ca="1">SUM('DemandaTroncales-SIC'!B$37:B45)/'DemandaTroncales-SIC'!$B$47</f>
        <v>5.5206050211127511E-2</v>
      </c>
      <c r="AK44" s="21">
        <f ca="1">SUM('DemandaTroncales-SIC'!B$38:B45)/'DemandaTroncales-SIC'!$B$47</f>
        <v>5.5206050211127511E-2</v>
      </c>
      <c r="AL44" s="21">
        <f ca="1">SUM('DemandaTroncales-SIC'!B$39:B45)/'DemandaTroncales-SIC'!$B$47</f>
        <v>5.5206050211127511E-2</v>
      </c>
      <c r="AM44" s="21">
        <f ca="1">SUM('DemandaTroncales-SIC'!B$40:B45)/'DemandaTroncales-SIC'!$B$47</f>
        <v>5.5206050211127511E-2</v>
      </c>
      <c r="AN44" s="21">
        <f ca="1">SUM('DemandaTroncales-SIC'!B$41:B45)/'DemandaTroncales-SIC'!$B$47</f>
        <v>2.5685971389066239E-2</v>
      </c>
      <c r="AO44" s="21">
        <f ca="1">SUM('DemandaTroncales-SIC'!B$42:B45)/'DemandaTroncales-SIC'!$B$47</f>
        <v>2.5685971389066239E-2</v>
      </c>
      <c r="AP44" s="21">
        <f ca="1">SUM('DemandaTroncales-SIC'!B$43:B45)/'DemandaTroncales-SIC'!$B$47</f>
        <v>2.4757463582681764E-2</v>
      </c>
      <c r="AQ44" s="21">
        <f ca="1">SUM('DemandaTroncales-SIC'!B$44:B45)/'DemandaTroncales-SIC'!$B$47</f>
        <v>1.138083015076018E-2</v>
      </c>
      <c r="AR44" s="21">
        <f ca="1">SUM('DemandaTroncales-SIC'!B$45:B45)/'DemandaTroncales-SIC'!$B$47</f>
        <v>0</v>
      </c>
      <c r="AS44" s="20"/>
    </row>
    <row r="45" spans="1:45" s="18" customFormat="1" x14ac:dyDescent="0.25">
      <c r="A45" s="2" t="s">
        <v>36</v>
      </c>
      <c r="B45" s="21">
        <f ca="1">SUM('DemandaTroncales-SIC'!B$3:B46)/'DemandaTroncales-SIC'!$B$47</f>
        <v>1</v>
      </c>
      <c r="C45" s="21">
        <f ca="1">SUM('DemandaTroncales-SIC'!B$4:B46)/'DemandaTroncales-SIC'!$B$47</f>
        <v>0.98359452387777357</v>
      </c>
      <c r="D45" s="21">
        <f ca="1">SUM('DemandaTroncales-SIC'!B$5:B46)/'DemandaTroncales-SIC'!$B$47</f>
        <v>0.98090319750379329</v>
      </c>
      <c r="E45" s="21">
        <f ca="1">SUM('DemandaTroncales-SIC'!B$6:B46)/'DemandaTroncales-SIC'!$B$47</f>
        <v>0.98090319750379329</v>
      </c>
      <c r="F45" s="21">
        <f ca="1">SUM('DemandaTroncales-SIC'!B$7:B46)/'DemandaTroncales-SIC'!$B$47</f>
        <v>0.93110596503881582</v>
      </c>
      <c r="G45" s="21">
        <f ca="1">SUM('DemandaTroncales-SIC'!B$8:B46)/'DemandaTroncales-SIC'!$B$47</f>
        <v>0.89907026352566288</v>
      </c>
      <c r="H45" s="21">
        <f ca="1">SUM('DemandaTroncales-SIC'!B$9:B46)/'DemandaTroncales-SIC'!$B$47</f>
        <v>0.89866875088343146</v>
      </c>
      <c r="I45" s="21">
        <f ca="1">SUM('DemandaTroncales-SIC'!B$10:B46)/'DemandaTroncales-SIC'!$B$47</f>
        <v>0.86418643942297968</v>
      </c>
      <c r="J45" s="21">
        <f ca="1">SUM('DemandaTroncales-SIC'!B$11:B46)/'DemandaTroncales-SIC'!$B$47</f>
        <v>0.86418643942297968</v>
      </c>
      <c r="K45" s="21">
        <f ca="1">SUM('DemandaTroncales-SIC'!B$12:B46)/'DemandaTroncales-SIC'!$B$47</f>
        <v>0.86418643942297968</v>
      </c>
      <c r="L45" s="21">
        <f ca="1">SUM('DemandaTroncales-SIC'!B$13:B46)/'DemandaTroncales-SIC'!$B$47</f>
        <v>0.86418643942297968</v>
      </c>
      <c r="M45" s="21">
        <f ca="1">SUM('DemandaTroncales-SIC'!B$14:B46)/'DemandaTroncales-SIC'!$B$47</f>
        <v>0.86418643942297968</v>
      </c>
      <c r="N45" s="21">
        <f ca="1">SUM('DemandaTroncales-SIC'!B$15:B46)/'DemandaTroncales-SIC'!$B$47</f>
        <v>0.85622294937905807</v>
      </c>
      <c r="O45" s="21">
        <f ca="1">SUM('DemandaTroncales-SIC'!B$16:B46)/'DemandaTroncales-SIC'!$B$47</f>
        <v>0.84588093684610111</v>
      </c>
      <c r="P45" s="21">
        <f ca="1">SUM('DemandaTroncales-SIC'!B$17:B46)/'DemandaTroncales-SIC'!$B$47</f>
        <v>0.77295640389627096</v>
      </c>
      <c r="Q45" s="21">
        <f ca="1">SUM('DemandaTroncales-SIC'!B$18:B46)/'DemandaTroncales-SIC'!$B$47</f>
        <v>0.76238375879547293</v>
      </c>
      <c r="R45" s="21">
        <f ca="1">SUM('DemandaTroncales-SIC'!B$19:B46)/'DemandaTroncales-SIC'!$B$47</f>
        <v>0.69997675727204234</v>
      </c>
      <c r="S45" s="21">
        <f ca="1">SUM('DemandaTroncales-SIC'!B$20:B46)/'DemandaTroncales-SIC'!$B$47</f>
        <v>0.69997675727204234</v>
      </c>
      <c r="T45" s="21">
        <f ca="1">SUM('DemandaTroncales-SIC'!B$21:B46)/'DemandaTroncales-SIC'!$B$47</f>
        <v>0.6943871778931151</v>
      </c>
      <c r="U45" s="21">
        <f ca="1">SUM('DemandaTroncales-SIC'!B$22:B46)/'DemandaTroncales-SIC'!$B$47</f>
        <v>0.52210363254472858</v>
      </c>
      <c r="V45" s="21">
        <f ca="1">SUM('DemandaTroncales-SIC'!B$23:B46)/'DemandaTroncales-SIC'!$B$47</f>
        <v>0.42867185163694316</v>
      </c>
      <c r="W45" s="21">
        <f ca="1">SUM('DemandaTroncales-SIC'!B$24:B46)/'DemandaTroncales-SIC'!$B$47</f>
        <v>0.42867185163694316</v>
      </c>
      <c r="X45" s="21">
        <f ca="1">SUM('DemandaTroncales-SIC'!B$25:B46)/'DemandaTroncales-SIC'!$B$47</f>
        <v>0.41621476319722922</v>
      </c>
      <c r="Y45" s="21">
        <f ca="1">SUM('DemandaTroncales-SIC'!B$26:B46)/'DemandaTroncales-SIC'!$B$47</f>
        <v>0.31304948430322233</v>
      </c>
      <c r="Z45" s="21">
        <f ca="1">SUM('DemandaTroncales-SIC'!B$27:B46)/'DemandaTroncales-SIC'!$B$47</f>
        <v>0.31304948430322233</v>
      </c>
      <c r="AA45" s="21">
        <f ca="1">SUM('DemandaTroncales-SIC'!B$28:B46)/'DemandaTroncales-SIC'!$B$47</f>
        <v>0.31247020619129851</v>
      </c>
      <c r="AB45" s="21">
        <f ca="1">SUM('DemandaTroncales-SIC'!B$29:B46)/'DemandaTroncales-SIC'!$B$47</f>
        <v>0.27631557491600556</v>
      </c>
      <c r="AC45" s="21">
        <f ca="1">SUM('DemandaTroncales-SIC'!B$30:B46)/'DemandaTroncales-SIC'!$B$47</f>
        <v>0.26852623481887261</v>
      </c>
      <c r="AD45" s="21">
        <f ca="1">SUM('DemandaTroncales-SIC'!B$31:B46)/'DemandaTroncales-SIC'!$B$47</f>
        <v>0.20752748480877939</v>
      </c>
      <c r="AE45" s="21">
        <f ca="1">SUM('DemandaTroncales-SIC'!B$32:B46)/'DemandaTroncales-SIC'!$B$47</f>
        <v>0.1993262490012386</v>
      </c>
      <c r="AF45" s="21">
        <f ca="1">SUM('DemandaTroncales-SIC'!B$33:B46)/'DemandaTroncales-SIC'!$B$47</f>
        <v>0.19856376275530149</v>
      </c>
      <c r="AG45" s="21">
        <f ca="1">SUM('DemandaTroncales-SIC'!B$34:B46)/'DemandaTroncales-SIC'!$B$47</f>
        <v>0.19856376275530149</v>
      </c>
      <c r="AH45" s="21">
        <f ca="1">SUM('DemandaTroncales-SIC'!B$35:B46)/'DemandaTroncales-SIC'!$B$47</f>
        <v>0.17303531984573658</v>
      </c>
      <c r="AI45" s="21">
        <f ca="1">SUM('DemandaTroncales-SIC'!B$36:B46)/'DemandaTroncales-SIC'!$B$47</f>
        <v>0.15078308275419652</v>
      </c>
      <c r="AJ45" s="21">
        <f ca="1">SUM('DemandaTroncales-SIC'!B$37:B46)/'DemandaTroncales-SIC'!$B$47</f>
        <v>7.7888275211007302E-2</v>
      </c>
      <c r="AK45" s="21">
        <f ca="1">SUM('DemandaTroncales-SIC'!B$38:B46)/'DemandaTroncales-SIC'!$B$47</f>
        <v>7.7888275211007302E-2</v>
      </c>
      <c r="AL45" s="21">
        <f ca="1">SUM('DemandaTroncales-SIC'!B$39:B46)/'DemandaTroncales-SIC'!$B$47</f>
        <v>7.7888275211007302E-2</v>
      </c>
      <c r="AM45" s="21">
        <f ca="1">SUM('DemandaTroncales-SIC'!B$40:B46)/'DemandaTroncales-SIC'!$B$47</f>
        <v>7.7888275211007302E-2</v>
      </c>
      <c r="AN45" s="21">
        <f ca="1">SUM('DemandaTroncales-SIC'!B$41:B46)/'DemandaTroncales-SIC'!$B$47</f>
        <v>4.8368196388946023E-2</v>
      </c>
      <c r="AO45" s="21">
        <f ca="1">SUM('DemandaTroncales-SIC'!B$42:B46)/'DemandaTroncales-SIC'!$B$47</f>
        <v>4.8368196388946023E-2</v>
      </c>
      <c r="AP45" s="21">
        <f ca="1">SUM('DemandaTroncales-SIC'!B$43:B46)/'DemandaTroncales-SIC'!$B$47</f>
        <v>4.7439688582561562E-2</v>
      </c>
      <c r="AQ45" s="21">
        <f ca="1">SUM('DemandaTroncales-SIC'!B$44:B46)/'DemandaTroncales-SIC'!$B$47</f>
        <v>3.4063055150639968E-2</v>
      </c>
      <c r="AR45" s="21">
        <f ca="1">SUM('DemandaTroncales-SIC'!B$45:B46)/'DemandaTroncales-SIC'!$B$47</f>
        <v>2.2682224999879791E-2</v>
      </c>
      <c r="AS45" s="20">
        <f ca="1">SUM('DemandaTroncales-SIC'!B$46:B46)/'DemandaTroncales-SIC'!$B$47</f>
        <v>2.2682224999879791E-2</v>
      </c>
    </row>
  </sheetData>
  <conditionalFormatting sqref="B2:AS45">
    <cfRule type="cellIs" dxfId="2" priority="1" operator="equal">
      <formula>0.75</formula>
    </cfRule>
    <cfRule type="cellIs" dxfId="1" priority="2" operator="greaterThan">
      <formula>0.75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4"/>
  <sheetViews>
    <sheetView topLeftCell="A16" workbookViewId="0">
      <selection activeCell="D37" sqref="D37"/>
    </sheetView>
  </sheetViews>
  <sheetFormatPr baseColWidth="10" defaultRowHeight="15" x14ac:dyDescent="0.25"/>
  <cols>
    <col min="1" max="1" width="22.28515625" style="1" bestFit="1" customWidth="1"/>
    <col min="2" max="2" width="20.140625" style="1" customWidth="1"/>
    <col min="3" max="3" width="20.28515625" style="1" bestFit="1" customWidth="1"/>
    <col min="4" max="16384" width="11.42578125" style="1"/>
  </cols>
  <sheetData>
    <row r="1" spans="1:3" ht="15.75" thickBot="1" x14ac:dyDescent="0.3">
      <c r="A1" s="41" t="s">
        <v>394</v>
      </c>
      <c r="B1" s="42" t="s">
        <v>392</v>
      </c>
      <c r="C1" s="43" t="s">
        <v>395</v>
      </c>
    </row>
    <row r="2" spans="1:3" x14ac:dyDescent="0.25">
      <c r="A2" s="32" t="s">
        <v>193</v>
      </c>
      <c r="B2" s="31" t="s">
        <v>393</v>
      </c>
      <c r="C2" s="24" t="s">
        <v>36</v>
      </c>
    </row>
    <row r="3" spans="1:3" x14ac:dyDescent="0.25">
      <c r="A3" s="32" t="s">
        <v>169</v>
      </c>
      <c r="B3" s="31" t="s">
        <v>393</v>
      </c>
      <c r="C3" s="24" t="s">
        <v>170</v>
      </c>
    </row>
    <row r="4" spans="1:3" x14ac:dyDescent="0.25">
      <c r="A4" s="32" t="s">
        <v>214</v>
      </c>
      <c r="B4" s="31" t="s">
        <v>393</v>
      </c>
      <c r="C4" s="24" t="s">
        <v>107</v>
      </c>
    </row>
    <row r="5" spans="1:3" x14ac:dyDescent="0.25">
      <c r="A5" s="32" t="s">
        <v>230</v>
      </c>
      <c r="B5" s="31" t="s">
        <v>393</v>
      </c>
      <c r="C5" s="24" t="s">
        <v>108</v>
      </c>
    </row>
    <row r="6" spans="1:3" x14ac:dyDescent="0.25">
      <c r="A6" s="32" t="s">
        <v>396</v>
      </c>
      <c r="B6" s="31" t="s">
        <v>393</v>
      </c>
      <c r="C6" s="24" t="s">
        <v>39</v>
      </c>
    </row>
    <row r="7" spans="1:3" x14ac:dyDescent="0.25">
      <c r="A7" s="32" t="s">
        <v>289</v>
      </c>
      <c r="B7" s="31" t="s">
        <v>393</v>
      </c>
      <c r="C7" s="24" t="s">
        <v>107</v>
      </c>
    </row>
    <row r="8" spans="1:3" x14ac:dyDescent="0.25">
      <c r="A8" s="32" t="s">
        <v>319</v>
      </c>
      <c r="B8" s="31" t="s">
        <v>393</v>
      </c>
      <c r="C8" s="24" t="s">
        <v>108</v>
      </c>
    </row>
    <row r="9" spans="1:3" x14ac:dyDescent="0.25">
      <c r="A9" s="32" t="s">
        <v>321</v>
      </c>
      <c r="B9" s="31" t="s">
        <v>393</v>
      </c>
      <c r="C9" s="24" t="s">
        <v>398</v>
      </c>
    </row>
    <row r="10" spans="1:3" x14ac:dyDescent="0.25">
      <c r="A10" s="32" t="s">
        <v>397</v>
      </c>
      <c r="B10" s="31" t="s">
        <v>393</v>
      </c>
      <c r="C10" s="24" t="s">
        <v>108</v>
      </c>
    </row>
    <row r="11" spans="1:3" x14ac:dyDescent="0.25">
      <c r="A11" s="32" t="s">
        <v>340</v>
      </c>
      <c r="B11" s="31" t="s">
        <v>393</v>
      </c>
      <c r="C11" s="24" t="s">
        <v>108</v>
      </c>
    </row>
    <row r="12" spans="1:3" x14ac:dyDescent="0.25">
      <c r="A12" s="32" t="s">
        <v>341</v>
      </c>
      <c r="B12" s="31" t="s">
        <v>393</v>
      </c>
      <c r="C12" s="24" t="s">
        <v>160</v>
      </c>
    </row>
    <row r="13" spans="1:3" x14ac:dyDescent="0.25">
      <c r="A13" s="32" t="s">
        <v>163</v>
      </c>
      <c r="B13" s="31" t="s">
        <v>399</v>
      </c>
      <c r="C13" s="24" t="s">
        <v>165</v>
      </c>
    </row>
    <row r="14" spans="1:3" x14ac:dyDescent="0.25">
      <c r="A14" s="32" t="s">
        <v>179</v>
      </c>
      <c r="B14" s="31" t="s">
        <v>399</v>
      </c>
      <c r="C14" s="24" t="s">
        <v>175</v>
      </c>
    </row>
    <row r="15" spans="1:3" x14ac:dyDescent="0.25">
      <c r="A15" s="32" t="s">
        <v>182</v>
      </c>
      <c r="B15" s="31" t="s">
        <v>399</v>
      </c>
      <c r="C15" s="24" t="s">
        <v>400</v>
      </c>
    </row>
    <row r="16" spans="1:3" x14ac:dyDescent="0.25">
      <c r="A16" s="32" t="s">
        <v>208</v>
      </c>
      <c r="B16" s="31" t="s">
        <v>399</v>
      </c>
      <c r="C16" s="24" t="s">
        <v>107</v>
      </c>
    </row>
    <row r="17" spans="1:3" x14ac:dyDescent="0.25">
      <c r="A17" s="32" t="s">
        <v>221</v>
      </c>
      <c r="B17" s="31" t="s">
        <v>399</v>
      </c>
      <c r="C17" s="24" t="s">
        <v>401</v>
      </c>
    </row>
    <row r="18" spans="1:3" x14ac:dyDescent="0.25">
      <c r="A18" s="32" t="s">
        <v>253</v>
      </c>
      <c r="B18" s="31" t="s">
        <v>399</v>
      </c>
      <c r="C18" s="24" t="s">
        <v>170</v>
      </c>
    </row>
    <row r="19" spans="1:3" x14ac:dyDescent="0.25">
      <c r="A19" s="32" t="s">
        <v>264</v>
      </c>
      <c r="B19" s="31" t="s">
        <v>399</v>
      </c>
      <c r="C19" s="24" t="s">
        <v>25</v>
      </c>
    </row>
    <row r="20" spans="1:3" x14ac:dyDescent="0.25">
      <c r="A20" s="32" t="s">
        <v>265</v>
      </c>
      <c r="B20" s="31" t="s">
        <v>399</v>
      </c>
      <c r="C20" s="24" t="s">
        <v>25</v>
      </c>
    </row>
    <row r="21" spans="1:3" x14ac:dyDescent="0.25">
      <c r="A21" s="32" t="s">
        <v>277</v>
      </c>
      <c r="B21" s="31" t="s">
        <v>399</v>
      </c>
      <c r="C21" s="24" t="s">
        <v>402</v>
      </c>
    </row>
    <row r="22" spans="1:3" x14ac:dyDescent="0.25">
      <c r="A22" s="32" t="s">
        <v>312</v>
      </c>
      <c r="B22" s="31" t="s">
        <v>399</v>
      </c>
      <c r="C22" s="24" t="s">
        <v>170</v>
      </c>
    </row>
    <row r="23" spans="1:3" x14ac:dyDescent="0.25">
      <c r="A23" s="32" t="s">
        <v>317</v>
      </c>
      <c r="B23" s="31" t="s">
        <v>399</v>
      </c>
      <c r="C23" s="24" t="s">
        <v>108</v>
      </c>
    </row>
    <row r="24" spans="1:3" x14ac:dyDescent="0.25">
      <c r="A24" s="32" t="s">
        <v>335</v>
      </c>
      <c r="B24" s="31" t="s">
        <v>399</v>
      </c>
      <c r="C24" s="24" t="s">
        <v>166</v>
      </c>
    </row>
    <row r="25" spans="1:3" x14ac:dyDescent="0.25">
      <c r="A25" s="32" t="s">
        <v>346</v>
      </c>
      <c r="B25" s="31" t="s">
        <v>399</v>
      </c>
      <c r="C25" s="24" t="s">
        <v>166</v>
      </c>
    </row>
    <row r="26" spans="1:3" x14ac:dyDescent="0.25">
      <c r="A26" s="32" t="s">
        <v>352</v>
      </c>
      <c r="B26" s="31" t="s">
        <v>399</v>
      </c>
      <c r="C26" s="24" t="s">
        <v>117</v>
      </c>
    </row>
    <row r="27" spans="1:3" x14ac:dyDescent="0.25">
      <c r="A27" s="32" t="s">
        <v>177</v>
      </c>
      <c r="B27" s="31" t="s">
        <v>404</v>
      </c>
      <c r="C27" s="24" t="s">
        <v>405</v>
      </c>
    </row>
    <row r="28" spans="1:3" x14ac:dyDescent="0.25">
      <c r="A28" s="32" t="s">
        <v>186</v>
      </c>
      <c r="B28" s="31" t="s">
        <v>404</v>
      </c>
      <c r="C28" s="24" t="s">
        <v>406</v>
      </c>
    </row>
    <row r="29" spans="1:3" x14ac:dyDescent="0.25">
      <c r="A29" s="32" t="s">
        <v>194</v>
      </c>
      <c r="B29" s="31" t="s">
        <v>404</v>
      </c>
      <c r="C29" s="24" t="s">
        <v>141</v>
      </c>
    </row>
    <row r="30" spans="1:3" x14ac:dyDescent="0.25">
      <c r="A30" s="32" t="s">
        <v>196</v>
      </c>
      <c r="B30" s="31" t="s">
        <v>404</v>
      </c>
      <c r="C30" s="24" t="s">
        <v>76</v>
      </c>
    </row>
    <row r="31" spans="1:3" x14ac:dyDescent="0.25">
      <c r="A31" s="32" t="s">
        <v>202</v>
      </c>
      <c r="B31" s="31" t="s">
        <v>404</v>
      </c>
      <c r="C31" s="24" t="s">
        <v>34</v>
      </c>
    </row>
    <row r="32" spans="1:3" x14ac:dyDescent="0.25">
      <c r="A32" s="32" t="s">
        <v>203</v>
      </c>
      <c r="B32" s="31" t="s">
        <v>404</v>
      </c>
      <c r="C32" s="24" t="s">
        <v>34</v>
      </c>
    </row>
    <row r="33" spans="1:3" x14ac:dyDescent="0.25">
      <c r="A33" s="32" t="s">
        <v>204</v>
      </c>
      <c r="B33" s="31" t="s">
        <v>404</v>
      </c>
      <c r="C33" s="24" t="s">
        <v>34</v>
      </c>
    </row>
    <row r="34" spans="1:3" x14ac:dyDescent="0.25">
      <c r="A34" s="32" t="s">
        <v>205</v>
      </c>
      <c r="B34" s="31" t="s">
        <v>404</v>
      </c>
      <c r="C34" s="24" t="s">
        <v>45</v>
      </c>
    </row>
    <row r="35" spans="1:3" x14ac:dyDescent="0.25">
      <c r="A35" s="32" t="s">
        <v>206</v>
      </c>
      <c r="B35" s="31" t="s">
        <v>404</v>
      </c>
      <c r="C35" s="24" t="s">
        <v>407</v>
      </c>
    </row>
    <row r="36" spans="1:3" x14ac:dyDescent="0.25">
      <c r="A36" s="32" t="s">
        <v>207</v>
      </c>
      <c r="B36" s="31" t="s">
        <v>404</v>
      </c>
      <c r="C36" s="24" t="s">
        <v>110</v>
      </c>
    </row>
    <row r="37" spans="1:3" x14ac:dyDescent="0.25">
      <c r="A37" s="32" t="s">
        <v>220</v>
      </c>
      <c r="B37" s="31" t="s">
        <v>404</v>
      </c>
      <c r="C37" s="24" t="s">
        <v>110</v>
      </c>
    </row>
    <row r="38" spans="1:3" x14ac:dyDescent="0.25">
      <c r="A38" s="32" t="s">
        <v>224</v>
      </c>
      <c r="B38" s="31" t="s">
        <v>404</v>
      </c>
      <c r="C38" s="24" t="s">
        <v>36</v>
      </c>
    </row>
    <row r="39" spans="1:3" x14ac:dyDescent="0.25">
      <c r="A39" s="32" t="s">
        <v>226</v>
      </c>
      <c r="B39" s="31" t="s">
        <v>404</v>
      </c>
      <c r="C39" s="24" t="s">
        <v>99</v>
      </c>
    </row>
    <row r="40" spans="1:3" x14ac:dyDescent="0.25">
      <c r="A40" s="32" t="s">
        <v>227</v>
      </c>
      <c r="B40" s="31" t="s">
        <v>404</v>
      </c>
      <c r="C40" s="24" t="s">
        <v>145</v>
      </c>
    </row>
    <row r="41" spans="1:3" x14ac:dyDescent="0.25">
      <c r="A41" s="32" t="s">
        <v>228</v>
      </c>
      <c r="B41" s="31" t="s">
        <v>404</v>
      </c>
      <c r="C41" s="24" t="s">
        <v>408</v>
      </c>
    </row>
    <row r="42" spans="1:3" x14ac:dyDescent="0.25">
      <c r="A42" s="32" t="s">
        <v>243</v>
      </c>
      <c r="B42" s="31" t="s">
        <v>404</v>
      </c>
      <c r="C42" s="24" t="s">
        <v>78</v>
      </c>
    </row>
    <row r="43" spans="1:3" x14ac:dyDescent="0.25">
      <c r="A43" s="32" t="s">
        <v>244</v>
      </c>
      <c r="B43" s="31" t="s">
        <v>404</v>
      </c>
      <c r="C43" s="24" t="s">
        <v>78</v>
      </c>
    </row>
    <row r="44" spans="1:3" x14ac:dyDescent="0.25">
      <c r="A44" s="32" t="s">
        <v>250</v>
      </c>
      <c r="B44" s="31" t="s">
        <v>404</v>
      </c>
      <c r="C44" s="24" t="s">
        <v>78</v>
      </c>
    </row>
    <row r="45" spans="1:3" x14ac:dyDescent="0.25">
      <c r="A45" s="32" t="s">
        <v>252</v>
      </c>
      <c r="B45" s="31" t="s">
        <v>404</v>
      </c>
      <c r="C45" s="24" t="s">
        <v>33</v>
      </c>
    </row>
    <row r="46" spans="1:3" x14ac:dyDescent="0.25">
      <c r="A46" s="32" t="s">
        <v>254</v>
      </c>
      <c r="B46" s="31" t="s">
        <v>404</v>
      </c>
      <c r="C46" s="24" t="s">
        <v>121</v>
      </c>
    </row>
    <row r="47" spans="1:3" x14ac:dyDescent="0.25">
      <c r="A47" s="32" t="s">
        <v>255</v>
      </c>
      <c r="B47" s="31" t="s">
        <v>404</v>
      </c>
      <c r="C47" s="24" t="s">
        <v>406</v>
      </c>
    </row>
    <row r="48" spans="1:3" x14ac:dyDescent="0.25">
      <c r="A48" s="32" t="s">
        <v>256</v>
      </c>
      <c r="B48" s="31" t="s">
        <v>404</v>
      </c>
      <c r="C48" s="24" t="s">
        <v>36</v>
      </c>
    </row>
    <row r="49" spans="1:3" x14ac:dyDescent="0.25">
      <c r="A49" s="32" t="s">
        <v>257</v>
      </c>
      <c r="B49" s="31" t="s">
        <v>404</v>
      </c>
      <c r="C49" s="24" t="s">
        <v>408</v>
      </c>
    </row>
    <row r="50" spans="1:3" x14ac:dyDescent="0.25">
      <c r="A50" s="32" t="s">
        <v>258</v>
      </c>
      <c r="B50" s="31" t="s">
        <v>404</v>
      </c>
      <c r="C50" s="24" t="s">
        <v>408</v>
      </c>
    </row>
    <row r="51" spans="1:3" x14ac:dyDescent="0.25">
      <c r="A51" s="32" t="s">
        <v>259</v>
      </c>
      <c r="B51" s="31" t="s">
        <v>404</v>
      </c>
      <c r="C51" s="24" t="s">
        <v>52</v>
      </c>
    </row>
    <row r="52" spans="1:3" x14ac:dyDescent="0.25">
      <c r="A52" s="32" t="s">
        <v>269</v>
      </c>
      <c r="B52" s="31" t="s">
        <v>404</v>
      </c>
      <c r="C52" s="24" t="s">
        <v>99</v>
      </c>
    </row>
    <row r="53" spans="1:3" x14ac:dyDescent="0.25">
      <c r="A53" s="32" t="s">
        <v>272</v>
      </c>
      <c r="B53" s="31" t="s">
        <v>404</v>
      </c>
      <c r="C53" s="24" t="s">
        <v>141</v>
      </c>
    </row>
    <row r="54" spans="1:3" x14ac:dyDescent="0.25">
      <c r="A54" s="32" t="s">
        <v>275</v>
      </c>
      <c r="B54" s="31" t="s">
        <v>404</v>
      </c>
      <c r="C54" s="24" t="s">
        <v>118</v>
      </c>
    </row>
    <row r="55" spans="1:3" x14ac:dyDescent="0.25">
      <c r="A55" s="32" t="s">
        <v>281</v>
      </c>
      <c r="B55" s="31" t="s">
        <v>404</v>
      </c>
      <c r="C55" s="24" t="s">
        <v>402</v>
      </c>
    </row>
    <row r="56" spans="1:3" x14ac:dyDescent="0.25">
      <c r="A56" s="32" t="s">
        <v>282</v>
      </c>
      <c r="B56" s="31" t="s">
        <v>404</v>
      </c>
      <c r="C56" s="24" t="s">
        <v>402</v>
      </c>
    </row>
    <row r="57" spans="1:3" x14ac:dyDescent="0.25">
      <c r="A57" s="32" t="s">
        <v>283</v>
      </c>
      <c r="B57" s="31" t="s">
        <v>404</v>
      </c>
      <c r="C57" s="24" t="s">
        <v>52</v>
      </c>
    </row>
    <row r="58" spans="1:3" x14ac:dyDescent="0.25">
      <c r="A58" s="32" t="s">
        <v>284</v>
      </c>
      <c r="B58" s="31" t="s">
        <v>404</v>
      </c>
      <c r="C58" s="24" t="s">
        <v>99</v>
      </c>
    </row>
    <row r="59" spans="1:3" x14ac:dyDescent="0.25">
      <c r="A59" s="32" t="s">
        <v>286</v>
      </c>
      <c r="B59" s="31" t="s">
        <v>404</v>
      </c>
      <c r="C59" s="24" t="s">
        <v>409</v>
      </c>
    </row>
    <row r="60" spans="1:3" x14ac:dyDescent="0.25">
      <c r="A60" s="32" t="s">
        <v>290</v>
      </c>
      <c r="B60" s="31" t="s">
        <v>404</v>
      </c>
      <c r="C60" s="24" t="s">
        <v>78</v>
      </c>
    </row>
    <row r="61" spans="1:3" x14ac:dyDescent="0.25">
      <c r="A61" s="32" t="s">
        <v>291</v>
      </c>
      <c r="B61" s="31" t="s">
        <v>404</v>
      </c>
      <c r="C61" s="24" t="s">
        <v>124</v>
      </c>
    </row>
    <row r="62" spans="1:3" x14ac:dyDescent="0.25">
      <c r="A62" s="32" t="s">
        <v>292</v>
      </c>
      <c r="B62" s="31" t="s">
        <v>404</v>
      </c>
      <c r="C62" s="24" t="s">
        <v>410</v>
      </c>
    </row>
    <row r="63" spans="1:3" x14ac:dyDescent="0.25">
      <c r="A63" s="32" t="s">
        <v>293</v>
      </c>
      <c r="B63" s="31" t="s">
        <v>404</v>
      </c>
      <c r="C63" s="24" t="s">
        <v>118</v>
      </c>
    </row>
    <row r="64" spans="1:3" x14ac:dyDescent="0.25">
      <c r="A64" s="32" t="s">
        <v>296</v>
      </c>
      <c r="B64" s="31" t="s">
        <v>404</v>
      </c>
      <c r="C64" s="24" t="s">
        <v>411</v>
      </c>
    </row>
    <row r="65" spans="1:3" x14ac:dyDescent="0.25">
      <c r="A65" s="32" t="s">
        <v>323</v>
      </c>
      <c r="B65" s="31" t="s">
        <v>404</v>
      </c>
      <c r="C65" s="24" t="s">
        <v>410</v>
      </c>
    </row>
    <row r="66" spans="1:3" x14ac:dyDescent="0.25">
      <c r="A66" s="32" t="s">
        <v>324</v>
      </c>
      <c r="B66" s="31" t="s">
        <v>404</v>
      </c>
      <c r="C66" s="24" t="s">
        <v>122</v>
      </c>
    </row>
    <row r="67" spans="1:3" x14ac:dyDescent="0.25">
      <c r="A67" s="32" t="s">
        <v>325</v>
      </c>
      <c r="B67" s="31" t="s">
        <v>404</v>
      </c>
      <c r="C67" s="24" t="s">
        <v>141</v>
      </c>
    </row>
    <row r="68" spans="1:3" x14ac:dyDescent="0.25">
      <c r="A68" s="32" t="s">
        <v>403</v>
      </c>
      <c r="B68" s="31" t="s">
        <v>404</v>
      </c>
      <c r="C68" s="24" t="s">
        <v>115</v>
      </c>
    </row>
    <row r="69" spans="1:3" x14ac:dyDescent="0.25">
      <c r="A69" s="32" t="s">
        <v>327</v>
      </c>
      <c r="B69" s="31" t="s">
        <v>404</v>
      </c>
      <c r="C69" s="24" t="s">
        <v>118</v>
      </c>
    </row>
    <row r="70" spans="1:3" x14ac:dyDescent="0.25">
      <c r="A70" s="32" t="s">
        <v>328</v>
      </c>
      <c r="B70" s="31" t="s">
        <v>404</v>
      </c>
      <c r="C70" s="24" t="s">
        <v>46</v>
      </c>
    </row>
    <row r="71" spans="1:3" x14ac:dyDescent="0.25">
      <c r="A71" s="32" t="s">
        <v>329</v>
      </c>
      <c r="B71" s="31" t="s">
        <v>404</v>
      </c>
      <c r="C71" s="24" t="s">
        <v>141</v>
      </c>
    </row>
    <row r="72" spans="1:3" x14ac:dyDescent="0.25">
      <c r="A72" s="32" t="s">
        <v>330</v>
      </c>
      <c r="B72" s="31" t="s">
        <v>404</v>
      </c>
      <c r="C72" s="24" t="s">
        <v>412</v>
      </c>
    </row>
    <row r="73" spans="1:3" x14ac:dyDescent="0.25">
      <c r="A73" s="32" t="s">
        <v>333</v>
      </c>
      <c r="B73" s="31" t="s">
        <v>404</v>
      </c>
      <c r="C73" s="24" t="s">
        <v>78</v>
      </c>
    </row>
    <row r="74" spans="1:3" x14ac:dyDescent="0.25">
      <c r="A74" s="32" t="s">
        <v>343</v>
      </c>
      <c r="B74" s="31" t="s">
        <v>404</v>
      </c>
      <c r="C74" s="24" t="s">
        <v>402</v>
      </c>
    </row>
    <row r="75" spans="1:3" x14ac:dyDescent="0.25">
      <c r="A75" s="32" t="s">
        <v>344</v>
      </c>
      <c r="B75" s="31" t="s">
        <v>404</v>
      </c>
      <c r="C75" s="24" t="s">
        <v>138</v>
      </c>
    </row>
    <row r="76" spans="1:3" x14ac:dyDescent="0.25">
      <c r="A76" s="32" t="s">
        <v>345</v>
      </c>
      <c r="B76" s="31" t="s">
        <v>404</v>
      </c>
      <c r="C76" s="24" t="s">
        <v>35</v>
      </c>
    </row>
    <row r="77" spans="1:3" x14ac:dyDescent="0.25">
      <c r="A77" s="32" t="s">
        <v>348</v>
      </c>
      <c r="B77" s="31" t="s">
        <v>404</v>
      </c>
      <c r="C77" s="24" t="s">
        <v>408</v>
      </c>
    </row>
    <row r="78" spans="1:3" x14ac:dyDescent="0.25">
      <c r="A78" s="32" t="s">
        <v>350</v>
      </c>
      <c r="B78" s="31" t="s">
        <v>404</v>
      </c>
      <c r="C78" s="24" t="s">
        <v>107</v>
      </c>
    </row>
    <row r="79" spans="1:3" x14ac:dyDescent="0.25">
      <c r="A79" s="32" t="s">
        <v>355</v>
      </c>
      <c r="B79" s="31" t="s">
        <v>404</v>
      </c>
      <c r="C79" s="24" t="s">
        <v>32</v>
      </c>
    </row>
    <row r="80" spans="1:3" x14ac:dyDescent="0.25">
      <c r="A80" s="32" t="s">
        <v>361</v>
      </c>
      <c r="B80" s="31" t="s">
        <v>404</v>
      </c>
      <c r="C80" s="24" t="s">
        <v>69</v>
      </c>
    </row>
    <row r="81" spans="1:4" x14ac:dyDescent="0.25">
      <c r="A81" s="32" t="s">
        <v>362</v>
      </c>
      <c r="B81" s="31" t="s">
        <v>404</v>
      </c>
      <c r="C81" s="24" t="s">
        <v>110</v>
      </c>
    </row>
    <row r="82" spans="1:4" x14ac:dyDescent="0.25">
      <c r="A82" s="32" t="s">
        <v>383</v>
      </c>
      <c r="B82" s="31" t="s">
        <v>404</v>
      </c>
      <c r="C82" s="24" t="s">
        <v>78</v>
      </c>
    </row>
    <row r="83" spans="1:4" x14ac:dyDescent="0.25">
      <c r="A83" s="32" t="s">
        <v>178</v>
      </c>
      <c r="B83" s="31" t="s">
        <v>404</v>
      </c>
      <c r="C83" s="24" t="s">
        <v>413</v>
      </c>
      <c r="D83" s="26">
        <v>43252</v>
      </c>
    </row>
    <row r="84" spans="1:4" x14ac:dyDescent="0.25">
      <c r="A84" s="32" t="s">
        <v>267</v>
      </c>
      <c r="B84" s="31" t="s">
        <v>404</v>
      </c>
      <c r="C84" s="24" t="s">
        <v>78</v>
      </c>
      <c r="D84" s="26">
        <v>43070</v>
      </c>
    </row>
    <row r="85" spans="1:4" x14ac:dyDescent="0.25">
      <c r="A85" s="32" t="s">
        <v>311</v>
      </c>
      <c r="B85" s="31" t="s">
        <v>404</v>
      </c>
      <c r="C85" s="24" t="s">
        <v>39</v>
      </c>
      <c r="D85" s="26">
        <v>42917</v>
      </c>
    </row>
    <row r="86" spans="1:4" x14ac:dyDescent="0.25">
      <c r="A86" s="32" t="s">
        <v>235</v>
      </c>
      <c r="B86" s="31" t="s">
        <v>415</v>
      </c>
      <c r="C86" s="24" t="s">
        <v>5</v>
      </c>
    </row>
    <row r="87" spans="1:4" x14ac:dyDescent="0.25">
      <c r="A87" s="32" t="s">
        <v>232</v>
      </c>
      <c r="B87" s="31" t="s">
        <v>415</v>
      </c>
      <c r="C87" s="24" t="s">
        <v>10</v>
      </c>
    </row>
    <row r="88" spans="1:4" x14ac:dyDescent="0.25">
      <c r="A88" s="32" t="s">
        <v>233</v>
      </c>
      <c r="B88" s="31" t="s">
        <v>415</v>
      </c>
      <c r="C88" s="24" t="s">
        <v>10</v>
      </c>
    </row>
    <row r="89" spans="1:4" x14ac:dyDescent="0.25">
      <c r="A89" s="32" t="s">
        <v>295</v>
      </c>
      <c r="B89" s="31" t="s">
        <v>415</v>
      </c>
      <c r="C89" s="24" t="s">
        <v>9</v>
      </c>
    </row>
    <row r="90" spans="1:4" x14ac:dyDescent="0.25">
      <c r="A90" s="32" t="s">
        <v>237</v>
      </c>
      <c r="B90" s="31" t="s">
        <v>415</v>
      </c>
      <c r="C90" s="24" t="s">
        <v>10</v>
      </c>
    </row>
    <row r="91" spans="1:4" x14ac:dyDescent="0.25">
      <c r="A91" s="32" t="s">
        <v>212</v>
      </c>
      <c r="B91" s="31" t="s">
        <v>415</v>
      </c>
      <c r="C91" s="24" t="s">
        <v>131</v>
      </c>
    </row>
    <row r="92" spans="1:4" x14ac:dyDescent="0.25">
      <c r="A92" s="32" t="s">
        <v>365</v>
      </c>
      <c r="B92" s="31" t="s">
        <v>415</v>
      </c>
      <c r="C92" s="24" t="s">
        <v>8</v>
      </c>
    </row>
    <row r="93" spans="1:4" x14ac:dyDescent="0.25">
      <c r="A93" s="32" t="s">
        <v>297</v>
      </c>
      <c r="B93" s="31" t="s">
        <v>415</v>
      </c>
      <c r="C93" s="24" t="s">
        <v>108</v>
      </c>
    </row>
    <row r="94" spans="1:4" x14ac:dyDescent="0.25">
      <c r="A94" s="32" t="s">
        <v>280</v>
      </c>
      <c r="B94" s="31" t="s">
        <v>415</v>
      </c>
      <c r="C94" s="24" t="s">
        <v>11</v>
      </c>
    </row>
    <row r="95" spans="1:4" x14ac:dyDescent="0.25">
      <c r="A95" s="32" t="s">
        <v>225</v>
      </c>
      <c r="B95" s="31" t="s">
        <v>415</v>
      </c>
      <c r="C95" s="24" t="s">
        <v>7</v>
      </c>
    </row>
    <row r="96" spans="1:4" x14ac:dyDescent="0.25">
      <c r="A96" s="32" t="s">
        <v>332</v>
      </c>
      <c r="B96" s="31" t="s">
        <v>415</v>
      </c>
      <c r="C96" s="24" t="s">
        <v>10</v>
      </c>
    </row>
    <row r="97" spans="1:4" x14ac:dyDescent="0.25">
      <c r="A97" s="32" t="s">
        <v>373</v>
      </c>
      <c r="B97" s="31" t="s">
        <v>415</v>
      </c>
      <c r="C97" s="24" t="s">
        <v>125</v>
      </c>
    </row>
    <row r="98" spans="1:4" x14ac:dyDescent="0.25">
      <c r="A98" s="32" t="s">
        <v>364</v>
      </c>
      <c r="B98" s="31" t="s">
        <v>415</v>
      </c>
      <c r="C98" s="24" t="s">
        <v>0</v>
      </c>
    </row>
    <row r="99" spans="1:4" x14ac:dyDescent="0.25">
      <c r="A99" s="32" t="s">
        <v>236</v>
      </c>
      <c r="B99" s="31" t="s">
        <v>415</v>
      </c>
      <c r="C99" s="24" t="s">
        <v>414</v>
      </c>
    </row>
    <row r="100" spans="1:4" x14ac:dyDescent="0.25">
      <c r="A100" s="32" t="s">
        <v>234</v>
      </c>
      <c r="B100" s="31" t="s">
        <v>415</v>
      </c>
      <c r="C100" s="24" t="s">
        <v>8</v>
      </c>
      <c r="D100" s="26">
        <v>42005</v>
      </c>
    </row>
    <row r="101" spans="1:4" x14ac:dyDescent="0.25">
      <c r="A101" s="32" t="s">
        <v>180</v>
      </c>
      <c r="B101" s="31" t="s">
        <v>431</v>
      </c>
      <c r="C101" s="24" t="s">
        <v>29</v>
      </c>
    </row>
    <row r="102" spans="1:4" x14ac:dyDescent="0.25">
      <c r="A102" s="32" t="s">
        <v>181</v>
      </c>
      <c r="B102" s="31" t="s">
        <v>431</v>
      </c>
      <c r="C102" s="24" t="s">
        <v>29</v>
      </c>
    </row>
    <row r="103" spans="1:4" x14ac:dyDescent="0.25">
      <c r="A103" s="32" t="s">
        <v>189</v>
      </c>
      <c r="B103" s="31" t="s">
        <v>431</v>
      </c>
      <c r="C103" s="24" t="s">
        <v>140</v>
      </c>
    </row>
    <row r="104" spans="1:4" x14ac:dyDescent="0.25">
      <c r="A104" s="32" t="s">
        <v>195</v>
      </c>
      <c r="B104" s="31" t="s">
        <v>431</v>
      </c>
      <c r="C104" s="24" t="s">
        <v>3</v>
      </c>
    </row>
    <row r="105" spans="1:4" x14ac:dyDescent="0.25">
      <c r="A105" s="32" t="s">
        <v>200</v>
      </c>
      <c r="B105" s="31" t="s">
        <v>431</v>
      </c>
      <c r="C105" s="24" t="s">
        <v>116</v>
      </c>
    </row>
    <row r="106" spans="1:4" x14ac:dyDescent="0.25">
      <c r="A106" s="32" t="s">
        <v>201</v>
      </c>
      <c r="B106" s="31" t="s">
        <v>431</v>
      </c>
      <c r="C106" s="24" t="s">
        <v>44</v>
      </c>
    </row>
    <row r="107" spans="1:4" x14ac:dyDescent="0.25">
      <c r="A107" s="32" t="s">
        <v>209</v>
      </c>
      <c r="B107" s="31" t="s">
        <v>431</v>
      </c>
      <c r="C107" s="24" t="s">
        <v>157</v>
      </c>
    </row>
    <row r="108" spans="1:4" x14ac:dyDescent="0.25">
      <c r="A108" s="32" t="s">
        <v>213</v>
      </c>
      <c r="B108" s="31" t="s">
        <v>431</v>
      </c>
      <c r="C108" s="24" t="s">
        <v>142</v>
      </c>
    </row>
    <row r="109" spans="1:4" x14ac:dyDescent="0.25">
      <c r="A109" s="32" t="s">
        <v>215</v>
      </c>
      <c r="B109" s="31" t="s">
        <v>431</v>
      </c>
      <c r="C109" s="24" t="s">
        <v>110</v>
      </c>
    </row>
    <row r="110" spans="1:4" x14ac:dyDescent="0.25">
      <c r="A110" s="32" t="s">
        <v>216</v>
      </c>
      <c r="B110" s="31" t="s">
        <v>431</v>
      </c>
      <c r="C110" s="24" t="s">
        <v>67</v>
      </c>
    </row>
    <row r="111" spans="1:4" x14ac:dyDescent="0.25">
      <c r="A111" s="32" t="s">
        <v>217</v>
      </c>
      <c r="B111" s="31" t="s">
        <v>431</v>
      </c>
      <c r="C111" s="24" t="s">
        <v>66</v>
      </c>
    </row>
    <row r="112" spans="1:4" x14ac:dyDescent="0.25">
      <c r="A112" s="32" t="s">
        <v>218</v>
      </c>
      <c r="B112" s="31" t="s">
        <v>431</v>
      </c>
      <c r="C112" s="24" t="s">
        <v>117</v>
      </c>
    </row>
    <row r="113" spans="1:3" x14ac:dyDescent="0.25">
      <c r="A113" s="32" t="s">
        <v>219</v>
      </c>
      <c r="B113" s="31" t="s">
        <v>431</v>
      </c>
      <c r="C113" s="24" t="s">
        <v>432</v>
      </c>
    </row>
    <row r="114" spans="1:3" x14ac:dyDescent="0.25">
      <c r="A114" s="32" t="s">
        <v>222</v>
      </c>
      <c r="B114" s="31" t="s">
        <v>431</v>
      </c>
      <c r="C114" s="24" t="s">
        <v>154</v>
      </c>
    </row>
    <row r="115" spans="1:3" x14ac:dyDescent="0.25">
      <c r="A115" s="32" t="s">
        <v>416</v>
      </c>
      <c r="B115" s="31" t="s">
        <v>431</v>
      </c>
      <c r="C115" s="24" t="s">
        <v>43</v>
      </c>
    </row>
    <row r="116" spans="1:3" x14ac:dyDescent="0.25">
      <c r="A116" s="32" t="s">
        <v>229</v>
      </c>
      <c r="B116" s="31" t="s">
        <v>431</v>
      </c>
      <c r="C116" s="24" t="s">
        <v>46</v>
      </c>
    </row>
    <row r="117" spans="1:3" x14ac:dyDescent="0.25">
      <c r="A117" s="32" t="s">
        <v>417</v>
      </c>
      <c r="B117" s="31" t="s">
        <v>431</v>
      </c>
      <c r="C117" s="24" t="s">
        <v>43</v>
      </c>
    </row>
    <row r="118" spans="1:3" x14ac:dyDescent="0.25">
      <c r="A118" s="32" t="s">
        <v>418</v>
      </c>
      <c r="B118" s="31" t="s">
        <v>431</v>
      </c>
      <c r="C118" s="24" t="s">
        <v>43</v>
      </c>
    </row>
    <row r="119" spans="1:3" x14ac:dyDescent="0.25">
      <c r="A119" s="32" t="s">
        <v>419</v>
      </c>
      <c r="B119" s="31" t="s">
        <v>431</v>
      </c>
      <c r="C119" s="24" t="s">
        <v>43</v>
      </c>
    </row>
    <row r="120" spans="1:3" x14ac:dyDescent="0.25">
      <c r="A120" s="32" t="s">
        <v>420</v>
      </c>
      <c r="B120" s="31" t="s">
        <v>431</v>
      </c>
      <c r="C120" s="24" t="s">
        <v>110</v>
      </c>
    </row>
    <row r="121" spans="1:3" x14ac:dyDescent="0.25">
      <c r="A121" s="32" t="s">
        <v>239</v>
      </c>
      <c r="B121" s="31" t="s">
        <v>431</v>
      </c>
      <c r="C121" s="24" t="s">
        <v>110</v>
      </c>
    </row>
    <row r="122" spans="1:3" x14ac:dyDescent="0.25">
      <c r="A122" s="32" t="s">
        <v>240</v>
      </c>
      <c r="B122" s="31" t="s">
        <v>431</v>
      </c>
      <c r="C122" s="24" t="s">
        <v>110</v>
      </c>
    </row>
    <row r="123" spans="1:3" x14ac:dyDescent="0.25">
      <c r="A123" s="32" t="s">
        <v>241</v>
      </c>
      <c r="B123" s="31" t="s">
        <v>431</v>
      </c>
      <c r="C123" s="24" t="s">
        <v>11</v>
      </c>
    </row>
    <row r="124" spans="1:3" x14ac:dyDescent="0.25">
      <c r="A124" s="32" t="s">
        <v>242</v>
      </c>
      <c r="B124" s="31" t="s">
        <v>431</v>
      </c>
      <c r="C124" s="24" t="s">
        <v>11</v>
      </c>
    </row>
    <row r="125" spans="1:3" x14ac:dyDescent="0.25">
      <c r="A125" s="32" t="s">
        <v>251</v>
      </c>
      <c r="B125" s="31" t="s">
        <v>431</v>
      </c>
      <c r="C125" s="24" t="s">
        <v>135</v>
      </c>
    </row>
    <row r="126" spans="1:3" x14ac:dyDescent="0.25">
      <c r="A126" s="32" t="s">
        <v>421</v>
      </c>
      <c r="B126" s="31" t="s">
        <v>431</v>
      </c>
      <c r="C126" s="24" t="s">
        <v>56</v>
      </c>
    </row>
    <row r="127" spans="1:3" x14ac:dyDescent="0.25">
      <c r="A127" s="32" t="s">
        <v>422</v>
      </c>
      <c r="B127" s="31" t="s">
        <v>431</v>
      </c>
      <c r="C127" s="24" t="s">
        <v>64</v>
      </c>
    </row>
    <row r="128" spans="1:3" x14ac:dyDescent="0.25">
      <c r="A128" s="32" t="s">
        <v>260</v>
      </c>
      <c r="B128" s="31" t="s">
        <v>431</v>
      </c>
      <c r="C128" s="24" t="s">
        <v>64</v>
      </c>
    </row>
    <row r="129" spans="1:3" x14ac:dyDescent="0.25">
      <c r="A129" s="32" t="s">
        <v>268</v>
      </c>
      <c r="B129" s="31" t="s">
        <v>431</v>
      </c>
      <c r="C129" s="24" t="s">
        <v>69</v>
      </c>
    </row>
    <row r="130" spans="1:3" x14ac:dyDescent="0.25">
      <c r="A130" s="32" t="s">
        <v>423</v>
      </c>
      <c r="B130" s="31" t="s">
        <v>431</v>
      </c>
      <c r="C130" s="24" t="s">
        <v>117</v>
      </c>
    </row>
    <row r="131" spans="1:3" x14ac:dyDescent="0.25">
      <c r="A131" s="32" t="s">
        <v>285</v>
      </c>
      <c r="B131" s="31" t="s">
        <v>431</v>
      </c>
      <c r="C131" s="24" t="s">
        <v>108</v>
      </c>
    </row>
    <row r="132" spans="1:3" x14ac:dyDescent="0.25">
      <c r="A132" s="32" t="s">
        <v>287</v>
      </c>
      <c r="B132" s="31" t="s">
        <v>431</v>
      </c>
      <c r="C132" s="24" t="s">
        <v>69</v>
      </c>
    </row>
    <row r="133" spans="1:3" x14ac:dyDescent="0.25">
      <c r="A133" s="32" t="s">
        <v>424</v>
      </c>
      <c r="B133" s="31" t="s">
        <v>431</v>
      </c>
      <c r="C133" s="24" t="s">
        <v>117</v>
      </c>
    </row>
    <row r="134" spans="1:3" x14ac:dyDescent="0.25">
      <c r="A134" s="32" t="s">
        <v>425</v>
      </c>
      <c r="B134" s="31" t="s">
        <v>431</v>
      </c>
      <c r="C134" s="24" t="s">
        <v>131</v>
      </c>
    </row>
    <row r="135" spans="1:3" x14ac:dyDescent="0.25">
      <c r="A135" s="32" t="s">
        <v>426</v>
      </c>
      <c r="B135" s="31" t="s">
        <v>431</v>
      </c>
      <c r="C135" s="24" t="s">
        <v>121</v>
      </c>
    </row>
    <row r="136" spans="1:3" x14ac:dyDescent="0.25">
      <c r="A136" s="32" t="s">
        <v>313</v>
      </c>
      <c r="B136" s="31" t="s">
        <v>431</v>
      </c>
      <c r="C136" s="24" t="s">
        <v>11</v>
      </c>
    </row>
    <row r="137" spans="1:3" x14ac:dyDescent="0.25">
      <c r="A137" s="32" t="s">
        <v>314</v>
      </c>
      <c r="B137" s="31" t="s">
        <v>431</v>
      </c>
      <c r="C137" s="24" t="s">
        <v>11</v>
      </c>
    </row>
    <row r="138" spans="1:3" x14ac:dyDescent="0.25">
      <c r="A138" s="32" t="s">
        <v>322</v>
      </c>
      <c r="B138" s="31" t="s">
        <v>431</v>
      </c>
      <c r="C138" s="24" t="s">
        <v>132</v>
      </c>
    </row>
    <row r="139" spans="1:3" x14ac:dyDescent="0.25">
      <c r="A139" s="32" t="s">
        <v>326</v>
      </c>
      <c r="B139" s="31" t="s">
        <v>431</v>
      </c>
      <c r="C139" s="24" t="s">
        <v>64</v>
      </c>
    </row>
    <row r="140" spans="1:3" x14ac:dyDescent="0.25">
      <c r="A140" s="32" t="s">
        <v>331</v>
      </c>
      <c r="B140" s="31" t="s">
        <v>431</v>
      </c>
      <c r="C140" s="24" t="s">
        <v>5</v>
      </c>
    </row>
    <row r="141" spans="1:3" x14ac:dyDescent="0.25">
      <c r="A141" s="32" t="s">
        <v>334</v>
      </c>
      <c r="B141" s="31" t="s">
        <v>431</v>
      </c>
      <c r="C141" s="24" t="s">
        <v>157</v>
      </c>
    </row>
    <row r="142" spans="1:3" x14ac:dyDescent="0.25">
      <c r="A142" s="32" t="s">
        <v>336</v>
      </c>
      <c r="B142" s="31" t="s">
        <v>431</v>
      </c>
      <c r="C142" s="24" t="s">
        <v>64</v>
      </c>
    </row>
    <row r="143" spans="1:3" x14ac:dyDescent="0.25">
      <c r="A143" s="32" t="s">
        <v>342</v>
      </c>
      <c r="B143" s="31" t="s">
        <v>431</v>
      </c>
      <c r="C143" s="24" t="s">
        <v>433</v>
      </c>
    </row>
    <row r="144" spans="1:3" x14ac:dyDescent="0.25">
      <c r="A144" s="32" t="s">
        <v>351</v>
      </c>
      <c r="B144" s="31" t="s">
        <v>431</v>
      </c>
      <c r="C144" s="24" t="s">
        <v>112</v>
      </c>
    </row>
    <row r="145" spans="1:3" x14ac:dyDescent="0.25">
      <c r="A145" s="32" t="s">
        <v>427</v>
      </c>
      <c r="B145" s="31" t="s">
        <v>431</v>
      </c>
      <c r="C145" s="24" t="s">
        <v>117</v>
      </c>
    </row>
    <row r="146" spans="1:3" x14ac:dyDescent="0.25">
      <c r="A146" s="32" t="s">
        <v>428</v>
      </c>
      <c r="B146" s="31" t="s">
        <v>431</v>
      </c>
      <c r="C146" s="24" t="s">
        <v>43</v>
      </c>
    </row>
    <row r="147" spans="1:3" x14ac:dyDescent="0.25">
      <c r="A147" s="32" t="s">
        <v>429</v>
      </c>
      <c r="B147" s="31" t="s">
        <v>431</v>
      </c>
      <c r="C147" s="24" t="s">
        <v>43</v>
      </c>
    </row>
    <row r="148" spans="1:3" x14ac:dyDescent="0.25">
      <c r="A148" s="32" t="s">
        <v>359</v>
      </c>
      <c r="B148" s="31" t="s">
        <v>431</v>
      </c>
      <c r="C148" s="24" t="s">
        <v>108</v>
      </c>
    </row>
    <row r="149" spans="1:3" x14ac:dyDescent="0.25">
      <c r="A149" s="32" t="s">
        <v>369</v>
      </c>
      <c r="B149" s="31" t="s">
        <v>431</v>
      </c>
      <c r="C149" s="24" t="s">
        <v>116</v>
      </c>
    </row>
    <row r="150" spans="1:3" x14ac:dyDescent="0.25">
      <c r="A150" s="32" t="s">
        <v>370</v>
      </c>
      <c r="B150" s="31" t="s">
        <v>431</v>
      </c>
      <c r="C150" s="24" t="s">
        <v>3</v>
      </c>
    </row>
    <row r="151" spans="1:3" x14ac:dyDescent="0.25">
      <c r="A151" s="32" t="s">
        <v>371</v>
      </c>
      <c r="B151" s="31" t="s">
        <v>431</v>
      </c>
      <c r="C151" s="24" t="s">
        <v>64</v>
      </c>
    </row>
    <row r="152" spans="1:3" x14ac:dyDescent="0.25">
      <c r="A152" s="32" t="s">
        <v>372</v>
      </c>
      <c r="B152" s="31" t="s">
        <v>431</v>
      </c>
      <c r="C152" s="24" t="s">
        <v>434</v>
      </c>
    </row>
    <row r="153" spans="1:3" x14ac:dyDescent="0.25">
      <c r="A153" s="32" t="s">
        <v>384</v>
      </c>
      <c r="B153" s="31" t="s">
        <v>431</v>
      </c>
      <c r="C153" s="24" t="s">
        <v>108</v>
      </c>
    </row>
    <row r="154" spans="1:3" x14ac:dyDescent="0.25">
      <c r="A154" s="32" t="s">
        <v>385</v>
      </c>
      <c r="B154" s="31" t="s">
        <v>431</v>
      </c>
      <c r="C154" s="24" t="s">
        <v>108</v>
      </c>
    </row>
    <row r="155" spans="1:3" x14ac:dyDescent="0.25">
      <c r="A155" s="32" t="s">
        <v>386</v>
      </c>
      <c r="B155" s="31" t="s">
        <v>431</v>
      </c>
      <c r="C155" s="24" t="s">
        <v>108</v>
      </c>
    </row>
    <row r="156" spans="1:3" x14ac:dyDescent="0.25">
      <c r="A156" s="32" t="s">
        <v>387</v>
      </c>
      <c r="B156" s="31" t="s">
        <v>431</v>
      </c>
      <c r="C156" s="24" t="s">
        <v>108</v>
      </c>
    </row>
    <row r="157" spans="1:3" x14ac:dyDescent="0.25">
      <c r="A157" s="32" t="s">
        <v>430</v>
      </c>
      <c r="B157" s="31" t="s">
        <v>431</v>
      </c>
      <c r="C157" s="24" t="s">
        <v>108</v>
      </c>
    </row>
    <row r="158" spans="1:3" x14ac:dyDescent="0.25">
      <c r="A158" s="32" t="s">
        <v>245</v>
      </c>
      <c r="B158" s="31" t="s">
        <v>435</v>
      </c>
      <c r="C158" s="24" t="s">
        <v>436</v>
      </c>
    </row>
    <row r="159" spans="1:3" x14ac:dyDescent="0.25">
      <c r="A159" s="32" t="s">
        <v>246</v>
      </c>
      <c r="B159" s="31" t="s">
        <v>435</v>
      </c>
      <c r="C159" s="24" t="s">
        <v>436</v>
      </c>
    </row>
    <row r="160" spans="1:3" x14ac:dyDescent="0.25">
      <c r="A160" s="32" t="s">
        <v>247</v>
      </c>
      <c r="B160" s="31" t="s">
        <v>435</v>
      </c>
      <c r="C160" s="24" t="s">
        <v>436</v>
      </c>
    </row>
    <row r="161" spans="1:3" x14ac:dyDescent="0.25">
      <c r="A161" s="32" t="s">
        <v>248</v>
      </c>
      <c r="B161" s="31" t="s">
        <v>435</v>
      </c>
      <c r="C161" s="24" t="s">
        <v>436</v>
      </c>
    </row>
    <row r="162" spans="1:3" x14ac:dyDescent="0.25">
      <c r="A162" s="32" t="s">
        <v>378</v>
      </c>
      <c r="B162" s="31" t="s">
        <v>435</v>
      </c>
      <c r="C162" s="24" t="s">
        <v>66</v>
      </c>
    </row>
    <row r="163" spans="1:3" x14ac:dyDescent="0.25">
      <c r="A163" s="32" t="s">
        <v>379</v>
      </c>
      <c r="B163" s="31" t="s">
        <v>435</v>
      </c>
      <c r="C163" s="24" t="s">
        <v>66</v>
      </c>
    </row>
    <row r="164" spans="1:3" x14ac:dyDescent="0.25">
      <c r="A164" s="32" t="s">
        <v>190</v>
      </c>
      <c r="B164" s="31" t="s">
        <v>435</v>
      </c>
      <c r="C164" s="24" t="s">
        <v>391</v>
      </c>
    </row>
    <row r="165" spans="1:3" x14ac:dyDescent="0.25">
      <c r="A165" s="32" t="s">
        <v>310</v>
      </c>
      <c r="B165" s="31" t="s">
        <v>435</v>
      </c>
      <c r="C165" s="24" t="s">
        <v>391</v>
      </c>
    </row>
    <row r="166" spans="1:3" x14ac:dyDescent="0.25">
      <c r="A166" s="32" t="s">
        <v>360</v>
      </c>
      <c r="B166" s="31" t="s">
        <v>435</v>
      </c>
      <c r="C166" s="24" t="s">
        <v>108</v>
      </c>
    </row>
    <row r="167" spans="1:3" x14ac:dyDescent="0.25">
      <c r="A167" s="32" t="s">
        <v>188</v>
      </c>
      <c r="B167" s="31" t="s">
        <v>435</v>
      </c>
      <c r="C167" s="24" t="s">
        <v>162</v>
      </c>
    </row>
    <row r="168" spans="1:3" x14ac:dyDescent="0.25">
      <c r="A168" s="32" t="s">
        <v>187</v>
      </c>
      <c r="B168" s="31" t="s">
        <v>435</v>
      </c>
      <c r="C168" s="24" t="s">
        <v>432</v>
      </c>
    </row>
    <row r="169" spans="1:3" x14ac:dyDescent="0.25">
      <c r="A169" s="32" t="s">
        <v>249</v>
      </c>
      <c r="B169" s="31" t="s">
        <v>435</v>
      </c>
      <c r="C169" s="24" t="s">
        <v>436</v>
      </c>
    </row>
    <row r="170" spans="1:3" x14ac:dyDescent="0.25">
      <c r="A170" s="32" t="s">
        <v>278</v>
      </c>
      <c r="B170" s="31" t="s">
        <v>444</v>
      </c>
      <c r="C170" s="24" t="s">
        <v>443</v>
      </c>
    </row>
    <row r="171" spans="1:3" x14ac:dyDescent="0.25">
      <c r="A171" s="32" t="s">
        <v>279</v>
      </c>
      <c r="B171" s="31" t="s">
        <v>444</v>
      </c>
      <c r="C171" s="24" t="s">
        <v>443</v>
      </c>
    </row>
    <row r="172" spans="1:3" x14ac:dyDescent="0.25">
      <c r="A172" s="32" t="s">
        <v>437</v>
      </c>
      <c r="B172" s="31" t="s">
        <v>444</v>
      </c>
      <c r="C172" s="24" t="s">
        <v>41</v>
      </c>
    </row>
    <row r="173" spans="1:3" x14ac:dyDescent="0.25">
      <c r="A173" s="32" t="s">
        <v>231</v>
      </c>
      <c r="B173" s="31" t="s">
        <v>444</v>
      </c>
      <c r="C173" s="24" t="s">
        <v>112</v>
      </c>
    </row>
    <row r="174" spans="1:3" x14ac:dyDescent="0.25">
      <c r="A174" s="32" t="s">
        <v>197</v>
      </c>
      <c r="B174" s="31" t="s">
        <v>444</v>
      </c>
      <c r="C174" s="24" t="s">
        <v>117</v>
      </c>
    </row>
    <row r="175" spans="1:3" x14ac:dyDescent="0.25">
      <c r="A175" s="32" t="s">
        <v>198</v>
      </c>
      <c r="B175" s="31" t="s">
        <v>444</v>
      </c>
      <c r="C175" s="24" t="s">
        <v>117</v>
      </c>
    </row>
    <row r="176" spans="1:3" x14ac:dyDescent="0.25">
      <c r="A176" s="32" t="s">
        <v>199</v>
      </c>
      <c r="B176" s="31" t="s">
        <v>444</v>
      </c>
      <c r="C176" s="24" t="s">
        <v>117</v>
      </c>
    </row>
    <row r="177" spans="1:3" x14ac:dyDescent="0.25">
      <c r="A177" s="32" t="s">
        <v>273</v>
      </c>
      <c r="B177" s="31" t="s">
        <v>444</v>
      </c>
      <c r="C177" s="24" t="s">
        <v>117</v>
      </c>
    </row>
    <row r="178" spans="1:3" x14ac:dyDescent="0.25">
      <c r="A178" s="32" t="s">
        <v>274</v>
      </c>
      <c r="B178" s="31" t="s">
        <v>444</v>
      </c>
      <c r="C178" s="24" t="s">
        <v>117</v>
      </c>
    </row>
    <row r="179" spans="1:3" x14ac:dyDescent="0.25">
      <c r="A179" s="32" t="s">
        <v>380</v>
      </c>
      <c r="B179" s="31" t="s">
        <v>444</v>
      </c>
      <c r="C179" s="24" t="s">
        <v>117</v>
      </c>
    </row>
    <row r="180" spans="1:3" x14ac:dyDescent="0.25">
      <c r="A180" s="32" t="s">
        <v>381</v>
      </c>
      <c r="B180" s="31" t="s">
        <v>444</v>
      </c>
      <c r="C180" s="24" t="s">
        <v>117</v>
      </c>
    </row>
    <row r="181" spans="1:3" x14ac:dyDescent="0.25">
      <c r="A181" s="32" t="s">
        <v>382</v>
      </c>
      <c r="B181" s="31" t="s">
        <v>444</v>
      </c>
      <c r="C181" s="24" t="s">
        <v>117</v>
      </c>
    </row>
    <row r="182" spans="1:3" x14ac:dyDescent="0.25">
      <c r="A182" s="32" t="s">
        <v>305</v>
      </c>
      <c r="B182" s="31" t="s">
        <v>444</v>
      </c>
      <c r="C182" s="24" t="s">
        <v>121</v>
      </c>
    </row>
    <row r="183" spans="1:3" x14ac:dyDescent="0.25">
      <c r="A183" s="32" t="s">
        <v>210</v>
      </c>
      <c r="B183" s="31" t="s">
        <v>444</v>
      </c>
      <c r="C183" s="24" t="s">
        <v>108</v>
      </c>
    </row>
    <row r="184" spans="1:3" x14ac:dyDescent="0.25">
      <c r="A184" s="32" t="s">
        <v>211</v>
      </c>
      <c r="B184" s="31" t="s">
        <v>444</v>
      </c>
      <c r="C184" s="24" t="s">
        <v>108</v>
      </c>
    </row>
    <row r="185" spans="1:3" x14ac:dyDescent="0.25">
      <c r="A185" s="32" t="s">
        <v>356</v>
      </c>
      <c r="B185" s="31" t="s">
        <v>444</v>
      </c>
      <c r="C185" s="24" t="s">
        <v>108</v>
      </c>
    </row>
    <row r="186" spans="1:3" x14ac:dyDescent="0.25">
      <c r="A186" s="32" t="s">
        <v>357</v>
      </c>
      <c r="B186" s="31" t="s">
        <v>444</v>
      </c>
      <c r="C186" s="24" t="s">
        <v>108</v>
      </c>
    </row>
    <row r="187" spans="1:3" x14ac:dyDescent="0.25">
      <c r="A187" s="32" t="s">
        <v>358</v>
      </c>
      <c r="B187" s="31" t="s">
        <v>444</v>
      </c>
      <c r="C187" s="24" t="s">
        <v>108</v>
      </c>
    </row>
    <row r="188" spans="1:3" x14ac:dyDescent="0.25">
      <c r="A188" s="32" t="s">
        <v>438</v>
      </c>
      <c r="B188" s="31" t="s">
        <v>444</v>
      </c>
      <c r="C188" s="24" t="s">
        <v>108</v>
      </c>
    </row>
    <row r="189" spans="1:3" x14ac:dyDescent="0.25">
      <c r="A189" s="32" t="s">
        <v>262</v>
      </c>
      <c r="B189" s="31" t="s">
        <v>444</v>
      </c>
      <c r="C189" s="24" t="s">
        <v>108</v>
      </c>
    </row>
    <row r="190" spans="1:3" x14ac:dyDescent="0.25">
      <c r="A190" s="32" t="s">
        <v>263</v>
      </c>
      <c r="B190" s="31" t="s">
        <v>444</v>
      </c>
      <c r="C190" s="24" t="s">
        <v>108</v>
      </c>
    </row>
    <row r="191" spans="1:3" x14ac:dyDescent="0.25">
      <c r="A191" s="32" t="s">
        <v>439</v>
      </c>
      <c r="B191" s="31" t="s">
        <v>444</v>
      </c>
      <c r="C191" s="24" t="s">
        <v>108</v>
      </c>
    </row>
    <row r="192" spans="1:3" x14ac:dyDescent="0.25">
      <c r="A192" s="32" t="s">
        <v>315</v>
      </c>
      <c r="B192" s="31" t="s">
        <v>444</v>
      </c>
      <c r="C192" s="24" t="s">
        <v>108</v>
      </c>
    </row>
    <row r="193" spans="1:3" x14ac:dyDescent="0.25">
      <c r="A193" s="32" t="s">
        <v>316</v>
      </c>
      <c r="B193" s="31" t="s">
        <v>444</v>
      </c>
      <c r="C193" s="24" t="s">
        <v>108</v>
      </c>
    </row>
    <row r="194" spans="1:3" x14ac:dyDescent="0.25">
      <c r="A194" s="32" t="s">
        <v>440</v>
      </c>
      <c r="B194" s="31" t="s">
        <v>444</v>
      </c>
      <c r="C194" s="24" t="s">
        <v>122</v>
      </c>
    </row>
    <row r="195" spans="1:3" x14ac:dyDescent="0.25">
      <c r="A195" s="32" t="s">
        <v>261</v>
      </c>
      <c r="B195" s="31" t="s">
        <v>444</v>
      </c>
      <c r="C195" s="24" t="s">
        <v>122</v>
      </c>
    </row>
    <row r="196" spans="1:3" x14ac:dyDescent="0.25">
      <c r="A196" s="32" t="s">
        <v>294</v>
      </c>
      <c r="B196" s="31" t="s">
        <v>444</v>
      </c>
      <c r="C196" s="24" t="s">
        <v>122</v>
      </c>
    </row>
    <row r="197" spans="1:3" x14ac:dyDescent="0.25">
      <c r="A197" s="32" t="s">
        <v>238</v>
      </c>
      <c r="B197" s="31" t="s">
        <v>444</v>
      </c>
      <c r="C197" s="24" t="s">
        <v>133</v>
      </c>
    </row>
    <row r="198" spans="1:3" x14ac:dyDescent="0.25">
      <c r="A198" s="32" t="s">
        <v>183</v>
      </c>
      <c r="B198" s="31" t="s">
        <v>444</v>
      </c>
      <c r="C198" s="24" t="s">
        <v>135</v>
      </c>
    </row>
    <row r="199" spans="1:3" x14ac:dyDescent="0.25">
      <c r="A199" s="32" t="s">
        <v>184</v>
      </c>
      <c r="B199" s="31" t="s">
        <v>444</v>
      </c>
      <c r="C199" s="24" t="s">
        <v>135</v>
      </c>
    </row>
    <row r="200" spans="1:3" x14ac:dyDescent="0.25">
      <c r="A200" s="32" t="s">
        <v>185</v>
      </c>
      <c r="B200" s="31" t="s">
        <v>444</v>
      </c>
      <c r="C200" s="24" t="s">
        <v>135</v>
      </c>
    </row>
    <row r="201" spans="1:3" x14ac:dyDescent="0.25">
      <c r="A201" s="32" t="s">
        <v>270</v>
      </c>
      <c r="B201" s="31" t="s">
        <v>444</v>
      </c>
      <c r="C201" s="24" t="s">
        <v>138</v>
      </c>
    </row>
    <row r="202" spans="1:3" x14ac:dyDescent="0.25">
      <c r="A202" s="32" t="s">
        <v>441</v>
      </c>
      <c r="B202" s="31" t="s">
        <v>444</v>
      </c>
      <c r="C202" s="24" t="s">
        <v>138</v>
      </c>
    </row>
    <row r="203" spans="1:3" x14ac:dyDescent="0.25">
      <c r="A203" s="32" t="s">
        <v>442</v>
      </c>
      <c r="B203" s="31" t="s">
        <v>444</v>
      </c>
      <c r="C203" s="24" t="s">
        <v>138</v>
      </c>
    </row>
    <row r="204" spans="1:3" x14ac:dyDescent="0.25">
      <c r="A204" s="32" t="s">
        <v>374</v>
      </c>
      <c r="B204" s="31" t="s">
        <v>444</v>
      </c>
      <c r="C204" s="24" t="s">
        <v>32</v>
      </c>
    </row>
    <row r="205" spans="1:3" x14ac:dyDescent="0.25">
      <c r="A205" s="32" t="s">
        <v>375</v>
      </c>
      <c r="B205" s="31" t="s">
        <v>444</v>
      </c>
      <c r="C205" s="24" t="s">
        <v>32</v>
      </c>
    </row>
    <row r="206" spans="1:3" x14ac:dyDescent="0.25">
      <c r="A206" s="32" t="s">
        <v>376</v>
      </c>
      <c r="B206" s="31" t="s">
        <v>444</v>
      </c>
      <c r="C206" s="24" t="s">
        <v>32</v>
      </c>
    </row>
    <row r="207" spans="1:3" x14ac:dyDescent="0.25">
      <c r="A207" s="32" t="s">
        <v>377</v>
      </c>
      <c r="B207" s="31" t="s">
        <v>444</v>
      </c>
      <c r="C207" s="24" t="s">
        <v>32</v>
      </c>
    </row>
    <row r="208" spans="1:3" x14ac:dyDescent="0.25">
      <c r="A208" s="32" t="s">
        <v>271</v>
      </c>
      <c r="B208" s="31" t="s">
        <v>444</v>
      </c>
      <c r="C208" s="24" t="s">
        <v>138</v>
      </c>
    </row>
    <row r="209" spans="1:3" x14ac:dyDescent="0.25">
      <c r="A209" s="32" t="s">
        <v>366</v>
      </c>
      <c r="B209" s="31" t="s">
        <v>448</v>
      </c>
      <c r="C209" s="24" t="s">
        <v>449</v>
      </c>
    </row>
    <row r="210" spans="1:3" x14ac:dyDescent="0.25">
      <c r="A210" s="32" t="s">
        <v>367</v>
      </c>
      <c r="B210" s="31" t="s">
        <v>448</v>
      </c>
      <c r="C210" s="24" t="s">
        <v>449</v>
      </c>
    </row>
    <row r="211" spans="1:3" x14ac:dyDescent="0.25">
      <c r="A211" s="32" t="s">
        <v>368</v>
      </c>
      <c r="B211" s="31" t="s">
        <v>448</v>
      </c>
      <c r="C211" s="24" t="s">
        <v>449</v>
      </c>
    </row>
    <row r="212" spans="1:3" x14ac:dyDescent="0.25">
      <c r="A212" s="32" t="s">
        <v>298</v>
      </c>
      <c r="B212" s="31" t="s">
        <v>448</v>
      </c>
      <c r="C212" s="24" t="s">
        <v>450</v>
      </c>
    </row>
    <row r="213" spans="1:3" x14ac:dyDescent="0.25">
      <c r="A213" s="32" t="s">
        <v>300</v>
      </c>
      <c r="B213" s="31" t="s">
        <v>448</v>
      </c>
      <c r="C213" s="24" t="s">
        <v>450</v>
      </c>
    </row>
    <row r="214" spans="1:3" x14ac:dyDescent="0.25">
      <c r="A214" s="32" t="s">
        <v>299</v>
      </c>
      <c r="B214" s="31" t="s">
        <v>448</v>
      </c>
      <c r="C214" s="24" t="s">
        <v>450</v>
      </c>
    </row>
    <row r="215" spans="1:3" x14ac:dyDescent="0.25">
      <c r="A215" s="32" t="s">
        <v>301</v>
      </c>
      <c r="B215" s="31" t="s">
        <v>448</v>
      </c>
      <c r="C215" s="24" t="s">
        <v>450</v>
      </c>
    </row>
    <row r="216" spans="1:3" x14ac:dyDescent="0.25">
      <c r="A216" s="32" t="s">
        <v>302</v>
      </c>
      <c r="B216" s="31" t="s">
        <v>448</v>
      </c>
      <c r="C216" s="24" t="s">
        <v>450</v>
      </c>
    </row>
    <row r="217" spans="1:3" x14ac:dyDescent="0.25">
      <c r="A217" s="32" t="s">
        <v>303</v>
      </c>
      <c r="B217" s="31" t="s">
        <v>448</v>
      </c>
      <c r="C217" s="24" t="s">
        <v>450</v>
      </c>
    </row>
    <row r="218" spans="1:3" x14ac:dyDescent="0.25">
      <c r="A218" s="32" t="s">
        <v>304</v>
      </c>
      <c r="B218" s="31" t="s">
        <v>448</v>
      </c>
      <c r="C218" s="24" t="s">
        <v>450</v>
      </c>
    </row>
    <row r="219" spans="1:3" x14ac:dyDescent="0.25">
      <c r="A219" s="32" t="s">
        <v>445</v>
      </c>
      <c r="B219" s="31" t="s">
        <v>448</v>
      </c>
      <c r="C219" s="24" t="s">
        <v>450</v>
      </c>
    </row>
    <row r="220" spans="1:3" x14ac:dyDescent="0.25">
      <c r="A220" s="32" t="s">
        <v>446</v>
      </c>
      <c r="B220" s="31" t="s">
        <v>448</v>
      </c>
      <c r="C220" s="24" t="s">
        <v>450</v>
      </c>
    </row>
    <row r="221" spans="1:3" x14ac:dyDescent="0.25">
      <c r="A221" s="32" t="s">
        <v>353</v>
      </c>
      <c r="B221" s="31" t="s">
        <v>448</v>
      </c>
      <c r="C221" s="24" t="s">
        <v>450</v>
      </c>
    </row>
    <row r="222" spans="1:3" x14ac:dyDescent="0.25">
      <c r="A222" s="32" t="s">
        <v>354</v>
      </c>
      <c r="B222" s="31" t="s">
        <v>448</v>
      </c>
      <c r="C222" s="24" t="s">
        <v>450</v>
      </c>
    </row>
    <row r="223" spans="1:3" x14ac:dyDescent="0.25">
      <c r="A223" s="32" t="s">
        <v>337</v>
      </c>
      <c r="B223" s="31" t="s">
        <v>448</v>
      </c>
      <c r="C223" s="24" t="s">
        <v>450</v>
      </c>
    </row>
    <row r="224" spans="1:3" x14ac:dyDescent="0.25">
      <c r="A224" s="32" t="s">
        <v>338</v>
      </c>
      <c r="B224" s="31" t="s">
        <v>448</v>
      </c>
      <c r="C224" s="24" t="s">
        <v>450</v>
      </c>
    </row>
    <row r="225" spans="1:3" x14ac:dyDescent="0.25">
      <c r="A225" s="32" t="s">
        <v>339</v>
      </c>
      <c r="B225" s="31" t="s">
        <v>448</v>
      </c>
      <c r="C225" s="24" t="s">
        <v>12</v>
      </c>
    </row>
    <row r="226" spans="1:3" x14ac:dyDescent="0.25">
      <c r="A226" s="32" t="s">
        <v>307</v>
      </c>
      <c r="B226" s="31" t="s">
        <v>448</v>
      </c>
      <c r="C226" s="24" t="s">
        <v>433</v>
      </c>
    </row>
    <row r="227" spans="1:3" x14ac:dyDescent="0.25">
      <c r="A227" s="32" t="s">
        <v>306</v>
      </c>
      <c r="B227" s="31" t="s">
        <v>448</v>
      </c>
      <c r="C227" s="24" t="s">
        <v>433</v>
      </c>
    </row>
    <row r="228" spans="1:3" x14ac:dyDescent="0.25">
      <c r="A228" s="32" t="s">
        <v>309</v>
      </c>
      <c r="B228" s="31" t="s">
        <v>448</v>
      </c>
      <c r="C228" s="24" t="s">
        <v>433</v>
      </c>
    </row>
    <row r="229" spans="1:3" x14ac:dyDescent="0.25">
      <c r="A229" s="32" t="s">
        <v>308</v>
      </c>
      <c r="B229" s="31" t="s">
        <v>448</v>
      </c>
      <c r="C229" s="24" t="s">
        <v>433</v>
      </c>
    </row>
    <row r="230" spans="1:3" x14ac:dyDescent="0.25">
      <c r="A230" s="32" t="s">
        <v>191</v>
      </c>
      <c r="B230" s="31" t="s">
        <v>448</v>
      </c>
      <c r="C230" s="24" t="s">
        <v>18</v>
      </c>
    </row>
    <row r="231" spans="1:3" x14ac:dyDescent="0.25">
      <c r="A231" s="32" t="s">
        <v>192</v>
      </c>
      <c r="B231" s="31" t="s">
        <v>448</v>
      </c>
      <c r="C231" s="24" t="s">
        <v>18</v>
      </c>
    </row>
    <row r="232" spans="1:3" x14ac:dyDescent="0.25">
      <c r="A232" s="32" t="s">
        <v>447</v>
      </c>
      <c r="B232" s="31" t="s">
        <v>448</v>
      </c>
      <c r="C232" s="24" t="s">
        <v>18</v>
      </c>
    </row>
    <row r="233" spans="1:3" x14ac:dyDescent="0.25">
      <c r="A233" s="32" t="s">
        <v>276</v>
      </c>
      <c r="B233" s="31" t="s">
        <v>454</v>
      </c>
      <c r="C233" s="24" t="s">
        <v>3</v>
      </c>
    </row>
    <row r="234" spans="1:3" x14ac:dyDescent="0.25">
      <c r="A234" s="32" t="s">
        <v>349</v>
      </c>
      <c r="B234" s="31" t="s">
        <v>454</v>
      </c>
      <c r="C234" s="24" t="s">
        <v>2</v>
      </c>
    </row>
    <row r="235" spans="1:3" x14ac:dyDescent="0.25">
      <c r="A235" s="32" t="s">
        <v>223</v>
      </c>
      <c r="B235" s="31" t="s">
        <v>454</v>
      </c>
      <c r="C235" s="24" t="s">
        <v>0</v>
      </c>
    </row>
    <row r="236" spans="1:3" x14ac:dyDescent="0.25">
      <c r="A236" s="32" t="s">
        <v>347</v>
      </c>
      <c r="B236" s="31" t="s">
        <v>454</v>
      </c>
      <c r="C236" s="24" t="s">
        <v>0</v>
      </c>
    </row>
    <row r="237" spans="1:3" x14ac:dyDescent="0.25">
      <c r="A237" s="32" t="s">
        <v>288</v>
      </c>
      <c r="B237" s="31" t="s">
        <v>454</v>
      </c>
      <c r="C237" s="24" t="s">
        <v>1</v>
      </c>
    </row>
    <row r="238" spans="1:3" x14ac:dyDescent="0.25">
      <c r="A238" s="32" t="s">
        <v>318</v>
      </c>
      <c r="B238" s="31" t="s">
        <v>454</v>
      </c>
      <c r="C238" s="24" t="s">
        <v>0</v>
      </c>
    </row>
    <row r="239" spans="1:3" x14ac:dyDescent="0.25">
      <c r="A239" s="32" t="s">
        <v>266</v>
      </c>
      <c r="B239" s="31" t="s">
        <v>454</v>
      </c>
      <c r="C239" s="24" t="s">
        <v>0</v>
      </c>
    </row>
    <row r="240" spans="1:3" x14ac:dyDescent="0.25">
      <c r="A240" s="32" t="s">
        <v>320</v>
      </c>
      <c r="B240" s="31" t="s">
        <v>454</v>
      </c>
      <c r="C240" s="24" t="s">
        <v>0</v>
      </c>
    </row>
    <row r="241" spans="1:3" x14ac:dyDescent="0.25">
      <c r="A241" s="32" t="s">
        <v>363</v>
      </c>
      <c r="B241" s="31" t="s">
        <v>454</v>
      </c>
      <c r="C241" s="24" t="s">
        <v>0</v>
      </c>
    </row>
    <row r="242" spans="1:3" x14ac:dyDescent="0.25">
      <c r="A242" s="32" t="s">
        <v>451</v>
      </c>
      <c r="B242" s="31" t="s">
        <v>454</v>
      </c>
      <c r="C242" s="24" t="s">
        <v>0</v>
      </c>
    </row>
    <row r="243" spans="1:3" x14ac:dyDescent="0.25">
      <c r="A243" s="32" t="s">
        <v>452</v>
      </c>
      <c r="B243" s="31" t="s">
        <v>454</v>
      </c>
      <c r="C243" s="24" t="s">
        <v>0</v>
      </c>
    </row>
    <row r="244" spans="1:3" ht="15.75" thickBot="1" x14ac:dyDescent="0.3">
      <c r="A244" s="33" t="s">
        <v>453</v>
      </c>
      <c r="B244" s="34" t="s">
        <v>454</v>
      </c>
      <c r="C244" s="25" t="s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25"/>
  <sheetViews>
    <sheetView topLeftCell="A34" workbookViewId="0"/>
  </sheetViews>
  <sheetFormatPr baseColWidth="10" defaultRowHeight="15" x14ac:dyDescent="0.25"/>
  <cols>
    <col min="1" max="1" width="5" style="28" bestFit="1" customWidth="1"/>
    <col min="2" max="2" width="22.28515625" style="28" bestFit="1" customWidth="1"/>
    <col min="3" max="3" width="26.85546875" style="28" bestFit="1" customWidth="1"/>
    <col min="4" max="16384" width="11.42578125" style="28"/>
  </cols>
  <sheetData>
    <row r="1" spans="1:3" ht="15.75" thickBot="1" x14ac:dyDescent="0.3">
      <c r="A1" s="49" t="s">
        <v>458</v>
      </c>
      <c r="B1" s="50" t="s">
        <v>388</v>
      </c>
      <c r="C1" s="22" t="s">
        <v>700</v>
      </c>
    </row>
    <row r="2" spans="1:3" x14ac:dyDescent="0.25">
      <c r="A2" s="52">
        <v>2015</v>
      </c>
      <c r="B2" s="104" t="s">
        <v>163</v>
      </c>
      <c r="C2" s="66">
        <v>307.21092900000002</v>
      </c>
    </row>
    <row r="3" spans="1:3" x14ac:dyDescent="0.25">
      <c r="A3" s="52">
        <v>2015</v>
      </c>
      <c r="B3" s="104" t="s">
        <v>177</v>
      </c>
      <c r="C3" s="66">
        <v>906.30058899999995</v>
      </c>
    </row>
    <row r="4" spans="1:3" x14ac:dyDescent="0.25">
      <c r="A4" s="52">
        <v>2015</v>
      </c>
      <c r="B4" s="104" t="s">
        <v>179</v>
      </c>
      <c r="C4" s="66">
        <v>2063.5858199999998</v>
      </c>
    </row>
    <row r="5" spans="1:3" x14ac:dyDescent="0.25">
      <c r="A5" s="52">
        <v>2015</v>
      </c>
      <c r="B5" s="104" t="s">
        <v>180</v>
      </c>
      <c r="C5" s="66">
        <v>14.4757321</v>
      </c>
    </row>
    <row r="6" spans="1:3" x14ac:dyDescent="0.25">
      <c r="A6" s="52">
        <v>2015</v>
      </c>
      <c r="B6" s="104" t="s">
        <v>181</v>
      </c>
      <c r="C6" s="66">
        <v>14.5581786</v>
      </c>
    </row>
    <row r="7" spans="1:3" x14ac:dyDescent="0.25">
      <c r="A7" s="52">
        <v>2015</v>
      </c>
      <c r="B7" s="104" t="s">
        <v>182</v>
      </c>
      <c r="C7" s="66">
        <v>786.41985699999998</v>
      </c>
    </row>
    <row r="8" spans="1:3" x14ac:dyDescent="0.25">
      <c r="A8" s="52">
        <v>2015</v>
      </c>
      <c r="B8" s="104" t="s">
        <v>183</v>
      </c>
      <c r="C8" s="66">
        <v>48.460124999999998</v>
      </c>
    </row>
    <row r="9" spans="1:3" x14ac:dyDescent="0.25">
      <c r="A9" s="52">
        <v>2015</v>
      </c>
      <c r="B9" s="104" t="s">
        <v>184</v>
      </c>
      <c r="C9" s="66">
        <v>29.248982099999999</v>
      </c>
    </row>
    <row r="10" spans="1:3" x14ac:dyDescent="0.25">
      <c r="A10" s="52">
        <v>2015</v>
      </c>
      <c r="B10" s="104" t="s">
        <v>185</v>
      </c>
      <c r="C10" s="66">
        <v>8.2419821399999993</v>
      </c>
    </row>
    <row r="11" spans="1:3" x14ac:dyDescent="0.25">
      <c r="A11" s="52">
        <v>2015</v>
      </c>
      <c r="B11" s="104" t="s">
        <v>186</v>
      </c>
      <c r="C11" s="66">
        <v>287.16116099999999</v>
      </c>
    </row>
    <row r="12" spans="1:3" x14ac:dyDescent="0.25">
      <c r="A12" s="52">
        <v>2015</v>
      </c>
      <c r="B12" s="104" t="s">
        <v>187</v>
      </c>
      <c r="C12" s="66">
        <v>411.32091100000002</v>
      </c>
    </row>
    <row r="13" spans="1:3" x14ac:dyDescent="0.25">
      <c r="A13" s="52">
        <v>2015</v>
      </c>
      <c r="B13" s="104" t="s">
        <v>188</v>
      </c>
      <c r="C13" s="66">
        <v>1444.1523400000001</v>
      </c>
    </row>
    <row r="14" spans="1:3" x14ac:dyDescent="0.25">
      <c r="A14" s="52">
        <v>2015</v>
      </c>
      <c r="B14" s="104" t="s">
        <v>189</v>
      </c>
      <c r="C14" s="66">
        <v>2.9065535699999998</v>
      </c>
    </row>
    <row r="15" spans="1:3" x14ac:dyDescent="0.25">
      <c r="A15" s="52">
        <v>2015</v>
      </c>
      <c r="B15" s="104" t="s">
        <v>190</v>
      </c>
      <c r="C15" s="66">
        <v>1683.8769299999999</v>
      </c>
    </row>
    <row r="16" spans="1:3" x14ac:dyDescent="0.25">
      <c r="A16" s="52">
        <v>2015</v>
      </c>
      <c r="B16" s="104" t="s">
        <v>191</v>
      </c>
      <c r="C16" s="66">
        <v>3.5091428599999999</v>
      </c>
    </row>
    <row r="17" spans="1:3" x14ac:dyDescent="0.25">
      <c r="A17" s="52">
        <v>2015</v>
      </c>
      <c r="B17" s="104" t="s">
        <v>192</v>
      </c>
      <c r="C17" s="66">
        <v>1.95028571</v>
      </c>
    </row>
    <row r="18" spans="1:3" x14ac:dyDescent="0.25">
      <c r="A18" s="52">
        <v>2015</v>
      </c>
      <c r="B18" s="104" t="s">
        <v>193</v>
      </c>
      <c r="C18" s="66">
        <v>1000.81321</v>
      </c>
    </row>
    <row r="19" spans="1:3" x14ac:dyDescent="0.25">
      <c r="A19" s="52">
        <v>2015</v>
      </c>
      <c r="B19" s="104" t="s">
        <v>194</v>
      </c>
      <c r="C19" s="66">
        <v>59.948267899999998</v>
      </c>
    </row>
    <row r="20" spans="1:3" x14ac:dyDescent="0.25">
      <c r="A20" s="52">
        <v>2015</v>
      </c>
      <c r="B20" s="104" t="s">
        <v>195</v>
      </c>
      <c r="C20" s="66">
        <v>2.1082857100000001</v>
      </c>
    </row>
    <row r="21" spans="1:3" x14ac:dyDescent="0.25">
      <c r="A21" s="52">
        <v>2015</v>
      </c>
      <c r="B21" s="104" t="s">
        <v>196</v>
      </c>
      <c r="C21" s="66">
        <v>75.913964300000004</v>
      </c>
    </row>
    <row r="22" spans="1:3" x14ac:dyDescent="0.25">
      <c r="A22" s="52">
        <v>2015</v>
      </c>
      <c r="B22" s="104" t="s">
        <v>197</v>
      </c>
      <c r="C22" s="66">
        <v>25.184232099999999</v>
      </c>
    </row>
    <row r="23" spans="1:3" x14ac:dyDescent="0.25">
      <c r="A23" s="52">
        <v>2015</v>
      </c>
      <c r="B23" s="104" t="s">
        <v>198</v>
      </c>
      <c r="C23" s="66">
        <v>4.3805178600000003</v>
      </c>
    </row>
    <row r="24" spans="1:3" x14ac:dyDescent="0.25">
      <c r="A24" s="52">
        <v>2015</v>
      </c>
      <c r="B24" s="104" t="s">
        <v>199</v>
      </c>
      <c r="C24" s="66">
        <v>0.21173214000000001</v>
      </c>
    </row>
    <row r="25" spans="1:3" x14ac:dyDescent="0.25">
      <c r="A25" s="52">
        <v>2015</v>
      </c>
      <c r="B25" s="104" t="s">
        <v>200</v>
      </c>
      <c r="C25" s="66">
        <v>3.1859642899999998</v>
      </c>
    </row>
    <row r="26" spans="1:3" x14ac:dyDescent="0.25">
      <c r="A26" s="52">
        <v>2015</v>
      </c>
      <c r="B26" s="104" t="s">
        <v>201</v>
      </c>
      <c r="C26" s="66">
        <v>25.380839300000002</v>
      </c>
    </row>
    <row r="27" spans="1:3" x14ac:dyDescent="0.25">
      <c r="A27" s="52">
        <v>2015</v>
      </c>
      <c r="B27" s="104" t="s">
        <v>202</v>
      </c>
      <c r="C27" s="66">
        <v>46.417642899999997</v>
      </c>
    </row>
    <row r="28" spans="1:3" x14ac:dyDescent="0.25">
      <c r="A28" s="52">
        <v>2015</v>
      </c>
      <c r="B28" s="104" t="s">
        <v>203</v>
      </c>
      <c r="C28" s="66">
        <v>9.5876071399999994</v>
      </c>
    </row>
    <row r="29" spans="1:3" x14ac:dyDescent="0.25">
      <c r="A29" s="52">
        <v>2015</v>
      </c>
      <c r="B29" s="104" t="s">
        <v>204</v>
      </c>
      <c r="C29" s="66">
        <v>25.346178599999998</v>
      </c>
    </row>
    <row r="30" spans="1:3" x14ac:dyDescent="0.25">
      <c r="A30" s="52">
        <v>2015</v>
      </c>
      <c r="B30" s="104" t="s">
        <v>205</v>
      </c>
      <c r="C30" s="66">
        <v>21.799107100000001</v>
      </c>
    </row>
    <row r="31" spans="1:3" x14ac:dyDescent="0.25">
      <c r="A31" s="52">
        <v>2015</v>
      </c>
      <c r="B31" s="104" t="s">
        <v>206</v>
      </c>
      <c r="C31" s="66">
        <v>152.02919600000001</v>
      </c>
    </row>
    <row r="32" spans="1:3" x14ac:dyDescent="0.25">
      <c r="A32" s="52">
        <v>2015</v>
      </c>
      <c r="B32" s="104" t="s">
        <v>207</v>
      </c>
      <c r="C32" s="66">
        <v>606.50791100000004</v>
      </c>
    </row>
    <row r="33" spans="1:3" x14ac:dyDescent="0.25">
      <c r="A33" s="52">
        <v>2015</v>
      </c>
      <c r="B33" s="104" t="s">
        <v>208</v>
      </c>
      <c r="C33" s="66">
        <v>131.39905400000001</v>
      </c>
    </row>
    <row r="34" spans="1:3" x14ac:dyDescent="0.25">
      <c r="A34" s="52">
        <v>2015</v>
      </c>
      <c r="B34" s="104" t="s">
        <v>209</v>
      </c>
      <c r="C34" s="66">
        <v>0.16319643</v>
      </c>
    </row>
    <row r="35" spans="1:3" x14ac:dyDescent="0.25">
      <c r="A35" s="52">
        <v>2015</v>
      </c>
      <c r="B35" s="104" t="s">
        <v>210</v>
      </c>
      <c r="C35" s="66">
        <v>57.872500000000002</v>
      </c>
    </row>
    <row r="36" spans="1:3" x14ac:dyDescent="0.25">
      <c r="A36" s="52">
        <v>2015</v>
      </c>
      <c r="B36" s="104" t="s">
        <v>211</v>
      </c>
      <c r="C36" s="66">
        <v>2.7625E-2</v>
      </c>
    </row>
    <row r="37" spans="1:3" x14ac:dyDescent="0.25">
      <c r="A37" s="52">
        <v>2015</v>
      </c>
      <c r="B37" s="104" t="s">
        <v>212</v>
      </c>
      <c r="C37" s="66">
        <v>22.831392900000001</v>
      </c>
    </row>
    <row r="38" spans="1:3" x14ac:dyDescent="0.25">
      <c r="A38" s="52">
        <v>2015</v>
      </c>
      <c r="B38" s="104" t="s">
        <v>213</v>
      </c>
      <c r="C38" s="66">
        <v>1.6028035700000001</v>
      </c>
    </row>
    <row r="39" spans="1:3" x14ac:dyDescent="0.25">
      <c r="A39" s="52">
        <v>2015</v>
      </c>
      <c r="B39" s="104" t="s">
        <v>169</v>
      </c>
      <c r="C39" s="66">
        <v>388.11062500000003</v>
      </c>
    </row>
    <row r="40" spans="1:3" x14ac:dyDescent="0.25">
      <c r="A40" s="52">
        <v>2015</v>
      </c>
      <c r="B40" s="104" t="s">
        <v>214</v>
      </c>
      <c r="C40" s="66">
        <v>2391.3250200000002</v>
      </c>
    </row>
    <row r="41" spans="1:3" x14ac:dyDescent="0.25">
      <c r="A41" s="52">
        <v>2015</v>
      </c>
      <c r="B41" s="104" t="s">
        <v>215</v>
      </c>
      <c r="C41" s="66">
        <v>18.112214300000002</v>
      </c>
    </row>
    <row r="42" spans="1:3" x14ac:dyDescent="0.25">
      <c r="A42" s="52">
        <v>2015</v>
      </c>
      <c r="B42" s="104" t="s">
        <v>216</v>
      </c>
      <c r="C42" s="66">
        <v>5.4308750000000003</v>
      </c>
    </row>
    <row r="43" spans="1:3" x14ac:dyDescent="0.25">
      <c r="A43" s="52">
        <v>2015</v>
      </c>
      <c r="B43" s="104" t="s">
        <v>217</v>
      </c>
      <c r="C43" s="66">
        <v>1.5625E-2</v>
      </c>
    </row>
    <row r="44" spans="1:3" x14ac:dyDescent="0.25">
      <c r="A44" s="52">
        <v>2015</v>
      </c>
      <c r="B44" s="104" t="s">
        <v>218</v>
      </c>
      <c r="C44" s="66">
        <v>4.885714E-2</v>
      </c>
    </row>
    <row r="45" spans="1:3" x14ac:dyDescent="0.25">
      <c r="A45" s="52">
        <v>2015</v>
      </c>
      <c r="B45" s="104" t="s">
        <v>219</v>
      </c>
      <c r="C45" s="66">
        <v>11.038678600000001</v>
      </c>
    </row>
    <row r="46" spans="1:3" x14ac:dyDescent="0.25">
      <c r="A46" s="52">
        <v>2015</v>
      </c>
      <c r="B46" s="104" t="s">
        <v>220</v>
      </c>
      <c r="C46" s="66">
        <v>105.003232</v>
      </c>
    </row>
    <row r="47" spans="1:3" x14ac:dyDescent="0.25">
      <c r="A47" s="52">
        <v>2015</v>
      </c>
      <c r="B47" s="104" t="s">
        <v>221</v>
      </c>
      <c r="C47" s="66">
        <v>608.56710699999996</v>
      </c>
    </row>
    <row r="48" spans="1:3" x14ac:dyDescent="0.25">
      <c r="A48" s="52">
        <v>2015</v>
      </c>
      <c r="B48" s="104" t="s">
        <v>222</v>
      </c>
      <c r="C48" s="66">
        <v>0.49362499999999998</v>
      </c>
    </row>
    <row r="49" spans="1:3" x14ac:dyDescent="0.25">
      <c r="A49" s="52">
        <v>2015</v>
      </c>
      <c r="B49" s="104" t="s">
        <v>223</v>
      </c>
      <c r="C49" s="66">
        <v>105.796964</v>
      </c>
    </row>
    <row r="50" spans="1:3" x14ac:dyDescent="0.25">
      <c r="A50" s="52">
        <v>2015</v>
      </c>
      <c r="B50" s="104" t="s">
        <v>224</v>
      </c>
      <c r="C50" s="66">
        <v>34.309125000000002</v>
      </c>
    </row>
    <row r="51" spans="1:3" x14ac:dyDescent="0.25">
      <c r="A51" s="52">
        <v>2015</v>
      </c>
      <c r="B51" s="104" t="s">
        <v>225</v>
      </c>
      <c r="C51" s="66">
        <v>258.306286</v>
      </c>
    </row>
    <row r="52" spans="1:3" x14ac:dyDescent="0.25">
      <c r="A52" s="52">
        <v>2015</v>
      </c>
      <c r="B52" s="104" t="s">
        <v>226</v>
      </c>
      <c r="C52" s="66">
        <v>9.0188214299999991</v>
      </c>
    </row>
    <row r="53" spans="1:3" x14ac:dyDescent="0.25">
      <c r="A53" s="52">
        <v>2015</v>
      </c>
      <c r="B53" s="104" t="s">
        <v>227</v>
      </c>
      <c r="C53" s="66">
        <v>42.017625000000002</v>
      </c>
    </row>
    <row r="54" spans="1:3" x14ac:dyDescent="0.25">
      <c r="A54" s="52">
        <v>2015</v>
      </c>
      <c r="B54" s="104" t="s">
        <v>228</v>
      </c>
      <c r="C54" s="66">
        <v>242.00321400000001</v>
      </c>
    </row>
    <row r="55" spans="1:3" x14ac:dyDescent="0.25">
      <c r="A55" s="52">
        <v>2015</v>
      </c>
      <c r="B55" s="104" t="s">
        <v>229</v>
      </c>
      <c r="C55" s="66">
        <v>17.064624999999999</v>
      </c>
    </row>
    <row r="56" spans="1:3" x14ac:dyDescent="0.25">
      <c r="A56" s="52">
        <v>2015</v>
      </c>
      <c r="B56" s="104" t="s">
        <v>230</v>
      </c>
      <c r="C56" s="66">
        <v>1559.81179</v>
      </c>
    </row>
    <row r="57" spans="1:3" x14ac:dyDescent="0.25">
      <c r="A57" s="52">
        <v>2015</v>
      </c>
      <c r="B57" s="104" t="s">
        <v>231</v>
      </c>
      <c r="C57" s="66">
        <v>1.4610178599999999</v>
      </c>
    </row>
    <row r="58" spans="1:3" x14ac:dyDescent="0.25">
      <c r="A58" s="52">
        <v>2015</v>
      </c>
      <c r="B58" s="104" t="s">
        <v>232</v>
      </c>
      <c r="C58" s="66">
        <v>49.177964299999999</v>
      </c>
    </row>
    <row r="59" spans="1:3" x14ac:dyDescent="0.25">
      <c r="A59" s="52">
        <v>2015</v>
      </c>
      <c r="B59" s="104" t="s">
        <v>233</v>
      </c>
      <c r="C59" s="66">
        <v>162.56898200000001</v>
      </c>
    </row>
    <row r="60" spans="1:3" x14ac:dyDescent="0.25">
      <c r="A60" s="52">
        <v>2015</v>
      </c>
      <c r="B60" s="104" t="s">
        <v>234</v>
      </c>
      <c r="C60" s="66">
        <v>156.66996399999999</v>
      </c>
    </row>
    <row r="61" spans="1:3" x14ac:dyDescent="0.25">
      <c r="A61" s="52">
        <v>2015</v>
      </c>
      <c r="B61" s="104" t="s">
        <v>235</v>
      </c>
      <c r="C61" s="66">
        <v>51.705767899999998</v>
      </c>
    </row>
    <row r="62" spans="1:3" x14ac:dyDescent="0.25">
      <c r="A62" s="52">
        <v>2015</v>
      </c>
      <c r="B62" s="104" t="s">
        <v>236</v>
      </c>
      <c r="C62" s="66">
        <v>108.839089</v>
      </c>
    </row>
    <row r="63" spans="1:3" x14ac:dyDescent="0.25">
      <c r="A63" s="52">
        <v>2015</v>
      </c>
      <c r="B63" s="104" t="s">
        <v>237</v>
      </c>
      <c r="C63" s="66">
        <v>113.624893</v>
      </c>
    </row>
    <row r="64" spans="1:3" x14ac:dyDescent="0.25">
      <c r="A64" s="52">
        <v>2015</v>
      </c>
      <c r="B64" s="104" t="s">
        <v>238</v>
      </c>
      <c r="C64" s="66">
        <v>6.9071430000000003E-2</v>
      </c>
    </row>
    <row r="65" spans="1:3" x14ac:dyDescent="0.25">
      <c r="A65" s="52">
        <v>2015</v>
      </c>
      <c r="B65" s="104" t="s">
        <v>420</v>
      </c>
      <c r="C65" s="66">
        <v>2.216071E-2</v>
      </c>
    </row>
    <row r="66" spans="1:3" x14ac:dyDescent="0.25">
      <c r="A66" s="52">
        <v>2015</v>
      </c>
      <c r="B66" s="104" t="s">
        <v>239</v>
      </c>
      <c r="C66" s="66">
        <v>1.2232140000000001E-2</v>
      </c>
    </row>
    <row r="67" spans="1:3" x14ac:dyDescent="0.25">
      <c r="A67" s="52">
        <v>2015</v>
      </c>
      <c r="B67" s="104" t="s">
        <v>240</v>
      </c>
      <c r="C67" s="66">
        <v>9.5125000000000001E-2</v>
      </c>
    </row>
    <row r="68" spans="1:3" x14ac:dyDescent="0.25">
      <c r="A68" s="52">
        <v>2015</v>
      </c>
      <c r="B68" s="104" t="s">
        <v>241</v>
      </c>
      <c r="C68" s="66">
        <v>31.346732100000001</v>
      </c>
    </row>
    <row r="69" spans="1:3" x14ac:dyDescent="0.25">
      <c r="A69" s="52">
        <v>2015</v>
      </c>
      <c r="B69" s="104" t="s">
        <v>242</v>
      </c>
      <c r="C69" s="66">
        <v>0.38835713999999999</v>
      </c>
    </row>
    <row r="70" spans="1:3" x14ac:dyDescent="0.25">
      <c r="A70" s="52">
        <v>2015</v>
      </c>
      <c r="B70" s="104" t="s">
        <v>243</v>
      </c>
      <c r="C70" s="66">
        <v>12.62175</v>
      </c>
    </row>
    <row r="71" spans="1:3" x14ac:dyDescent="0.25">
      <c r="A71" s="52">
        <v>2015</v>
      </c>
      <c r="B71" s="104" t="s">
        <v>244</v>
      </c>
      <c r="C71" s="66">
        <v>142.821821</v>
      </c>
    </row>
    <row r="72" spans="1:3" x14ac:dyDescent="0.25">
      <c r="A72" s="52">
        <v>2015</v>
      </c>
      <c r="B72" s="104" t="s">
        <v>245</v>
      </c>
      <c r="C72" s="66">
        <v>955.92828599999996</v>
      </c>
    </row>
    <row r="73" spans="1:3" x14ac:dyDescent="0.25">
      <c r="A73" s="52">
        <v>2015</v>
      </c>
      <c r="B73" s="104" t="s">
        <v>246</v>
      </c>
      <c r="C73" s="66">
        <v>936.39935700000001</v>
      </c>
    </row>
    <row r="74" spans="1:3" x14ac:dyDescent="0.25">
      <c r="A74" s="52">
        <v>2015</v>
      </c>
      <c r="B74" s="104" t="s">
        <v>247</v>
      </c>
      <c r="C74" s="66">
        <v>1173.3870199999999</v>
      </c>
    </row>
    <row r="75" spans="1:3" x14ac:dyDescent="0.25">
      <c r="A75" s="52">
        <v>2015</v>
      </c>
      <c r="B75" s="104" t="s">
        <v>248</v>
      </c>
      <c r="C75" s="66">
        <v>1160.3126999999999</v>
      </c>
    </row>
    <row r="76" spans="1:3" x14ac:dyDescent="0.25">
      <c r="A76" s="52">
        <v>2015</v>
      </c>
      <c r="B76" s="104" t="s">
        <v>249</v>
      </c>
      <c r="C76" s="66">
        <v>291.91105399999998</v>
      </c>
    </row>
    <row r="77" spans="1:3" x14ac:dyDescent="0.25">
      <c r="A77" s="52">
        <v>2015</v>
      </c>
      <c r="B77" s="104" t="s">
        <v>250</v>
      </c>
      <c r="C77" s="66">
        <v>57.123624999999997</v>
      </c>
    </row>
    <row r="78" spans="1:3" x14ac:dyDescent="0.25">
      <c r="A78" s="52">
        <v>2015</v>
      </c>
      <c r="B78" s="104" t="s">
        <v>252</v>
      </c>
      <c r="C78" s="66">
        <v>271.082875</v>
      </c>
    </row>
    <row r="79" spans="1:3" x14ac:dyDescent="0.25">
      <c r="A79" s="52">
        <v>2015</v>
      </c>
      <c r="B79" s="104" t="s">
        <v>253</v>
      </c>
      <c r="C79" s="66">
        <v>472.11764299999999</v>
      </c>
    </row>
    <row r="80" spans="1:3" x14ac:dyDescent="0.25">
      <c r="A80" s="52">
        <v>2015</v>
      </c>
      <c r="B80" s="104" t="s">
        <v>254</v>
      </c>
      <c r="C80" s="66">
        <v>70.799107100000001</v>
      </c>
    </row>
    <row r="81" spans="1:3" x14ac:dyDescent="0.25">
      <c r="A81" s="52">
        <v>2015</v>
      </c>
      <c r="B81" s="104" t="s">
        <v>255</v>
      </c>
      <c r="C81" s="66">
        <v>129.69089299999999</v>
      </c>
    </row>
    <row r="82" spans="1:3" x14ac:dyDescent="0.25">
      <c r="A82" s="52">
        <v>2015</v>
      </c>
      <c r="B82" s="104" t="s">
        <v>256</v>
      </c>
      <c r="C82" s="66">
        <v>16.696339300000002</v>
      </c>
    </row>
    <row r="83" spans="1:3" x14ac:dyDescent="0.25">
      <c r="A83" s="52">
        <v>2015</v>
      </c>
      <c r="B83" s="104" t="s">
        <v>257</v>
      </c>
      <c r="C83" s="66">
        <v>643.74667899999997</v>
      </c>
    </row>
    <row r="84" spans="1:3" x14ac:dyDescent="0.25">
      <c r="A84" s="52">
        <v>2015</v>
      </c>
      <c r="B84" s="104" t="s">
        <v>258</v>
      </c>
      <c r="C84" s="66">
        <v>760.77575000000002</v>
      </c>
    </row>
    <row r="85" spans="1:3" x14ac:dyDescent="0.25">
      <c r="A85" s="52">
        <v>2015</v>
      </c>
      <c r="B85" s="104" t="s">
        <v>259</v>
      </c>
      <c r="C85" s="66">
        <v>18.449821400000001</v>
      </c>
    </row>
    <row r="86" spans="1:3" x14ac:dyDescent="0.25">
      <c r="A86" s="52">
        <v>2015</v>
      </c>
      <c r="B86" s="104" t="s">
        <v>260</v>
      </c>
      <c r="C86" s="66">
        <v>0.13683929</v>
      </c>
    </row>
    <row r="87" spans="1:3" x14ac:dyDescent="0.25">
      <c r="A87" s="52">
        <v>2015</v>
      </c>
      <c r="B87" s="104" t="s">
        <v>261</v>
      </c>
      <c r="C87" s="66">
        <v>32.704999999999998</v>
      </c>
    </row>
    <row r="88" spans="1:3" x14ac:dyDescent="0.25">
      <c r="A88" s="52">
        <v>2015</v>
      </c>
      <c r="B88" s="104" t="s">
        <v>262</v>
      </c>
      <c r="C88" s="66">
        <v>42.331874999999997</v>
      </c>
    </row>
    <row r="89" spans="1:3" x14ac:dyDescent="0.25">
      <c r="A89" s="52">
        <v>2015</v>
      </c>
      <c r="B89" s="104" t="s">
        <v>263</v>
      </c>
      <c r="C89" s="66">
        <v>7.2938035699999997</v>
      </c>
    </row>
    <row r="90" spans="1:3" x14ac:dyDescent="0.25">
      <c r="A90" s="52">
        <v>2015</v>
      </c>
      <c r="B90" s="104" t="s">
        <v>264</v>
      </c>
      <c r="C90" s="66">
        <v>157.15226799999999</v>
      </c>
    </row>
    <row r="91" spans="1:3" x14ac:dyDescent="0.25">
      <c r="A91" s="52">
        <v>2015</v>
      </c>
      <c r="B91" s="104" t="s">
        <v>265</v>
      </c>
      <c r="C91" s="66">
        <v>7.1798392900000003</v>
      </c>
    </row>
    <row r="92" spans="1:3" x14ac:dyDescent="0.25">
      <c r="A92" s="52">
        <v>2015</v>
      </c>
      <c r="B92" s="104" t="s">
        <v>266</v>
      </c>
      <c r="C92" s="66">
        <v>100.63800000000001</v>
      </c>
    </row>
    <row r="93" spans="1:3" x14ac:dyDescent="0.25">
      <c r="A93" s="52">
        <v>2015</v>
      </c>
      <c r="B93" s="104" t="s">
        <v>268</v>
      </c>
      <c r="C93" s="66">
        <v>0.13333929</v>
      </c>
    </row>
    <row r="94" spans="1:3" x14ac:dyDescent="0.25">
      <c r="A94" s="52">
        <v>2015</v>
      </c>
      <c r="B94" s="104" t="s">
        <v>269</v>
      </c>
      <c r="C94" s="66">
        <v>14.5073214</v>
      </c>
    </row>
    <row r="95" spans="1:3" x14ac:dyDescent="0.25">
      <c r="A95" s="52">
        <v>2015</v>
      </c>
      <c r="B95" s="104" t="s">
        <v>270</v>
      </c>
      <c r="C95" s="66">
        <v>6.6321430000000001E-2</v>
      </c>
    </row>
    <row r="96" spans="1:3" x14ac:dyDescent="0.25">
      <c r="A96" s="52">
        <v>2015</v>
      </c>
      <c r="B96" s="104" t="s">
        <v>271</v>
      </c>
      <c r="C96" s="66">
        <v>186.33949999999999</v>
      </c>
    </row>
    <row r="97" spans="1:3" x14ac:dyDescent="0.25">
      <c r="A97" s="52">
        <v>2015</v>
      </c>
      <c r="B97" s="104" t="s">
        <v>272</v>
      </c>
      <c r="C97" s="66">
        <v>100.683893</v>
      </c>
    </row>
    <row r="98" spans="1:3" x14ac:dyDescent="0.25">
      <c r="A98" s="52">
        <v>2015</v>
      </c>
      <c r="B98" s="104" t="s">
        <v>273</v>
      </c>
      <c r="C98" s="66">
        <v>42.356000000000002</v>
      </c>
    </row>
    <row r="99" spans="1:3" x14ac:dyDescent="0.25">
      <c r="A99" s="52">
        <v>2015</v>
      </c>
      <c r="B99" s="104" t="s">
        <v>274</v>
      </c>
      <c r="C99" s="66">
        <v>4.3244107100000004</v>
      </c>
    </row>
    <row r="100" spans="1:3" x14ac:dyDescent="0.25">
      <c r="A100" s="52">
        <v>2015</v>
      </c>
      <c r="B100" s="104" t="s">
        <v>423</v>
      </c>
      <c r="C100" s="66">
        <v>3.044643E-2</v>
      </c>
    </row>
    <row r="101" spans="1:3" x14ac:dyDescent="0.25">
      <c r="A101" s="52">
        <v>2015</v>
      </c>
      <c r="B101" s="104" t="s">
        <v>275</v>
      </c>
      <c r="C101" s="66">
        <v>121.664571</v>
      </c>
    </row>
    <row r="102" spans="1:3" x14ac:dyDescent="0.25">
      <c r="A102" s="52">
        <v>2015</v>
      </c>
      <c r="B102" s="104" t="s">
        <v>276</v>
      </c>
      <c r="C102" s="66">
        <v>270.96499999999997</v>
      </c>
    </row>
    <row r="103" spans="1:3" x14ac:dyDescent="0.25">
      <c r="A103" s="52">
        <v>2015</v>
      </c>
      <c r="B103" s="104" t="s">
        <v>277</v>
      </c>
      <c r="C103" s="66">
        <v>271.80117899999999</v>
      </c>
    </row>
    <row r="104" spans="1:3" x14ac:dyDescent="0.25">
      <c r="A104" s="52">
        <v>2015</v>
      </c>
      <c r="B104" s="104" t="s">
        <v>278</v>
      </c>
      <c r="C104" s="66">
        <v>15.038875000000001</v>
      </c>
    </row>
    <row r="105" spans="1:3" x14ac:dyDescent="0.25">
      <c r="A105" s="52">
        <v>2015</v>
      </c>
      <c r="B105" s="104" t="s">
        <v>279</v>
      </c>
      <c r="C105" s="66">
        <v>146.216286</v>
      </c>
    </row>
    <row r="106" spans="1:3" x14ac:dyDescent="0.25">
      <c r="A106" s="52">
        <v>2015</v>
      </c>
      <c r="B106" s="104" t="s">
        <v>280</v>
      </c>
      <c r="C106" s="66">
        <v>284.38192900000001</v>
      </c>
    </row>
    <row r="107" spans="1:3" x14ac:dyDescent="0.25">
      <c r="A107" s="52">
        <v>2015</v>
      </c>
      <c r="B107" s="104" t="s">
        <v>281</v>
      </c>
      <c r="C107" s="66">
        <v>129.67348200000001</v>
      </c>
    </row>
    <row r="108" spans="1:3" x14ac:dyDescent="0.25">
      <c r="A108" s="52">
        <v>2015</v>
      </c>
      <c r="B108" s="104" t="s">
        <v>282</v>
      </c>
      <c r="C108" s="66">
        <v>30.0338393</v>
      </c>
    </row>
    <row r="109" spans="1:3" x14ac:dyDescent="0.25">
      <c r="A109" s="52">
        <v>2015</v>
      </c>
      <c r="B109" s="104" t="s">
        <v>283</v>
      </c>
      <c r="C109" s="66">
        <v>49.760660700000003</v>
      </c>
    </row>
    <row r="110" spans="1:3" x14ac:dyDescent="0.25">
      <c r="A110" s="52">
        <v>2015</v>
      </c>
      <c r="B110" s="104" t="s">
        <v>284</v>
      </c>
      <c r="C110" s="66">
        <v>19.445875000000001</v>
      </c>
    </row>
    <row r="111" spans="1:3" x14ac:dyDescent="0.25">
      <c r="A111" s="52">
        <v>2015</v>
      </c>
      <c r="B111" s="104" t="s">
        <v>285</v>
      </c>
      <c r="C111" s="66">
        <v>57.925089300000003</v>
      </c>
    </row>
    <row r="112" spans="1:3" x14ac:dyDescent="0.25">
      <c r="A112" s="52">
        <v>2015</v>
      </c>
      <c r="B112" s="104" t="s">
        <v>286</v>
      </c>
      <c r="C112" s="66">
        <v>226.38478599999999</v>
      </c>
    </row>
    <row r="113" spans="1:3" x14ac:dyDescent="0.25">
      <c r="A113" s="52">
        <v>2015</v>
      </c>
      <c r="B113" s="104" t="s">
        <v>287</v>
      </c>
      <c r="C113" s="66">
        <v>3.3096071399999998</v>
      </c>
    </row>
    <row r="114" spans="1:3" x14ac:dyDescent="0.25">
      <c r="A114" s="52">
        <v>2015</v>
      </c>
      <c r="B114" s="104" t="s">
        <v>288</v>
      </c>
      <c r="C114" s="66">
        <v>437.07900000000001</v>
      </c>
    </row>
    <row r="115" spans="1:3" x14ac:dyDescent="0.25">
      <c r="A115" s="52">
        <v>2015</v>
      </c>
      <c r="B115" s="104" t="s">
        <v>289</v>
      </c>
      <c r="C115" s="66">
        <v>461.90830399999999</v>
      </c>
    </row>
    <row r="116" spans="1:3" x14ac:dyDescent="0.25">
      <c r="A116" s="52">
        <v>2015</v>
      </c>
      <c r="B116" s="104" t="s">
        <v>290</v>
      </c>
      <c r="C116" s="66">
        <v>127.300321</v>
      </c>
    </row>
    <row r="117" spans="1:3" x14ac:dyDescent="0.25">
      <c r="A117" s="52">
        <v>2015</v>
      </c>
      <c r="B117" s="104" t="s">
        <v>291</v>
      </c>
      <c r="C117" s="66">
        <v>28.1018036</v>
      </c>
    </row>
    <row r="118" spans="1:3" x14ac:dyDescent="0.25">
      <c r="A118" s="52">
        <v>2015</v>
      </c>
      <c r="B118" s="104" t="s">
        <v>292</v>
      </c>
      <c r="C118" s="66">
        <v>204.14173199999999</v>
      </c>
    </row>
    <row r="119" spans="1:3" x14ac:dyDescent="0.25">
      <c r="A119" s="52">
        <v>2015</v>
      </c>
      <c r="B119" s="104" t="s">
        <v>293</v>
      </c>
      <c r="C119" s="66">
        <v>40.152982100000003</v>
      </c>
    </row>
    <row r="120" spans="1:3" x14ac:dyDescent="0.25">
      <c r="A120" s="52">
        <v>2015</v>
      </c>
      <c r="B120" s="104" t="s">
        <v>294</v>
      </c>
      <c r="C120" s="66">
        <v>1.6374107099999999</v>
      </c>
    </row>
    <row r="121" spans="1:3" x14ac:dyDescent="0.25">
      <c r="A121" s="52">
        <v>2015</v>
      </c>
      <c r="B121" s="104" t="s">
        <v>424</v>
      </c>
      <c r="C121" s="66">
        <v>3.2571429999999998E-2</v>
      </c>
    </row>
    <row r="122" spans="1:3" x14ac:dyDescent="0.25">
      <c r="A122" s="52">
        <v>2015</v>
      </c>
      <c r="B122" s="104" t="s">
        <v>295</v>
      </c>
      <c r="C122" s="66">
        <v>118.563839</v>
      </c>
    </row>
    <row r="123" spans="1:3" x14ac:dyDescent="0.25">
      <c r="A123" s="52">
        <v>2015</v>
      </c>
      <c r="B123" s="104" t="s">
        <v>296</v>
      </c>
      <c r="C123" s="66">
        <v>2.8763035700000001</v>
      </c>
    </row>
    <row r="124" spans="1:3" x14ac:dyDescent="0.25">
      <c r="A124" s="52">
        <v>2015</v>
      </c>
      <c r="B124" s="104" t="s">
        <v>297</v>
      </c>
      <c r="C124" s="66">
        <v>83.665428599999998</v>
      </c>
    </row>
    <row r="125" spans="1:3" x14ac:dyDescent="0.25">
      <c r="A125" s="52">
        <v>2015</v>
      </c>
      <c r="B125" s="104" t="s">
        <v>298</v>
      </c>
      <c r="C125" s="66">
        <v>98.437339300000005</v>
      </c>
    </row>
    <row r="126" spans="1:3" x14ac:dyDescent="0.25">
      <c r="A126" s="52">
        <v>2015</v>
      </c>
      <c r="B126" s="104" t="s">
        <v>300</v>
      </c>
      <c r="C126" s="66">
        <v>410.89214299999998</v>
      </c>
    </row>
    <row r="127" spans="1:3" x14ac:dyDescent="0.25">
      <c r="A127" s="52">
        <v>2015</v>
      </c>
      <c r="B127" s="104" t="s">
        <v>302</v>
      </c>
      <c r="C127" s="66">
        <v>1484.07852</v>
      </c>
    </row>
    <row r="128" spans="1:3" x14ac:dyDescent="0.25">
      <c r="A128" s="52">
        <v>2015</v>
      </c>
      <c r="B128" s="104" t="s">
        <v>303</v>
      </c>
      <c r="C128" s="66">
        <v>0.59142857000000004</v>
      </c>
    </row>
    <row r="129" spans="1:3" x14ac:dyDescent="0.25">
      <c r="A129" s="52">
        <v>2015</v>
      </c>
      <c r="B129" s="104" t="s">
        <v>304</v>
      </c>
      <c r="C129" s="66">
        <v>8.2285709999999998E-2</v>
      </c>
    </row>
    <row r="130" spans="1:3" x14ac:dyDescent="0.25">
      <c r="A130" s="52">
        <v>2015</v>
      </c>
      <c r="B130" s="104" t="s">
        <v>425</v>
      </c>
      <c r="C130" s="66">
        <v>7.8714290000000006E-2</v>
      </c>
    </row>
    <row r="131" spans="1:3" x14ac:dyDescent="0.25">
      <c r="A131" s="52">
        <v>2015</v>
      </c>
      <c r="B131" s="104" t="s">
        <v>305</v>
      </c>
      <c r="C131" s="66">
        <v>132.113339</v>
      </c>
    </row>
    <row r="132" spans="1:3" x14ac:dyDescent="0.25">
      <c r="A132" s="52">
        <v>2015</v>
      </c>
      <c r="B132" s="104" t="s">
        <v>306</v>
      </c>
      <c r="C132" s="66">
        <v>235.87942899999999</v>
      </c>
    </row>
    <row r="133" spans="1:3" x14ac:dyDescent="0.25">
      <c r="A133" s="52">
        <v>2015</v>
      </c>
      <c r="B133" s="104" t="s">
        <v>307</v>
      </c>
      <c r="C133" s="66">
        <v>22.479928600000001</v>
      </c>
    </row>
    <row r="134" spans="1:3" x14ac:dyDescent="0.25">
      <c r="A134" s="52">
        <v>2015</v>
      </c>
      <c r="B134" s="104" t="s">
        <v>309</v>
      </c>
      <c r="C134" s="66">
        <v>249.39889299999999</v>
      </c>
    </row>
    <row r="135" spans="1:3" x14ac:dyDescent="0.25">
      <c r="A135" s="52">
        <v>2015</v>
      </c>
      <c r="B135" s="104" t="s">
        <v>310</v>
      </c>
      <c r="C135" s="66">
        <v>1944.3515</v>
      </c>
    </row>
    <row r="136" spans="1:3" x14ac:dyDescent="0.25">
      <c r="A136" s="52">
        <v>2015</v>
      </c>
      <c r="B136" s="104" t="s">
        <v>312</v>
      </c>
      <c r="C136" s="66">
        <v>72.415125000000003</v>
      </c>
    </row>
    <row r="137" spans="1:3" x14ac:dyDescent="0.25">
      <c r="A137" s="52">
        <v>2015</v>
      </c>
      <c r="B137" s="104" t="s">
        <v>313</v>
      </c>
      <c r="C137" s="66">
        <v>8.0191785699999993</v>
      </c>
    </row>
    <row r="138" spans="1:3" x14ac:dyDescent="0.25">
      <c r="A138" s="52">
        <v>2015</v>
      </c>
      <c r="B138" s="104" t="s">
        <v>314</v>
      </c>
      <c r="C138" s="66">
        <v>9.0374999999999997E-2</v>
      </c>
    </row>
    <row r="139" spans="1:3" x14ac:dyDescent="0.25">
      <c r="A139" s="52">
        <v>2015</v>
      </c>
      <c r="B139" s="104" t="s">
        <v>315</v>
      </c>
      <c r="C139" s="66">
        <v>1.3577857099999999</v>
      </c>
    </row>
    <row r="140" spans="1:3" x14ac:dyDescent="0.25">
      <c r="A140" s="52">
        <v>2015</v>
      </c>
      <c r="B140" s="104" t="s">
        <v>316</v>
      </c>
      <c r="C140" s="66">
        <v>31.240357100000001</v>
      </c>
    </row>
    <row r="141" spans="1:3" x14ac:dyDescent="0.25">
      <c r="A141" s="52">
        <v>2015</v>
      </c>
      <c r="B141" s="104" t="s">
        <v>317</v>
      </c>
      <c r="C141" s="66">
        <v>272.36255399999999</v>
      </c>
    </row>
    <row r="142" spans="1:3" x14ac:dyDescent="0.25">
      <c r="A142" s="52">
        <v>2015</v>
      </c>
      <c r="B142" s="104" t="s">
        <v>318</v>
      </c>
      <c r="C142" s="66">
        <v>89.432517899999993</v>
      </c>
    </row>
    <row r="143" spans="1:3" x14ac:dyDescent="0.25">
      <c r="A143" s="52">
        <v>2015</v>
      </c>
      <c r="B143" s="104" t="s">
        <v>319</v>
      </c>
      <c r="C143" s="66">
        <v>2056.4795199999999</v>
      </c>
    </row>
    <row r="144" spans="1:3" x14ac:dyDescent="0.25">
      <c r="A144" s="52">
        <v>2015</v>
      </c>
      <c r="B144" s="104" t="s">
        <v>320</v>
      </c>
      <c r="C144" s="66">
        <v>17.219000000000001</v>
      </c>
    </row>
    <row r="145" spans="1:3" x14ac:dyDescent="0.25">
      <c r="A145" s="52">
        <v>2015</v>
      </c>
      <c r="B145" s="104" t="s">
        <v>321</v>
      </c>
      <c r="C145" s="66">
        <v>2734.6479100000001</v>
      </c>
    </row>
    <row r="146" spans="1:3" x14ac:dyDescent="0.25">
      <c r="A146" s="52">
        <v>2015</v>
      </c>
      <c r="B146" s="104" t="s">
        <v>322</v>
      </c>
      <c r="C146" s="66">
        <v>498.10653600000001</v>
      </c>
    </row>
    <row r="147" spans="1:3" x14ac:dyDescent="0.25">
      <c r="A147" s="52">
        <v>2015</v>
      </c>
      <c r="B147" s="104" t="s">
        <v>323</v>
      </c>
      <c r="C147" s="66">
        <v>332.64653600000003</v>
      </c>
    </row>
    <row r="148" spans="1:3" x14ac:dyDescent="0.25">
      <c r="A148" s="52">
        <v>2015</v>
      </c>
      <c r="B148" s="104" t="s">
        <v>324</v>
      </c>
      <c r="C148" s="66">
        <v>75.374410699999999</v>
      </c>
    </row>
    <row r="149" spans="1:3" x14ac:dyDescent="0.25">
      <c r="A149" s="52">
        <v>2015</v>
      </c>
      <c r="B149" s="104" t="s">
        <v>325</v>
      </c>
      <c r="C149" s="66">
        <v>274.44912499999998</v>
      </c>
    </row>
    <row r="150" spans="1:3" x14ac:dyDescent="0.25">
      <c r="A150" s="52">
        <v>2015</v>
      </c>
      <c r="B150" s="104" t="s">
        <v>326</v>
      </c>
      <c r="C150" s="66">
        <v>0.33776785999999998</v>
      </c>
    </row>
    <row r="151" spans="1:3" x14ac:dyDescent="0.25">
      <c r="A151" s="52">
        <v>2015</v>
      </c>
      <c r="B151" s="104" t="s">
        <v>327</v>
      </c>
      <c r="C151" s="66">
        <v>59.775964299999998</v>
      </c>
    </row>
    <row r="152" spans="1:3" x14ac:dyDescent="0.25">
      <c r="A152" s="52">
        <v>2015</v>
      </c>
      <c r="B152" s="104" t="s">
        <v>328</v>
      </c>
      <c r="C152" s="66">
        <v>34.1200714</v>
      </c>
    </row>
    <row r="153" spans="1:3" x14ac:dyDescent="0.25">
      <c r="A153" s="52">
        <v>2015</v>
      </c>
      <c r="B153" s="104" t="s">
        <v>329</v>
      </c>
      <c r="C153" s="66">
        <v>44.1157143</v>
      </c>
    </row>
    <row r="154" spans="1:3" x14ac:dyDescent="0.25">
      <c r="A154" s="52">
        <v>2015</v>
      </c>
      <c r="B154" s="104" t="s">
        <v>330</v>
      </c>
      <c r="C154" s="66">
        <v>233.05903599999999</v>
      </c>
    </row>
    <row r="155" spans="1:3" x14ac:dyDescent="0.25">
      <c r="A155" s="52">
        <v>2015</v>
      </c>
      <c r="B155" s="104" t="s">
        <v>331</v>
      </c>
      <c r="C155" s="66">
        <v>15.089946400000001</v>
      </c>
    </row>
    <row r="156" spans="1:3" x14ac:dyDescent="0.25">
      <c r="A156" s="52">
        <v>2015</v>
      </c>
      <c r="B156" s="104" t="s">
        <v>332</v>
      </c>
      <c r="C156" s="66">
        <v>111.153125</v>
      </c>
    </row>
    <row r="157" spans="1:3" x14ac:dyDescent="0.25">
      <c r="A157" s="52">
        <v>2015</v>
      </c>
      <c r="B157" s="104" t="s">
        <v>333</v>
      </c>
      <c r="C157" s="66">
        <v>134.56860699999999</v>
      </c>
    </row>
    <row r="158" spans="1:3" x14ac:dyDescent="0.25">
      <c r="A158" s="52">
        <v>2015</v>
      </c>
      <c r="B158" s="104" t="s">
        <v>334</v>
      </c>
      <c r="C158" s="66">
        <v>3.4641607099999998</v>
      </c>
    </row>
    <row r="159" spans="1:3" x14ac:dyDescent="0.25">
      <c r="A159" s="52">
        <v>2015</v>
      </c>
      <c r="B159" s="104" t="s">
        <v>335</v>
      </c>
      <c r="C159" s="66">
        <v>466.44600000000003</v>
      </c>
    </row>
    <row r="160" spans="1:3" x14ac:dyDescent="0.25">
      <c r="A160" s="52">
        <v>2015</v>
      </c>
      <c r="B160" s="104" t="s">
        <v>336</v>
      </c>
      <c r="C160" s="66">
        <v>0.32896428999999999</v>
      </c>
    </row>
    <row r="161" spans="1:3" x14ac:dyDescent="0.25">
      <c r="A161" s="52">
        <v>2015</v>
      </c>
      <c r="B161" s="104" t="s">
        <v>337</v>
      </c>
      <c r="C161" s="66">
        <v>38.672892900000001</v>
      </c>
    </row>
    <row r="162" spans="1:3" x14ac:dyDescent="0.25">
      <c r="A162" s="52">
        <v>2015</v>
      </c>
      <c r="B162" s="104" t="s">
        <v>338</v>
      </c>
      <c r="C162" s="66">
        <v>34.307392900000004</v>
      </c>
    </row>
    <row r="163" spans="1:3" x14ac:dyDescent="0.25">
      <c r="A163" s="52">
        <v>2015</v>
      </c>
      <c r="B163" s="104" t="s">
        <v>340</v>
      </c>
      <c r="C163" s="66">
        <v>2962.5205500000002</v>
      </c>
    </row>
    <row r="164" spans="1:3" x14ac:dyDescent="0.25">
      <c r="A164" s="52">
        <v>2015</v>
      </c>
      <c r="B164" s="104" t="s">
        <v>341</v>
      </c>
      <c r="C164" s="66">
        <v>879.75910699999997</v>
      </c>
    </row>
    <row r="165" spans="1:3" x14ac:dyDescent="0.25">
      <c r="A165" s="52">
        <v>2015</v>
      </c>
      <c r="B165" s="104" t="s">
        <v>342</v>
      </c>
      <c r="C165" s="66">
        <v>0.26478571000000001</v>
      </c>
    </row>
    <row r="166" spans="1:3" x14ac:dyDescent="0.25">
      <c r="A166" s="52">
        <v>2015</v>
      </c>
      <c r="B166" s="104" t="s">
        <v>343</v>
      </c>
      <c r="C166" s="66">
        <v>96.655107099999995</v>
      </c>
    </row>
    <row r="167" spans="1:3" x14ac:dyDescent="0.25">
      <c r="A167" s="52">
        <v>2015</v>
      </c>
      <c r="B167" s="104" t="s">
        <v>344</v>
      </c>
      <c r="C167" s="66">
        <v>29.7719643</v>
      </c>
    </row>
    <row r="168" spans="1:3" x14ac:dyDescent="0.25">
      <c r="A168" s="52">
        <v>2015</v>
      </c>
      <c r="B168" s="104" t="s">
        <v>345</v>
      </c>
      <c r="C168" s="66">
        <v>302.51871399999999</v>
      </c>
    </row>
    <row r="169" spans="1:3" x14ac:dyDescent="0.25">
      <c r="A169" s="52">
        <v>2015</v>
      </c>
      <c r="B169" s="104" t="s">
        <v>346</v>
      </c>
      <c r="C169" s="66">
        <v>1127.9510700000001</v>
      </c>
    </row>
    <row r="170" spans="1:3" x14ac:dyDescent="0.25">
      <c r="A170" s="52">
        <v>2015</v>
      </c>
      <c r="B170" s="104" t="s">
        <v>347</v>
      </c>
      <c r="C170" s="66">
        <v>203.34778600000001</v>
      </c>
    </row>
    <row r="171" spans="1:3" x14ac:dyDescent="0.25">
      <c r="A171" s="52">
        <v>2015</v>
      </c>
      <c r="B171" s="104" t="s">
        <v>348</v>
      </c>
      <c r="C171" s="66">
        <v>157.276982</v>
      </c>
    </row>
    <row r="172" spans="1:3" x14ac:dyDescent="0.25">
      <c r="A172" s="52">
        <v>2015</v>
      </c>
      <c r="B172" s="104" t="s">
        <v>349</v>
      </c>
      <c r="C172" s="66">
        <v>137.52199999999999</v>
      </c>
    </row>
    <row r="173" spans="1:3" x14ac:dyDescent="0.25">
      <c r="A173" s="52">
        <v>2015</v>
      </c>
      <c r="B173" s="104" t="s">
        <v>350</v>
      </c>
      <c r="C173" s="66">
        <v>47.056874999999998</v>
      </c>
    </row>
    <row r="174" spans="1:3" x14ac:dyDescent="0.25">
      <c r="A174" s="52">
        <v>2015</v>
      </c>
      <c r="B174" s="104" t="s">
        <v>351</v>
      </c>
      <c r="C174" s="66">
        <v>0.13950000000000001</v>
      </c>
    </row>
    <row r="175" spans="1:3" x14ac:dyDescent="0.25">
      <c r="A175" s="52">
        <v>2015</v>
      </c>
      <c r="B175" s="104" t="s">
        <v>427</v>
      </c>
      <c r="C175" s="66">
        <v>3.044643E-2</v>
      </c>
    </row>
    <row r="176" spans="1:3" x14ac:dyDescent="0.25">
      <c r="A176" s="52">
        <v>2015</v>
      </c>
      <c r="B176" s="104" t="s">
        <v>352</v>
      </c>
      <c r="C176" s="66">
        <v>188.59125</v>
      </c>
    </row>
    <row r="177" spans="1:3" x14ac:dyDescent="0.25">
      <c r="A177" s="52">
        <v>2015</v>
      </c>
      <c r="B177" s="104" t="s">
        <v>353</v>
      </c>
      <c r="C177" s="66">
        <v>1254.2522899999999</v>
      </c>
    </row>
    <row r="178" spans="1:3" x14ac:dyDescent="0.25">
      <c r="A178" s="52">
        <v>2015</v>
      </c>
      <c r="B178" s="104" t="s">
        <v>354</v>
      </c>
      <c r="C178" s="66">
        <v>1856.6684499999999</v>
      </c>
    </row>
    <row r="179" spans="1:3" x14ac:dyDescent="0.25">
      <c r="A179" s="52">
        <v>2015</v>
      </c>
      <c r="B179" s="104" t="s">
        <v>356</v>
      </c>
      <c r="C179" s="66">
        <v>43.047910700000003</v>
      </c>
    </row>
    <row r="180" spans="1:3" x14ac:dyDescent="0.25">
      <c r="A180" s="52">
        <v>2015</v>
      </c>
      <c r="B180" s="104" t="s">
        <v>357</v>
      </c>
      <c r="C180" s="66">
        <v>12.5858036</v>
      </c>
    </row>
    <row r="181" spans="1:3" x14ac:dyDescent="0.25">
      <c r="A181" s="52">
        <v>2015</v>
      </c>
      <c r="B181" s="104" t="s">
        <v>358</v>
      </c>
      <c r="C181" s="66">
        <v>0.11148213999999999</v>
      </c>
    </row>
    <row r="182" spans="1:3" x14ac:dyDescent="0.25">
      <c r="A182" s="52">
        <v>2015</v>
      </c>
      <c r="B182" s="104" t="s">
        <v>359</v>
      </c>
      <c r="C182" s="66">
        <v>1.4</v>
      </c>
    </row>
    <row r="183" spans="1:3" x14ac:dyDescent="0.25">
      <c r="A183" s="52">
        <v>2015</v>
      </c>
      <c r="B183" s="104" t="s">
        <v>360</v>
      </c>
      <c r="C183" s="66">
        <v>1889.6423400000001</v>
      </c>
    </row>
    <row r="184" spans="1:3" x14ac:dyDescent="0.25">
      <c r="A184" s="52">
        <v>2015</v>
      </c>
      <c r="B184" s="104" t="s">
        <v>361</v>
      </c>
      <c r="C184" s="66">
        <v>6.4344821400000001</v>
      </c>
    </row>
    <row r="185" spans="1:3" x14ac:dyDescent="0.25">
      <c r="A185" s="52">
        <v>2015</v>
      </c>
      <c r="B185" s="104" t="s">
        <v>362</v>
      </c>
      <c r="C185" s="66">
        <v>519.48521400000004</v>
      </c>
    </row>
    <row r="186" spans="1:3" x14ac:dyDescent="0.25">
      <c r="A186" s="52">
        <v>2015</v>
      </c>
      <c r="B186" s="104" t="s">
        <v>363</v>
      </c>
      <c r="C186" s="66">
        <v>57.960142900000001</v>
      </c>
    </row>
    <row r="187" spans="1:3" x14ac:dyDescent="0.25">
      <c r="A187" s="52">
        <v>2015</v>
      </c>
      <c r="B187" s="104" t="s">
        <v>364</v>
      </c>
      <c r="C187" s="66">
        <v>184.305893</v>
      </c>
    </row>
    <row r="188" spans="1:3" x14ac:dyDescent="0.25">
      <c r="A188" s="52">
        <v>2015</v>
      </c>
      <c r="B188" s="104" t="s">
        <v>365</v>
      </c>
      <c r="C188" s="66">
        <v>232.67648199999999</v>
      </c>
    </row>
    <row r="189" spans="1:3" x14ac:dyDescent="0.25">
      <c r="A189" s="52">
        <v>2015</v>
      </c>
      <c r="B189" s="104" t="s">
        <v>366</v>
      </c>
      <c r="C189" s="66">
        <v>47.863035699999998</v>
      </c>
    </row>
    <row r="190" spans="1:3" x14ac:dyDescent="0.25">
      <c r="A190" s="52">
        <v>2015</v>
      </c>
      <c r="B190" s="104" t="s">
        <v>367</v>
      </c>
      <c r="C190" s="66">
        <v>1.5674821400000001</v>
      </c>
    </row>
    <row r="191" spans="1:3" x14ac:dyDescent="0.25">
      <c r="A191" s="52">
        <v>2015</v>
      </c>
      <c r="B191" s="104" t="s">
        <v>369</v>
      </c>
      <c r="C191" s="66">
        <v>8.1214285700000008</v>
      </c>
    </row>
    <row r="192" spans="1:3" x14ac:dyDescent="0.25">
      <c r="A192" s="52">
        <v>2015</v>
      </c>
      <c r="B192" s="104" t="s">
        <v>371</v>
      </c>
      <c r="C192" s="66">
        <v>0.18810714000000001</v>
      </c>
    </row>
    <row r="193" spans="1:3" x14ac:dyDescent="0.25">
      <c r="A193" s="52">
        <v>2015</v>
      </c>
      <c r="B193" s="104" t="s">
        <v>372</v>
      </c>
      <c r="C193" s="66">
        <v>13.924392900000001</v>
      </c>
    </row>
    <row r="194" spans="1:3" x14ac:dyDescent="0.25">
      <c r="A194" s="52">
        <v>2015</v>
      </c>
      <c r="B194" s="104" t="s">
        <v>373</v>
      </c>
      <c r="C194" s="66">
        <v>27.574696400000001</v>
      </c>
    </row>
    <row r="195" spans="1:3" x14ac:dyDescent="0.25">
      <c r="A195" s="52">
        <v>2015</v>
      </c>
      <c r="B195" s="104" t="s">
        <v>374</v>
      </c>
      <c r="C195" s="66">
        <v>92.375749999999996</v>
      </c>
    </row>
    <row r="196" spans="1:3" x14ac:dyDescent="0.25">
      <c r="A196" s="52">
        <v>2015</v>
      </c>
      <c r="B196" s="104" t="s">
        <v>375</v>
      </c>
      <c r="C196" s="66">
        <v>160.219786</v>
      </c>
    </row>
    <row r="197" spans="1:3" x14ac:dyDescent="0.25">
      <c r="A197" s="52">
        <v>2015</v>
      </c>
      <c r="B197" s="104" t="s">
        <v>376</v>
      </c>
      <c r="C197" s="66">
        <v>14.065</v>
      </c>
    </row>
    <row r="198" spans="1:3" x14ac:dyDescent="0.25">
      <c r="A198" s="52">
        <v>2015</v>
      </c>
      <c r="B198" s="104" t="s">
        <v>377</v>
      </c>
      <c r="C198" s="66">
        <v>13.6118571</v>
      </c>
    </row>
    <row r="199" spans="1:3" x14ac:dyDescent="0.25">
      <c r="A199" s="52">
        <v>2015</v>
      </c>
      <c r="B199" s="104" t="s">
        <v>378</v>
      </c>
      <c r="C199" s="66">
        <v>659.84535700000004</v>
      </c>
    </row>
    <row r="200" spans="1:3" x14ac:dyDescent="0.25">
      <c r="A200" s="52">
        <v>2015</v>
      </c>
      <c r="B200" s="104" t="s">
        <v>379</v>
      </c>
      <c r="C200" s="66">
        <v>1317.50775</v>
      </c>
    </row>
    <row r="201" spans="1:3" x14ac:dyDescent="0.25">
      <c r="A201" s="52">
        <v>2015</v>
      </c>
      <c r="B201" s="104" t="s">
        <v>380</v>
      </c>
      <c r="C201" s="66">
        <v>49.798660699999999</v>
      </c>
    </row>
    <row r="202" spans="1:3" x14ac:dyDescent="0.25">
      <c r="A202" s="52">
        <v>2015</v>
      </c>
      <c r="B202" s="104" t="s">
        <v>381</v>
      </c>
      <c r="C202" s="66">
        <v>65.325589300000004</v>
      </c>
    </row>
    <row r="203" spans="1:3" x14ac:dyDescent="0.25">
      <c r="A203" s="52">
        <v>2015</v>
      </c>
      <c r="B203" s="104" t="s">
        <v>382</v>
      </c>
      <c r="C203" s="66">
        <v>32.037732099999999</v>
      </c>
    </row>
    <row r="204" spans="1:3" x14ac:dyDescent="0.25">
      <c r="A204" s="52">
        <v>2015</v>
      </c>
      <c r="B204" s="104" t="s">
        <v>383</v>
      </c>
      <c r="C204" s="66">
        <v>456.979964</v>
      </c>
    </row>
    <row r="205" spans="1:3" x14ac:dyDescent="0.25">
      <c r="A205" s="52">
        <v>2015</v>
      </c>
      <c r="B205" s="104" t="s">
        <v>384</v>
      </c>
      <c r="C205" s="66">
        <v>0.28446429000000001</v>
      </c>
    </row>
    <row r="206" spans="1:3" x14ac:dyDescent="0.25">
      <c r="A206" s="52">
        <v>2015</v>
      </c>
      <c r="B206" s="104" t="s">
        <v>385</v>
      </c>
      <c r="C206" s="66">
        <v>1.1333928600000001</v>
      </c>
    </row>
    <row r="207" spans="1:3" x14ac:dyDescent="0.25">
      <c r="A207" s="52">
        <v>2015</v>
      </c>
      <c r="B207" s="104" t="s">
        <v>386</v>
      </c>
      <c r="C207" s="66">
        <v>0.29032142999999999</v>
      </c>
    </row>
    <row r="208" spans="1:3" x14ac:dyDescent="0.25">
      <c r="A208" s="52">
        <v>2015</v>
      </c>
      <c r="B208" s="104" t="s">
        <v>387</v>
      </c>
      <c r="C208" s="66">
        <v>19.4532679</v>
      </c>
    </row>
    <row r="209" spans="1:3" x14ac:dyDescent="0.25">
      <c r="A209" s="52">
        <v>2016</v>
      </c>
      <c r="B209" s="104" t="s">
        <v>163</v>
      </c>
      <c r="C209" s="66">
        <v>314.948893</v>
      </c>
    </row>
    <row r="210" spans="1:3" x14ac:dyDescent="0.25">
      <c r="A210" s="52">
        <v>2016</v>
      </c>
      <c r="B210" s="104" t="s">
        <v>177</v>
      </c>
      <c r="C210" s="66">
        <v>875.72628599999996</v>
      </c>
    </row>
    <row r="211" spans="1:3" x14ac:dyDescent="0.25">
      <c r="A211" s="52">
        <v>2016</v>
      </c>
      <c r="B211" s="104" t="s">
        <v>179</v>
      </c>
      <c r="C211" s="66">
        <v>1956.44364</v>
      </c>
    </row>
    <row r="212" spans="1:3" x14ac:dyDescent="0.25">
      <c r="A212" s="52">
        <v>2016</v>
      </c>
      <c r="B212" s="104" t="s">
        <v>180</v>
      </c>
      <c r="C212" s="66">
        <v>10.7402321</v>
      </c>
    </row>
    <row r="213" spans="1:3" x14ac:dyDescent="0.25">
      <c r="A213" s="52">
        <v>2016</v>
      </c>
      <c r="B213" s="104" t="s">
        <v>181</v>
      </c>
      <c r="C213" s="66">
        <v>9.3102857100000005</v>
      </c>
    </row>
    <row r="214" spans="1:3" x14ac:dyDescent="0.25">
      <c r="A214" s="52">
        <v>2016</v>
      </c>
      <c r="B214" s="104" t="s">
        <v>182</v>
      </c>
      <c r="C214" s="66">
        <v>796.120768</v>
      </c>
    </row>
    <row r="215" spans="1:3" x14ac:dyDescent="0.25">
      <c r="A215" s="52">
        <v>2016</v>
      </c>
      <c r="B215" s="104" t="s">
        <v>183</v>
      </c>
      <c r="C215" s="66">
        <v>48.4699107</v>
      </c>
    </row>
    <row r="216" spans="1:3" x14ac:dyDescent="0.25">
      <c r="A216" s="52">
        <v>2016</v>
      </c>
      <c r="B216" s="104" t="s">
        <v>184</v>
      </c>
      <c r="C216" s="66">
        <v>36.525285699999998</v>
      </c>
    </row>
    <row r="217" spans="1:3" x14ac:dyDescent="0.25">
      <c r="A217" s="52">
        <v>2016</v>
      </c>
      <c r="B217" s="104" t="s">
        <v>185</v>
      </c>
      <c r="C217" s="66">
        <v>11.2791786</v>
      </c>
    </row>
    <row r="218" spans="1:3" x14ac:dyDescent="0.25">
      <c r="A218" s="52">
        <v>2016</v>
      </c>
      <c r="B218" s="104" t="s">
        <v>186</v>
      </c>
      <c r="C218" s="66">
        <v>277.15751799999998</v>
      </c>
    </row>
    <row r="219" spans="1:3" x14ac:dyDescent="0.25">
      <c r="A219" s="52">
        <v>2016</v>
      </c>
      <c r="B219" s="104" t="s">
        <v>187</v>
      </c>
      <c r="C219" s="66">
        <v>479.99291099999999</v>
      </c>
    </row>
    <row r="220" spans="1:3" x14ac:dyDescent="0.25">
      <c r="A220" s="52">
        <v>2016</v>
      </c>
      <c r="B220" s="104" t="s">
        <v>188</v>
      </c>
      <c r="C220" s="66">
        <v>1663.98955</v>
      </c>
    </row>
    <row r="221" spans="1:3" x14ac:dyDescent="0.25">
      <c r="A221" s="52">
        <v>2016</v>
      </c>
      <c r="B221" s="104" t="s">
        <v>189</v>
      </c>
      <c r="C221" s="66">
        <v>14.329303599999999</v>
      </c>
    </row>
    <row r="222" spans="1:3" x14ac:dyDescent="0.25">
      <c r="A222" s="52">
        <v>2016</v>
      </c>
      <c r="B222" s="104" t="s">
        <v>190</v>
      </c>
      <c r="C222" s="66">
        <v>1805.8416400000001</v>
      </c>
    </row>
    <row r="223" spans="1:3" x14ac:dyDescent="0.25">
      <c r="A223" s="52">
        <v>2016</v>
      </c>
      <c r="B223" s="104" t="s">
        <v>191</v>
      </c>
      <c r="C223" s="66">
        <v>9.3509464300000005</v>
      </c>
    </row>
    <row r="224" spans="1:3" x14ac:dyDescent="0.25">
      <c r="A224" s="52">
        <v>2016</v>
      </c>
      <c r="B224" s="104" t="s">
        <v>192</v>
      </c>
      <c r="C224" s="66">
        <v>7.4644642899999996</v>
      </c>
    </row>
    <row r="225" spans="1:3" x14ac:dyDescent="0.25">
      <c r="A225" s="52">
        <v>2016</v>
      </c>
      <c r="B225" s="104" t="s">
        <v>193</v>
      </c>
      <c r="C225" s="66">
        <v>1020.83407</v>
      </c>
    </row>
    <row r="226" spans="1:3" x14ac:dyDescent="0.25">
      <c r="A226" s="52">
        <v>2016</v>
      </c>
      <c r="B226" s="104" t="s">
        <v>194</v>
      </c>
      <c r="C226" s="66">
        <v>61.216535700000001</v>
      </c>
    </row>
    <row r="227" spans="1:3" x14ac:dyDescent="0.25">
      <c r="A227" s="52">
        <v>2016</v>
      </c>
      <c r="B227" s="104" t="s">
        <v>195</v>
      </c>
      <c r="C227" s="66">
        <v>8.0075357100000009</v>
      </c>
    </row>
    <row r="228" spans="1:3" x14ac:dyDescent="0.25">
      <c r="A228" s="52">
        <v>2016</v>
      </c>
      <c r="B228" s="104" t="s">
        <v>196</v>
      </c>
      <c r="C228" s="66">
        <v>74.4735893</v>
      </c>
    </row>
    <row r="229" spans="1:3" x14ac:dyDescent="0.25">
      <c r="A229" s="52">
        <v>2016</v>
      </c>
      <c r="B229" s="104" t="s">
        <v>197</v>
      </c>
      <c r="C229" s="66">
        <v>24.317839299999999</v>
      </c>
    </row>
    <row r="230" spans="1:3" x14ac:dyDescent="0.25">
      <c r="A230" s="52">
        <v>2016</v>
      </c>
      <c r="B230" s="104" t="s">
        <v>198</v>
      </c>
      <c r="C230" s="66">
        <v>7.2116785700000001</v>
      </c>
    </row>
    <row r="231" spans="1:3" x14ac:dyDescent="0.25">
      <c r="A231" s="52">
        <v>2016</v>
      </c>
      <c r="B231" s="104" t="s">
        <v>199</v>
      </c>
      <c r="C231" s="66">
        <v>2.1976071400000001</v>
      </c>
    </row>
    <row r="232" spans="1:3" x14ac:dyDescent="0.25">
      <c r="A232" s="52">
        <v>2016</v>
      </c>
      <c r="B232" s="104" t="s">
        <v>200</v>
      </c>
      <c r="C232" s="66">
        <v>15.1571786</v>
      </c>
    </row>
    <row r="233" spans="1:3" x14ac:dyDescent="0.25">
      <c r="A233" s="52">
        <v>2016</v>
      </c>
      <c r="B233" s="104" t="s">
        <v>201</v>
      </c>
      <c r="C233" s="66">
        <v>26.207410700000001</v>
      </c>
    </row>
    <row r="234" spans="1:3" x14ac:dyDescent="0.25">
      <c r="A234" s="52">
        <v>2016</v>
      </c>
      <c r="B234" s="104" t="s">
        <v>202</v>
      </c>
      <c r="C234" s="66">
        <v>45.775357100000001</v>
      </c>
    </row>
    <row r="235" spans="1:3" x14ac:dyDescent="0.25">
      <c r="A235" s="52">
        <v>2016</v>
      </c>
      <c r="B235" s="104" t="s">
        <v>203</v>
      </c>
      <c r="C235" s="66">
        <v>9.7439642899999992</v>
      </c>
    </row>
    <row r="236" spans="1:3" x14ac:dyDescent="0.25">
      <c r="A236" s="52">
        <v>2016</v>
      </c>
      <c r="B236" s="104" t="s">
        <v>204</v>
      </c>
      <c r="C236" s="66">
        <v>25.646553600000001</v>
      </c>
    </row>
    <row r="237" spans="1:3" x14ac:dyDescent="0.25">
      <c r="A237" s="52">
        <v>2016</v>
      </c>
      <c r="B237" s="104" t="s">
        <v>205</v>
      </c>
      <c r="C237" s="66">
        <v>21.7992679</v>
      </c>
    </row>
    <row r="238" spans="1:3" x14ac:dyDescent="0.25">
      <c r="A238" s="52">
        <v>2016</v>
      </c>
      <c r="B238" s="104" t="s">
        <v>206</v>
      </c>
      <c r="C238" s="66">
        <v>143.90705399999999</v>
      </c>
    </row>
    <row r="239" spans="1:3" x14ac:dyDescent="0.25">
      <c r="A239" s="52">
        <v>2016</v>
      </c>
      <c r="B239" s="104" t="s">
        <v>207</v>
      </c>
      <c r="C239" s="66">
        <v>606.50816099999997</v>
      </c>
    </row>
    <row r="240" spans="1:3" x14ac:dyDescent="0.25">
      <c r="A240" s="52">
        <v>2016</v>
      </c>
      <c r="B240" s="104" t="s">
        <v>208</v>
      </c>
      <c r="C240" s="66">
        <v>131.145411</v>
      </c>
    </row>
    <row r="241" spans="1:3" x14ac:dyDescent="0.25">
      <c r="A241" s="52">
        <v>2016</v>
      </c>
      <c r="B241" s="104" t="s">
        <v>209</v>
      </c>
      <c r="C241" s="66">
        <v>0.82633928999999995</v>
      </c>
    </row>
    <row r="242" spans="1:3" x14ac:dyDescent="0.25">
      <c r="A242" s="52">
        <v>2016</v>
      </c>
      <c r="B242" s="104" t="s">
        <v>210</v>
      </c>
      <c r="C242" s="66">
        <v>69.471000000000004</v>
      </c>
    </row>
    <row r="243" spans="1:3" x14ac:dyDescent="0.25">
      <c r="A243" s="52">
        <v>2016</v>
      </c>
      <c r="B243" s="104" t="s">
        <v>211</v>
      </c>
      <c r="C243" s="66">
        <v>0.62732142999999996</v>
      </c>
    </row>
    <row r="244" spans="1:3" x14ac:dyDescent="0.25">
      <c r="A244" s="52">
        <v>2016</v>
      </c>
      <c r="B244" s="104" t="s">
        <v>212</v>
      </c>
      <c r="C244" s="66">
        <v>22.995553600000001</v>
      </c>
    </row>
    <row r="245" spans="1:3" x14ac:dyDescent="0.25">
      <c r="A245" s="52">
        <v>2016</v>
      </c>
      <c r="B245" s="104" t="s">
        <v>213</v>
      </c>
      <c r="C245" s="66">
        <v>9.3189821399999992</v>
      </c>
    </row>
    <row r="246" spans="1:3" x14ac:dyDescent="0.25">
      <c r="A246" s="52">
        <v>2016</v>
      </c>
      <c r="B246" s="104" t="s">
        <v>169</v>
      </c>
      <c r="C246" s="66">
        <v>392.77653600000002</v>
      </c>
    </row>
    <row r="247" spans="1:3" x14ac:dyDescent="0.25">
      <c r="A247" s="52">
        <v>2016</v>
      </c>
      <c r="B247" s="104" t="s">
        <v>214</v>
      </c>
      <c r="C247" s="66">
        <v>2430.2187699999999</v>
      </c>
    </row>
    <row r="248" spans="1:3" x14ac:dyDescent="0.25">
      <c r="A248" s="52">
        <v>2016</v>
      </c>
      <c r="B248" s="104" t="s">
        <v>215</v>
      </c>
      <c r="C248" s="66">
        <v>46.938875000000003</v>
      </c>
    </row>
    <row r="249" spans="1:3" x14ac:dyDescent="0.25">
      <c r="A249" s="52">
        <v>2016</v>
      </c>
      <c r="B249" s="104" t="s">
        <v>216</v>
      </c>
      <c r="C249" s="66">
        <v>8.7345892900000006</v>
      </c>
    </row>
    <row r="250" spans="1:3" x14ac:dyDescent="0.25">
      <c r="A250" s="52">
        <v>2016</v>
      </c>
      <c r="B250" s="104" t="s">
        <v>217</v>
      </c>
      <c r="C250" s="66">
        <v>1.4658392899999999</v>
      </c>
    </row>
    <row r="251" spans="1:3" x14ac:dyDescent="0.25">
      <c r="A251" s="52">
        <v>2016</v>
      </c>
      <c r="B251" s="104" t="s">
        <v>218</v>
      </c>
      <c r="C251" s="66">
        <v>0.33203570999999998</v>
      </c>
    </row>
    <row r="252" spans="1:3" x14ac:dyDescent="0.25">
      <c r="A252" s="52">
        <v>2016</v>
      </c>
      <c r="B252" s="104" t="s">
        <v>219</v>
      </c>
      <c r="C252" s="66">
        <v>47.032267900000001</v>
      </c>
    </row>
    <row r="253" spans="1:3" x14ac:dyDescent="0.25">
      <c r="A253" s="52">
        <v>2016</v>
      </c>
      <c r="B253" s="104" t="s">
        <v>220</v>
      </c>
      <c r="C253" s="66">
        <v>100.683232</v>
      </c>
    </row>
    <row r="254" spans="1:3" x14ac:dyDescent="0.25">
      <c r="A254" s="52">
        <v>2016</v>
      </c>
      <c r="B254" s="104" t="s">
        <v>221</v>
      </c>
      <c r="C254" s="66">
        <v>628.46057099999996</v>
      </c>
    </row>
    <row r="255" spans="1:3" x14ac:dyDescent="0.25">
      <c r="A255" s="52">
        <v>2016</v>
      </c>
      <c r="B255" s="104" t="s">
        <v>222</v>
      </c>
      <c r="C255" s="66">
        <v>2.2433214299999999</v>
      </c>
    </row>
    <row r="256" spans="1:3" x14ac:dyDescent="0.25">
      <c r="A256" s="52">
        <v>2016</v>
      </c>
      <c r="B256" s="104" t="s">
        <v>223</v>
      </c>
      <c r="C256" s="66">
        <v>107.188821</v>
      </c>
    </row>
    <row r="257" spans="1:3" x14ac:dyDescent="0.25">
      <c r="A257" s="52">
        <v>2016</v>
      </c>
      <c r="B257" s="104" t="s">
        <v>224</v>
      </c>
      <c r="C257" s="66">
        <v>34.693142899999998</v>
      </c>
    </row>
    <row r="258" spans="1:3" x14ac:dyDescent="0.25">
      <c r="A258" s="52">
        <v>2016</v>
      </c>
      <c r="B258" s="104" t="s">
        <v>225</v>
      </c>
      <c r="C258" s="66">
        <v>260.63414299999999</v>
      </c>
    </row>
    <row r="259" spans="1:3" x14ac:dyDescent="0.25">
      <c r="A259" s="52">
        <v>2016</v>
      </c>
      <c r="B259" s="104" t="s">
        <v>226</v>
      </c>
      <c r="C259" s="66">
        <v>8.6954464300000005</v>
      </c>
    </row>
    <row r="260" spans="1:3" x14ac:dyDescent="0.25">
      <c r="A260" s="52">
        <v>2016</v>
      </c>
      <c r="B260" s="104" t="s">
        <v>227</v>
      </c>
      <c r="C260" s="66">
        <v>41.197839299999998</v>
      </c>
    </row>
    <row r="261" spans="1:3" x14ac:dyDescent="0.25">
      <c r="A261" s="52">
        <v>2016</v>
      </c>
      <c r="B261" s="104" t="s">
        <v>228</v>
      </c>
      <c r="C261" s="66">
        <v>242.038071</v>
      </c>
    </row>
    <row r="262" spans="1:3" x14ac:dyDescent="0.25">
      <c r="A262" s="52">
        <v>2016</v>
      </c>
      <c r="B262" s="104" t="s">
        <v>229</v>
      </c>
      <c r="C262" s="66">
        <v>32.122124999999997</v>
      </c>
    </row>
    <row r="263" spans="1:3" x14ac:dyDescent="0.25">
      <c r="A263" s="52">
        <v>2016</v>
      </c>
      <c r="B263" s="104" t="s">
        <v>230</v>
      </c>
      <c r="C263" s="66">
        <v>1831.04773</v>
      </c>
    </row>
    <row r="264" spans="1:3" x14ac:dyDescent="0.25">
      <c r="A264" s="52">
        <v>2016</v>
      </c>
      <c r="B264" s="104" t="s">
        <v>231</v>
      </c>
      <c r="C264" s="66">
        <v>11.4532857</v>
      </c>
    </row>
    <row r="265" spans="1:3" x14ac:dyDescent="0.25">
      <c r="A265" s="52">
        <v>2016</v>
      </c>
      <c r="B265" s="104" t="s">
        <v>232</v>
      </c>
      <c r="C265" s="66">
        <v>45.724660700000001</v>
      </c>
    </row>
    <row r="266" spans="1:3" x14ac:dyDescent="0.25">
      <c r="A266" s="52">
        <v>2016</v>
      </c>
      <c r="B266" s="104" t="s">
        <v>233</v>
      </c>
      <c r="C266" s="66">
        <v>151.15246400000001</v>
      </c>
    </row>
    <row r="267" spans="1:3" x14ac:dyDescent="0.25">
      <c r="A267" s="52">
        <v>2016</v>
      </c>
      <c r="B267" s="104" t="s">
        <v>234</v>
      </c>
      <c r="C267" s="66">
        <v>157.962625</v>
      </c>
    </row>
    <row r="268" spans="1:3" x14ac:dyDescent="0.25">
      <c r="A268" s="52">
        <v>2016</v>
      </c>
      <c r="B268" s="104" t="s">
        <v>235</v>
      </c>
      <c r="C268" s="66">
        <v>52.132410700000001</v>
      </c>
    </row>
    <row r="269" spans="1:3" x14ac:dyDescent="0.25">
      <c r="A269" s="52">
        <v>2016</v>
      </c>
      <c r="B269" s="104" t="s">
        <v>236</v>
      </c>
      <c r="C269" s="66">
        <v>107.18753599999999</v>
      </c>
    </row>
    <row r="270" spans="1:3" x14ac:dyDescent="0.25">
      <c r="A270" s="52">
        <v>2016</v>
      </c>
      <c r="B270" s="104" t="s">
        <v>237</v>
      </c>
      <c r="C270" s="66">
        <v>112.910375</v>
      </c>
    </row>
    <row r="271" spans="1:3" x14ac:dyDescent="0.25">
      <c r="A271" s="52">
        <v>2016</v>
      </c>
      <c r="B271" s="104" t="s">
        <v>238</v>
      </c>
      <c r="C271" s="66">
        <v>0.50078571000000005</v>
      </c>
    </row>
    <row r="272" spans="1:3" x14ac:dyDescent="0.25">
      <c r="A272" s="52">
        <v>2016</v>
      </c>
      <c r="B272" s="104" t="s">
        <v>420</v>
      </c>
      <c r="C272" s="66">
        <v>0.33173214000000001</v>
      </c>
    </row>
    <row r="273" spans="1:3" x14ac:dyDescent="0.25">
      <c r="A273" s="52">
        <v>2016</v>
      </c>
      <c r="B273" s="104" t="s">
        <v>239</v>
      </c>
      <c r="C273" s="66">
        <v>0.49291070999999997</v>
      </c>
    </row>
    <row r="274" spans="1:3" x14ac:dyDescent="0.25">
      <c r="A274" s="52">
        <v>2016</v>
      </c>
      <c r="B274" s="104" t="s">
        <v>240</v>
      </c>
      <c r="C274" s="66">
        <v>0.91176785999999999</v>
      </c>
    </row>
    <row r="275" spans="1:3" x14ac:dyDescent="0.25">
      <c r="A275" s="52">
        <v>2016</v>
      </c>
      <c r="B275" s="104" t="s">
        <v>241</v>
      </c>
      <c r="C275" s="66">
        <v>48.435535700000003</v>
      </c>
    </row>
    <row r="276" spans="1:3" x14ac:dyDescent="0.25">
      <c r="A276" s="52">
        <v>2016</v>
      </c>
      <c r="B276" s="104" t="s">
        <v>242</v>
      </c>
      <c r="C276" s="66">
        <v>1.6860357100000001</v>
      </c>
    </row>
    <row r="277" spans="1:3" x14ac:dyDescent="0.25">
      <c r="A277" s="52">
        <v>2016</v>
      </c>
      <c r="B277" s="104" t="s">
        <v>243</v>
      </c>
      <c r="C277" s="66">
        <v>12.354946399999999</v>
      </c>
    </row>
    <row r="278" spans="1:3" x14ac:dyDescent="0.25">
      <c r="A278" s="52">
        <v>2016</v>
      </c>
      <c r="B278" s="104" t="s">
        <v>244</v>
      </c>
      <c r="C278" s="66">
        <v>137.28771399999999</v>
      </c>
    </row>
    <row r="279" spans="1:3" x14ac:dyDescent="0.25">
      <c r="A279" s="52">
        <v>2016</v>
      </c>
      <c r="B279" s="104" t="s">
        <v>245</v>
      </c>
      <c r="C279" s="66">
        <v>1140.4788799999999</v>
      </c>
    </row>
    <row r="280" spans="1:3" x14ac:dyDescent="0.25">
      <c r="A280" s="52">
        <v>2016</v>
      </c>
      <c r="B280" s="104" t="s">
        <v>246</v>
      </c>
      <c r="C280" s="66">
        <v>1144.9076600000001</v>
      </c>
    </row>
    <row r="281" spans="1:3" x14ac:dyDescent="0.25">
      <c r="A281" s="52">
        <v>2016</v>
      </c>
      <c r="B281" s="104" t="s">
        <v>247</v>
      </c>
      <c r="C281" s="66">
        <v>775.23464300000001</v>
      </c>
    </row>
    <row r="282" spans="1:3" x14ac:dyDescent="0.25">
      <c r="A282" s="52">
        <v>2016</v>
      </c>
      <c r="B282" s="104" t="s">
        <v>248</v>
      </c>
      <c r="C282" s="66">
        <v>1032.2725499999999</v>
      </c>
    </row>
    <row r="283" spans="1:3" x14ac:dyDescent="0.25">
      <c r="A283" s="52">
        <v>2016</v>
      </c>
      <c r="B283" s="104" t="s">
        <v>249</v>
      </c>
      <c r="C283" s="66">
        <v>555.97010699999998</v>
      </c>
    </row>
    <row r="284" spans="1:3" x14ac:dyDescent="0.25">
      <c r="A284" s="52">
        <v>2016</v>
      </c>
      <c r="B284" s="104" t="s">
        <v>250</v>
      </c>
      <c r="C284" s="66">
        <v>54.575875000000003</v>
      </c>
    </row>
    <row r="285" spans="1:3" x14ac:dyDescent="0.25">
      <c r="A285" s="52">
        <v>2016</v>
      </c>
      <c r="B285" s="104" t="s">
        <v>251</v>
      </c>
      <c r="C285" s="66">
        <v>0.13294643</v>
      </c>
    </row>
    <row r="286" spans="1:3" x14ac:dyDescent="0.25">
      <c r="A286" s="52">
        <v>2016</v>
      </c>
      <c r="B286" s="104" t="s">
        <v>252</v>
      </c>
      <c r="C286" s="66">
        <v>265.33673199999998</v>
      </c>
    </row>
    <row r="287" spans="1:3" x14ac:dyDescent="0.25">
      <c r="A287" s="52">
        <v>2016</v>
      </c>
      <c r="B287" s="104" t="s">
        <v>253</v>
      </c>
      <c r="C287" s="66">
        <v>480.02655399999998</v>
      </c>
    </row>
    <row r="288" spans="1:3" x14ac:dyDescent="0.25">
      <c r="A288" s="52">
        <v>2016</v>
      </c>
      <c r="B288" s="104" t="s">
        <v>254</v>
      </c>
      <c r="C288" s="66">
        <v>96.703017900000006</v>
      </c>
    </row>
    <row r="289" spans="1:3" x14ac:dyDescent="0.25">
      <c r="A289" s="52">
        <v>2016</v>
      </c>
      <c r="B289" s="104" t="s">
        <v>255</v>
      </c>
      <c r="C289" s="66">
        <v>125.18517900000001</v>
      </c>
    </row>
    <row r="290" spans="1:3" x14ac:dyDescent="0.25">
      <c r="A290" s="52">
        <v>2016</v>
      </c>
      <c r="B290" s="104" t="s">
        <v>256</v>
      </c>
      <c r="C290" s="66">
        <v>16.850285700000001</v>
      </c>
    </row>
    <row r="291" spans="1:3" x14ac:dyDescent="0.25">
      <c r="A291" s="52">
        <v>2016</v>
      </c>
      <c r="B291" s="104" t="s">
        <v>257</v>
      </c>
      <c r="C291" s="66">
        <v>627.95773199999996</v>
      </c>
    </row>
    <row r="292" spans="1:3" x14ac:dyDescent="0.25">
      <c r="A292" s="52">
        <v>2016</v>
      </c>
      <c r="B292" s="104" t="s">
        <v>258</v>
      </c>
      <c r="C292" s="66">
        <v>733.27864299999999</v>
      </c>
    </row>
    <row r="293" spans="1:3" x14ac:dyDescent="0.25">
      <c r="A293" s="52">
        <v>2016</v>
      </c>
      <c r="B293" s="104" t="s">
        <v>259</v>
      </c>
      <c r="C293" s="66">
        <v>18.019749999999998</v>
      </c>
    </row>
    <row r="294" spans="1:3" x14ac:dyDescent="0.25">
      <c r="A294" s="52">
        <v>2016</v>
      </c>
      <c r="B294" s="104" t="s">
        <v>260</v>
      </c>
      <c r="C294" s="66">
        <v>0.83505357000000002</v>
      </c>
    </row>
    <row r="295" spans="1:3" x14ac:dyDescent="0.25">
      <c r="A295" s="52">
        <v>2016</v>
      </c>
      <c r="B295" s="104" t="s">
        <v>440</v>
      </c>
      <c r="C295" s="66">
        <v>4.3749999999999997E-2</v>
      </c>
    </row>
    <row r="296" spans="1:3" x14ac:dyDescent="0.25">
      <c r="A296" s="52">
        <v>2016</v>
      </c>
      <c r="B296" s="104" t="s">
        <v>261</v>
      </c>
      <c r="C296" s="66">
        <v>32.704999999999998</v>
      </c>
    </row>
    <row r="297" spans="1:3" x14ac:dyDescent="0.25">
      <c r="A297" s="52">
        <v>2016</v>
      </c>
      <c r="B297" s="104" t="s">
        <v>262</v>
      </c>
      <c r="C297" s="66">
        <v>40.616</v>
      </c>
    </row>
    <row r="298" spans="1:3" x14ac:dyDescent="0.25">
      <c r="A298" s="52">
        <v>2016</v>
      </c>
      <c r="B298" s="104" t="s">
        <v>263</v>
      </c>
      <c r="C298" s="66">
        <v>15.258946399999999</v>
      </c>
    </row>
    <row r="299" spans="1:3" x14ac:dyDescent="0.25">
      <c r="A299" s="52">
        <v>2016</v>
      </c>
      <c r="B299" s="104" t="s">
        <v>264</v>
      </c>
      <c r="C299" s="66">
        <v>164.185821</v>
      </c>
    </row>
    <row r="300" spans="1:3" x14ac:dyDescent="0.25">
      <c r="A300" s="52">
        <v>2016</v>
      </c>
      <c r="B300" s="104" t="s">
        <v>265</v>
      </c>
      <c r="C300" s="66">
        <v>124.519696</v>
      </c>
    </row>
    <row r="301" spans="1:3" x14ac:dyDescent="0.25">
      <c r="A301" s="52">
        <v>2016</v>
      </c>
      <c r="B301" s="104" t="s">
        <v>266</v>
      </c>
      <c r="C301" s="66">
        <v>60.44</v>
      </c>
    </row>
    <row r="302" spans="1:3" x14ac:dyDescent="0.25">
      <c r="A302" s="52">
        <v>2016</v>
      </c>
      <c r="B302" s="104" t="s">
        <v>268</v>
      </c>
      <c r="C302" s="66">
        <v>1.85869643</v>
      </c>
    </row>
    <row r="303" spans="1:3" x14ac:dyDescent="0.25">
      <c r="A303" s="52">
        <v>2016</v>
      </c>
      <c r="B303" s="104" t="s">
        <v>269</v>
      </c>
      <c r="C303" s="66">
        <v>14.228267900000001</v>
      </c>
    </row>
    <row r="304" spans="1:3" x14ac:dyDescent="0.25">
      <c r="A304" s="52">
        <v>2016</v>
      </c>
      <c r="B304" s="104" t="s">
        <v>270</v>
      </c>
      <c r="C304" s="66">
        <v>0.61833928999999999</v>
      </c>
    </row>
    <row r="305" spans="1:3" x14ac:dyDescent="0.25">
      <c r="A305" s="52">
        <v>2016</v>
      </c>
      <c r="B305" s="104" t="s">
        <v>441</v>
      </c>
      <c r="C305" s="66">
        <v>0.14076785999999999</v>
      </c>
    </row>
    <row r="306" spans="1:3" x14ac:dyDescent="0.25">
      <c r="A306" s="52">
        <v>2016</v>
      </c>
      <c r="B306" s="104" t="s">
        <v>442</v>
      </c>
      <c r="C306" s="66">
        <v>2.553571E-2</v>
      </c>
    </row>
    <row r="307" spans="1:3" x14ac:dyDescent="0.25">
      <c r="A307" s="52">
        <v>2016</v>
      </c>
      <c r="B307" s="104" t="s">
        <v>271</v>
      </c>
      <c r="C307" s="66">
        <v>186.35</v>
      </c>
    </row>
    <row r="308" spans="1:3" x14ac:dyDescent="0.25">
      <c r="A308" s="52">
        <v>2016</v>
      </c>
      <c r="B308" s="104" t="s">
        <v>272</v>
      </c>
      <c r="C308" s="66">
        <v>101.52158900000001</v>
      </c>
    </row>
    <row r="309" spans="1:3" x14ac:dyDescent="0.25">
      <c r="A309" s="52">
        <v>2016</v>
      </c>
      <c r="B309" s="104" t="s">
        <v>273</v>
      </c>
      <c r="C309" s="66">
        <v>42.356000000000002</v>
      </c>
    </row>
    <row r="310" spans="1:3" x14ac:dyDescent="0.25">
      <c r="A310" s="52">
        <v>2016</v>
      </c>
      <c r="B310" s="104" t="s">
        <v>274</v>
      </c>
      <c r="C310" s="66">
        <v>6.6277857100000004</v>
      </c>
    </row>
    <row r="311" spans="1:3" x14ac:dyDescent="0.25">
      <c r="A311" s="52">
        <v>2016</v>
      </c>
      <c r="B311" s="104" t="s">
        <v>423</v>
      </c>
      <c r="C311" s="66">
        <v>6.5089289999999994E-2</v>
      </c>
    </row>
    <row r="312" spans="1:3" x14ac:dyDescent="0.25">
      <c r="A312" s="52">
        <v>2016</v>
      </c>
      <c r="B312" s="104" t="s">
        <v>275</v>
      </c>
      <c r="C312" s="66">
        <v>116.500125</v>
      </c>
    </row>
    <row r="313" spans="1:3" x14ac:dyDescent="0.25">
      <c r="A313" s="52">
        <v>2016</v>
      </c>
      <c r="B313" s="104" t="s">
        <v>276</v>
      </c>
      <c r="C313" s="66">
        <v>270.96499999999997</v>
      </c>
    </row>
    <row r="314" spans="1:3" x14ac:dyDescent="0.25">
      <c r="A314" s="52">
        <v>2016</v>
      </c>
      <c r="B314" s="104" t="s">
        <v>277</v>
      </c>
      <c r="C314" s="66">
        <v>280.69089300000002</v>
      </c>
    </row>
    <row r="315" spans="1:3" x14ac:dyDescent="0.25">
      <c r="A315" s="52">
        <v>2016</v>
      </c>
      <c r="B315" s="104" t="s">
        <v>278</v>
      </c>
      <c r="C315" s="66">
        <v>14.5775714</v>
      </c>
    </row>
    <row r="316" spans="1:3" x14ac:dyDescent="0.25">
      <c r="A316" s="52">
        <v>2016</v>
      </c>
      <c r="B316" s="104" t="s">
        <v>279</v>
      </c>
      <c r="C316" s="66">
        <v>141.20928599999999</v>
      </c>
    </row>
    <row r="317" spans="1:3" x14ac:dyDescent="0.25">
      <c r="A317" s="52">
        <v>2016</v>
      </c>
      <c r="B317" s="104" t="s">
        <v>280</v>
      </c>
      <c r="C317" s="66">
        <v>286.727643</v>
      </c>
    </row>
    <row r="318" spans="1:3" x14ac:dyDescent="0.25">
      <c r="A318" s="52">
        <v>2016</v>
      </c>
      <c r="B318" s="104" t="s">
        <v>281</v>
      </c>
      <c r="C318" s="66">
        <v>129.68066099999999</v>
      </c>
    </row>
    <row r="319" spans="1:3" x14ac:dyDescent="0.25">
      <c r="A319" s="52">
        <v>2016</v>
      </c>
      <c r="B319" s="104" t="s">
        <v>282</v>
      </c>
      <c r="C319" s="66">
        <v>30.037624999999998</v>
      </c>
    </row>
    <row r="320" spans="1:3" x14ac:dyDescent="0.25">
      <c r="A320" s="52">
        <v>2016</v>
      </c>
      <c r="B320" s="104" t="s">
        <v>283</v>
      </c>
      <c r="C320" s="66">
        <v>47.106839299999997</v>
      </c>
    </row>
    <row r="321" spans="1:3" x14ac:dyDescent="0.25">
      <c r="A321" s="52">
        <v>2016</v>
      </c>
      <c r="B321" s="104" t="s">
        <v>284</v>
      </c>
      <c r="C321" s="66">
        <v>19.064517899999998</v>
      </c>
    </row>
    <row r="322" spans="1:3" x14ac:dyDescent="0.25">
      <c r="A322" s="52">
        <v>2016</v>
      </c>
      <c r="B322" s="104" t="s">
        <v>285</v>
      </c>
      <c r="C322" s="66">
        <v>105.99124999999999</v>
      </c>
    </row>
    <row r="323" spans="1:3" x14ac:dyDescent="0.25">
      <c r="A323" s="52">
        <v>2016</v>
      </c>
      <c r="B323" s="104" t="s">
        <v>286</v>
      </c>
      <c r="C323" s="66">
        <v>226.384411</v>
      </c>
    </row>
    <row r="324" spans="1:3" x14ac:dyDescent="0.25">
      <c r="A324" s="52">
        <v>2016</v>
      </c>
      <c r="B324" s="104" t="s">
        <v>287</v>
      </c>
      <c r="C324" s="66">
        <v>9.4767678600000007</v>
      </c>
    </row>
    <row r="325" spans="1:3" x14ac:dyDescent="0.25">
      <c r="A325" s="52">
        <v>2016</v>
      </c>
      <c r="B325" s="104" t="s">
        <v>288</v>
      </c>
      <c r="C325" s="66">
        <v>472.00099999999998</v>
      </c>
    </row>
    <row r="326" spans="1:3" x14ac:dyDescent="0.25">
      <c r="A326" s="52">
        <v>2016</v>
      </c>
      <c r="B326" s="104" t="s">
        <v>289</v>
      </c>
      <c r="C326" s="66">
        <v>455.94562500000001</v>
      </c>
    </row>
    <row r="327" spans="1:3" x14ac:dyDescent="0.25">
      <c r="A327" s="52">
        <v>2016</v>
      </c>
      <c r="B327" s="104" t="s">
        <v>290</v>
      </c>
      <c r="C327" s="66">
        <v>121.78482099999999</v>
      </c>
    </row>
    <row r="328" spans="1:3" x14ac:dyDescent="0.25">
      <c r="A328" s="52">
        <v>2016</v>
      </c>
      <c r="B328" s="104" t="s">
        <v>291</v>
      </c>
      <c r="C328" s="66">
        <v>27.5708929</v>
      </c>
    </row>
    <row r="329" spans="1:3" x14ac:dyDescent="0.25">
      <c r="A329" s="52">
        <v>2016</v>
      </c>
      <c r="B329" s="104" t="s">
        <v>292</v>
      </c>
      <c r="C329" s="66">
        <v>215.27139299999999</v>
      </c>
    </row>
    <row r="330" spans="1:3" x14ac:dyDescent="0.25">
      <c r="A330" s="52">
        <v>2016</v>
      </c>
      <c r="B330" s="104" t="s">
        <v>293</v>
      </c>
      <c r="C330" s="66">
        <v>39.163910700000002</v>
      </c>
    </row>
    <row r="331" spans="1:3" x14ac:dyDescent="0.25">
      <c r="A331" s="52">
        <v>2016</v>
      </c>
      <c r="B331" s="104" t="s">
        <v>294</v>
      </c>
      <c r="C331" s="66">
        <v>8.8416607099999993</v>
      </c>
    </row>
    <row r="332" spans="1:3" x14ac:dyDescent="0.25">
      <c r="A332" s="52">
        <v>2016</v>
      </c>
      <c r="B332" s="104" t="s">
        <v>424</v>
      </c>
      <c r="C332" s="66">
        <v>0.23614286000000001</v>
      </c>
    </row>
    <row r="333" spans="1:3" x14ac:dyDescent="0.25">
      <c r="A333" s="52">
        <v>2016</v>
      </c>
      <c r="B333" s="104" t="s">
        <v>295</v>
      </c>
      <c r="C333" s="66">
        <v>117.81835700000001</v>
      </c>
    </row>
    <row r="334" spans="1:3" x14ac:dyDescent="0.25">
      <c r="A334" s="52">
        <v>2016</v>
      </c>
      <c r="B334" s="104" t="s">
        <v>296</v>
      </c>
      <c r="C334" s="66">
        <v>2.8763392900000002</v>
      </c>
    </row>
    <row r="335" spans="1:3" x14ac:dyDescent="0.25">
      <c r="A335" s="52">
        <v>2016</v>
      </c>
      <c r="B335" s="104" t="s">
        <v>297</v>
      </c>
      <c r="C335" s="66">
        <v>84.316517899999994</v>
      </c>
    </row>
    <row r="336" spans="1:3" x14ac:dyDescent="0.25">
      <c r="A336" s="52">
        <v>2016</v>
      </c>
      <c r="B336" s="104" t="s">
        <v>298</v>
      </c>
      <c r="C336" s="66">
        <v>292.57178599999997</v>
      </c>
    </row>
    <row r="337" spans="1:3" x14ac:dyDescent="0.25">
      <c r="A337" s="52">
        <v>2016</v>
      </c>
      <c r="B337" s="104" t="s">
        <v>300</v>
      </c>
      <c r="C337" s="66">
        <v>654.68935699999997</v>
      </c>
    </row>
    <row r="338" spans="1:3" x14ac:dyDescent="0.25">
      <c r="A338" s="52">
        <v>2016</v>
      </c>
      <c r="B338" s="104" t="s">
        <v>303</v>
      </c>
      <c r="C338" s="66">
        <v>55.706589299999997</v>
      </c>
    </row>
    <row r="339" spans="1:3" x14ac:dyDescent="0.25">
      <c r="A339" s="52">
        <v>2016</v>
      </c>
      <c r="B339" s="104" t="s">
        <v>304</v>
      </c>
      <c r="C339" s="66">
        <v>2.2709821400000001</v>
      </c>
    </row>
    <row r="340" spans="1:3" x14ac:dyDescent="0.25">
      <c r="A340" s="52">
        <v>2016</v>
      </c>
      <c r="B340" s="104" t="s">
        <v>425</v>
      </c>
      <c r="C340" s="66">
        <v>0.23614286000000001</v>
      </c>
    </row>
    <row r="341" spans="1:3" x14ac:dyDescent="0.25">
      <c r="A341" s="52">
        <v>2016</v>
      </c>
      <c r="B341" s="104" t="s">
        <v>305</v>
      </c>
      <c r="C341" s="66">
        <v>150.62714299999999</v>
      </c>
    </row>
    <row r="342" spans="1:3" x14ac:dyDescent="0.25">
      <c r="A342" s="52">
        <v>2016</v>
      </c>
      <c r="B342" s="104" t="s">
        <v>306</v>
      </c>
      <c r="C342" s="66">
        <v>414.245768</v>
      </c>
    </row>
    <row r="343" spans="1:3" x14ac:dyDescent="0.25">
      <c r="A343" s="52">
        <v>2016</v>
      </c>
      <c r="B343" s="104" t="s">
        <v>309</v>
      </c>
      <c r="C343" s="66">
        <v>295.90285699999998</v>
      </c>
    </row>
    <row r="344" spans="1:3" x14ac:dyDescent="0.25">
      <c r="A344" s="52">
        <v>2016</v>
      </c>
      <c r="B344" s="104" t="s">
        <v>310</v>
      </c>
      <c r="C344" s="66">
        <v>1794.7737500000001</v>
      </c>
    </row>
    <row r="345" spans="1:3" x14ac:dyDescent="0.25">
      <c r="A345" s="52">
        <v>2016</v>
      </c>
      <c r="B345" s="104" t="s">
        <v>312</v>
      </c>
      <c r="C345" s="66">
        <v>71.290875</v>
      </c>
    </row>
    <row r="346" spans="1:3" x14ac:dyDescent="0.25">
      <c r="A346" s="52">
        <v>2016</v>
      </c>
      <c r="B346" s="104" t="s">
        <v>313</v>
      </c>
      <c r="C346" s="66">
        <v>11.991660700000001</v>
      </c>
    </row>
    <row r="347" spans="1:3" x14ac:dyDescent="0.25">
      <c r="A347" s="52">
        <v>2016</v>
      </c>
      <c r="B347" s="104" t="s">
        <v>314</v>
      </c>
      <c r="C347" s="66">
        <v>0.71362499999999995</v>
      </c>
    </row>
    <row r="348" spans="1:3" x14ac:dyDescent="0.25">
      <c r="A348" s="52">
        <v>2016</v>
      </c>
      <c r="B348" s="104" t="s">
        <v>315</v>
      </c>
      <c r="C348" s="66">
        <v>8.7811071399999996</v>
      </c>
    </row>
    <row r="349" spans="1:3" x14ac:dyDescent="0.25">
      <c r="A349" s="52">
        <v>2016</v>
      </c>
      <c r="B349" s="104" t="s">
        <v>316</v>
      </c>
      <c r="C349" s="66">
        <v>37.278125000000003</v>
      </c>
    </row>
    <row r="350" spans="1:3" x14ac:dyDescent="0.25">
      <c r="A350" s="52">
        <v>2016</v>
      </c>
      <c r="B350" s="104" t="s">
        <v>317</v>
      </c>
      <c r="C350" s="66">
        <v>261.43644599999999</v>
      </c>
    </row>
    <row r="351" spans="1:3" x14ac:dyDescent="0.25">
      <c r="A351" s="52">
        <v>2016</v>
      </c>
      <c r="B351" s="104" t="s">
        <v>318</v>
      </c>
      <c r="C351" s="66">
        <v>207.92875000000001</v>
      </c>
    </row>
    <row r="352" spans="1:3" x14ac:dyDescent="0.25">
      <c r="A352" s="52">
        <v>2016</v>
      </c>
      <c r="B352" s="104" t="s">
        <v>319</v>
      </c>
      <c r="C352" s="66">
        <v>2049.77045</v>
      </c>
    </row>
    <row r="353" spans="1:3" x14ac:dyDescent="0.25">
      <c r="A353" s="52">
        <v>2016</v>
      </c>
      <c r="B353" s="104" t="s">
        <v>320</v>
      </c>
      <c r="C353" s="66">
        <v>44.212000000000003</v>
      </c>
    </row>
    <row r="354" spans="1:3" x14ac:dyDescent="0.25">
      <c r="A354" s="52">
        <v>2016</v>
      </c>
      <c r="B354" s="104" t="s">
        <v>321</v>
      </c>
      <c r="C354" s="66">
        <v>2751.1053000000002</v>
      </c>
    </row>
    <row r="355" spans="1:3" x14ac:dyDescent="0.25">
      <c r="A355" s="52">
        <v>2016</v>
      </c>
      <c r="B355" s="104" t="s">
        <v>322</v>
      </c>
      <c r="C355" s="66">
        <v>529.15860699999996</v>
      </c>
    </row>
    <row r="356" spans="1:3" x14ac:dyDescent="0.25">
      <c r="A356" s="52">
        <v>2016</v>
      </c>
      <c r="B356" s="104" t="s">
        <v>323</v>
      </c>
      <c r="C356" s="66">
        <v>349.66935699999999</v>
      </c>
    </row>
    <row r="357" spans="1:3" x14ac:dyDescent="0.25">
      <c r="A357" s="52">
        <v>2016</v>
      </c>
      <c r="B357" s="104" t="s">
        <v>324</v>
      </c>
      <c r="C357" s="66">
        <v>75.374250000000004</v>
      </c>
    </row>
    <row r="358" spans="1:3" x14ac:dyDescent="0.25">
      <c r="A358" s="52">
        <v>2016</v>
      </c>
      <c r="B358" s="104" t="s">
        <v>325</v>
      </c>
      <c r="C358" s="66">
        <v>263.31962499999997</v>
      </c>
    </row>
    <row r="359" spans="1:3" x14ac:dyDescent="0.25">
      <c r="A359" s="52">
        <v>2016</v>
      </c>
      <c r="B359" s="104" t="s">
        <v>326</v>
      </c>
      <c r="C359" s="66">
        <v>2.8822678599999998</v>
      </c>
    </row>
    <row r="360" spans="1:3" x14ac:dyDescent="0.25">
      <c r="A360" s="52">
        <v>2016</v>
      </c>
      <c r="B360" s="104" t="s">
        <v>327</v>
      </c>
      <c r="C360" s="66">
        <v>59.088607099999997</v>
      </c>
    </row>
    <row r="361" spans="1:3" x14ac:dyDescent="0.25">
      <c r="A361" s="52">
        <v>2016</v>
      </c>
      <c r="B361" s="104" t="s">
        <v>328</v>
      </c>
      <c r="C361" s="66">
        <v>33.497660699999997</v>
      </c>
    </row>
    <row r="362" spans="1:3" x14ac:dyDescent="0.25">
      <c r="A362" s="52">
        <v>2016</v>
      </c>
      <c r="B362" s="104" t="s">
        <v>329</v>
      </c>
      <c r="C362" s="66">
        <v>44.6509821</v>
      </c>
    </row>
    <row r="363" spans="1:3" x14ac:dyDescent="0.25">
      <c r="A363" s="52">
        <v>2016</v>
      </c>
      <c r="B363" s="104" t="s">
        <v>330</v>
      </c>
      <c r="C363" s="66">
        <v>221.998446</v>
      </c>
    </row>
    <row r="364" spans="1:3" x14ac:dyDescent="0.25">
      <c r="A364" s="52">
        <v>2016</v>
      </c>
      <c r="B364" s="104" t="s">
        <v>331</v>
      </c>
      <c r="C364" s="66">
        <v>22.4297857</v>
      </c>
    </row>
    <row r="365" spans="1:3" x14ac:dyDescent="0.25">
      <c r="A365" s="52">
        <v>2016</v>
      </c>
      <c r="B365" s="104" t="s">
        <v>332</v>
      </c>
      <c r="C365" s="66">
        <v>110.45369599999999</v>
      </c>
    </row>
    <row r="366" spans="1:3" x14ac:dyDescent="0.25">
      <c r="A366" s="52">
        <v>2016</v>
      </c>
      <c r="B366" s="104" t="s">
        <v>333</v>
      </c>
      <c r="C366" s="66">
        <v>129.33033900000001</v>
      </c>
    </row>
    <row r="367" spans="1:3" x14ac:dyDescent="0.25">
      <c r="A367" s="52">
        <v>2016</v>
      </c>
      <c r="B367" s="104" t="s">
        <v>334</v>
      </c>
      <c r="C367" s="66">
        <v>8.1100714299999996</v>
      </c>
    </row>
    <row r="368" spans="1:3" x14ac:dyDescent="0.25">
      <c r="A368" s="52">
        <v>2016</v>
      </c>
      <c r="B368" s="104" t="s">
        <v>335</v>
      </c>
      <c r="C368" s="66">
        <v>457.66512499999999</v>
      </c>
    </row>
    <row r="369" spans="1:3" x14ac:dyDescent="0.25">
      <c r="A369" s="52">
        <v>2016</v>
      </c>
      <c r="B369" s="104" t="s">
        <v>336</v>
      </c>
      <c r="C369" s="66">
        <v>2.8387678599999999</v>
      </c>
    </row>
    <row r="370" spans="1:3" x14ac:dyDescent="0.25">
      <c r="A370" s="52">
        <v>2016</v>
      </c>
      <c r="B370" s="104" t="s">
        <v>337</v>
      </c>
      <c r="C370" s="66">
        <v>39.947839299999998</v>
      </c>
    </row>
    <row r="371" spans="1:3" x14ac:dyDescent="0.25">
      <c r="A371" s="52">
        <v>2016</v>
      </c>
      <c r="B371" s="104" t="s">
        <v>338</v>
      </c>
      <c r="C371" s="66">
        <v>35.6503929</v>
      </c>
    </row>
    <row r="372" spans="1:3" x14ac:dyDescent="0.25">
      <c r="A372" s="52">
        <v>2016</v>
      </c>
      <c r="B372" s="104" t="s">
        <v>340</v>
      </c>
      <c r="C372" s="66">
        <v>3000.1337699999999</v>
      </c>
    </row>
    <row r="373" spans="1:3" x14ac:dyDescent="0.25">
      <c r="A373" s="52">
        <v>2016</v>
      </c>
      <c r="B373" s="104" t="s">
        <v>341</v>
      </c>
      <c r="C373" s="66">
        <v>895.03598199999999</v>
      </c>
    </row>
    <row r="374" spans="1:3" x14ac:dyDescent="0.25">
      <c r="A374" s="52">
        <v>2016</v>
      </c>
      <c r="B374" s="104" t="s">
        <v>342</v>
      </c>
      <c r="C374" s="66">
        <v>0.74144642999999999</v>
      </c>
    </row>
    <row r="375" spans="1:3" x14ac:dyDescent="0.25">
      <c r="A375" s="52">
        <v>2016</v>
      </c>
      <c r="B375" s="104" t="s">
        <v>343</v>
      </c>
      <c r="C375" s="66">
        <v>96.706107099999997</v>
      </c>
    </row>
    <row r="376" spans="1:3" x14ac:dyDescent="0.25">
      <c r="A376" s="52">
        <v>2016</v>
      </c>
      <c r="B376" s="104" t="s">
        <v>344</v>
      </c>
      <c r="C376" s="66">
        <v>29.021464300000002</v>
      </c>
    </row>
    <row r="377" spans="1:3" x14ac:dyDescent="0.25">
      <c r="A377" s="52">
        <v>2016</v>
      </c>
      <c r="B377" s="104" t="s">
        <v>345</v>
      </c>
      <c r="C377" s="66">
        <v>295.47674999999998</v>
      </c>
    </row>
    <row r="378" spans="1:3" x14ac:dyDescent="0.25">
      <c r="A378" s="52">
        <v>2016</v>
      </c>
      <c r="B378" s="104" t="s">
        <v>346</v>
      </c>
      <c r="C378" s="66">
        <v>1110.8687299999999</v>
      </c>
    </row>
    <row r="379" spans="1:3" x14ac:dyDescent="0.25">
      <c r="A379" s="52">
        <v>2016</v>
      </c>
      <c r="B379" s="104" t="s">
        <v>347</v>
      </c>
      <c r="C379" s="66">
        <v>203.34264300000001</v>
      </c>
    </row>
    <row r="380" spans="1:3" x14ac:dyDescent="0.25">
      <c r="A380" s="52">
        <v>2016</v>
      </c>
      <c r="B380" s="104" t="s">
        <v>348</v>
      </c>
      <c r="C380" s="66">
        <v>157.28662499999999</v>
      </c>
    </row>
    <row r="381" spans="1:3" x14ac:dyDescent="0.25">
      <c r="A381" s="52">
        <v>2016</v>
      </c>
      <c r="B381" s="104" t="s">
        <v>349</v>
      </c>
      <c r="C381" s="66">
        <v>137.52199999999999</v>
      </c>
    </row>
    <row r="382" spans="1:3" x14ac:dyDescent="0.25">
      <c r="A382" s="52">
        <v>2016</v>
      </c>
      <c r="B382" s="104" t="s">
        <v>350</v>
      </c>
      <c r="C382" s="66">
        <v>46.003410700000003</v>
      </c>
    </row>
    <row r="383" spans="1:3" x14ac:dyDescent="0.25">
      <c r="A383" s="52">
        <v>2016</v>
      </c>
      <c r="B383" s="104" t="s">
        <v>351</v>
      </c>
      <c r="C383" s="66">
        <v>0.92360713999999999</v>
      </c>
    </row>
    <row r="384" spans="1:3" x14ac:dyDescent="0.25">
      <c r="A384" s="52">
        <v>2016</v>
      </c>
      <c r="B384" s="104" t="s">
        <v>427</v>
      </c>
      <c r="C384" s="66">
        <v>6.5089289999999994E-2</v>
      </c>
    </row>
    <row r="385" spans="1:3" x14ac:dyDescent="0.25">
      <c r="A385" s="52">
        <v>2016</v>
      </c>
      <c r="B385" s="104" t="s">
        <v>352</v>
      </c>
      <c r="C385" s="66">
        <v>180.037036</v>
      </c>
    </row>
    <row r="386" spans="1:3" x14ac:dyDescent="0.25">
      <c r="A386" s="52">
        <v>2016</v>
      </c>
      <c r="B386" s="104" t="s">
        <v>353</v>
      </c>
      <c r="C386" s="66">
        <v>1644.79546</v>
      </c>
    </row>
    <row r="387" spans="1:3" x14ac:dyDescent="0.25">
      <c r="A387" s="52">
        <v>2016</v>
      </c>
      <c r="B387" s="104" t="s">
        <v>354</v>
      </c>
      <c r="C387" s="66">
        <v>2354.27664</v>
      </c>
    </row>
    <row r="388" spans="1:3" x14ac:dyDescent="0.25">
      <c r="A388" s="52">
        <v>2016</v>
      </c>
      <c r="B388" s="104" t="s">
        <v>356</v>
      </c>
      <c r="C388" s="66">
        <v>56.385821399999998</v>
      </c>
    </row>
    <row r="389" spans="1:3" x14ac:dyDescent="0.25">
      <c r="A389" s="52">
        <v>2016</v>
      </c>
      <c r="B389" s="104" t="s">
        <v>357</v>
      </c>
      <c r="C389" s="66">
        <v>27.758875</v>
      </c>
    </row>
    <row r="390" spans="1:3" x14ac:dyDescent="0.25">
      <c r="A390" s="52">
        <v>2016</v>
      </c>
      <c r="B390" s="104" t="s">
        <v>358</v>
      </c>
      <c r="C390" s="66">
        <v>2.68957143</v>
      </c>
    </row>
    <row r="391" spans="1:3" x14ac:dyDescent="0.25">
      <c r="A391" s="52">
        <v>2016</v>
      </c>
      <c r="B391" s="104" t="s">
        <v>359</v>
      </c>
      <c r="C391" s="66">
        <v>64.244839299999995</v>
      </c>
    </row>
    <row r="392" spans="1:3" x14ac:dyDescent="0.25">
      <c r="A392" s="52">
        <v>2016</v>
      </c>
      <c r="B392" s="104" t="s">
        <v>360</v>
      </c>
      <c r="C392" s="66">
        <v>2200.7465499999998</v>
      </c>
    </row>
    <row r="393" spans="1:3" x14ac:dyDescent="0.25">
      <c r="A393" s="52">
        <v>2016</v>
      </c>
      <c r="B393" s="104" t="s">
        <v>361</v>
      </c>
      <c r="C393" s="66">
        <v>6.2149285699999997</v>
      </c>
    </row>
    <row r="394" spans="1:3" x14ac:dyDescent="0.25">
      <c r="A394" s="52">
        <v>2016</v>
      </c>
      <c r="B394" s="104" t="s">
        <v>362</v>
      </c>
      <c r="C394" s="66">
        <v>499.07989300000003</v>
      </c>
    </row>
    <row r="395" spans="1:3" x14ac:dyDescent="0.25">
      <c r="A395" s="52">
        <v>2016</v>
      </c>
      <c r="B395" s="104" t="s">
        <v>363</v>
      </c>
      <c r="C395" s="66">
        <v>38.363999999999997</v>
      </c>
    </row>
    <row r="396" spans="1:3" x14ac:dyDescent="0.25">
      <c r="A396" s="52">
        <v>2016</v>
      </c>
      <c r="B396" s="104" t="s">
        <v>364</v>
      </c>
      <c r="C396" s="66">
        <v>154.21571399999999</v>
      </c>
    </row>
    <row r="397" spans="1:3" x14ac:dyDescent="0.25">
      <c r="A397" s="52">
        <v>2016</v>
      </c>
      <c r="B397" s="104" t="s">
        <v>365</v>
      </c>
      <c r="C397" s="66">
        <v>234.59541100000001</v>
      </c>
    </row>
    <row r="398" spans="1:3" x14ac:dyDescent="0.25">
      <c r="A398" s="52">
        <v>2016</v>
      </c>
      <c r="B398" s="104" t="s">
        <v>366</v>
      </c>
      <c r="C398" s="66">
        <v>53.208160700000001</v>
      </c>
    </row>
    <row r="399" spans="1:3" x14ac:dyDescent="0.25">
      <c r="A399" s="52">
        <v>2016</v>
      </c>
      <c r="B399" s="104" t="s">
        <v>367</v>
      </c>
      <c r="C399" s="66">
        <v>2.0121964299999999</v>
      </c>
    </row>
    <row r="400" spans="1:3" x14ac:dyDescent="0.25">
      <c r="A400" s="52">
        <v>2016</v>
      </c>
      <c r="B400" s="104" t="s">
        <v>369</v>
      </c>
      <c r="C400" s="66">
        <v>60.894017900000001</v>
      </c>
    </row>
    <row r="401" spans="1:3" x14ac:dyDescent="0.25">
      <c r="A401" s="52">
        <v>2016</v>
      </c>
      <c r="B401" s="104" t="s">
        <v>371</v>
      </c>
      <c r="C401" s="66">
        <v>2.6904464300000002</v>
      </c>
    </row>
    <row r="402" spans="1:3" x14ac:dyDescent="0.25">
      <c r="A402" s="52">
        <v>2016</v>
      </c>
      <c r="B402" s="104" t="s">
        <v>372</v>
      </c>
      <c r="C402" s="66">
        <v>69.732303599999995</v>
      </c>
    </row>
    <row r="403" spans="1:3" x14ac:dyDescent="0.25">
      <c r="A403" s="52">
        <v>2016</v>
      </c>
      <c r="B403" s="104" t="s">
        <v>373</v>
      </c>
      <c r="C403" s="66">
        <v>28.9643929</v>
      </c>
    </row>
    <row r="404" spans="1:3" x14ac:dyDescent="0.25">
      <c r="A404" s="52">
        <v>2016</v>
      </c>
      <c r="B404" s="104" t="s">
        <v>374</v>
      </c>
      <c r="C404" s="66">
        <v>89.35</v>
      </c>
    </row>
    <row r="405" spans="1:3" x14ac:dyDescent="0.25">
      <c r="A405" s="52">
        <v>2016</v>
      </c>
      <c r="B405" s="104" t="s">
        <v>375</v>
      </c>
      <c r="C405" s="66">
        <v>168.02167900000001</v>
      </c>
    </row>
    <row r="406" spans="1:3" x14ac:dyDescent="0.25">
      <c r="A406" s="52">
        <v>2016</v>
      </c>
      <c r="B406" s="104" t="s">
        <v>376</v>
      </c>
      <c r="C406" s="66">
        <v>19.229571400000001</v>
      </c>
    </row>
    <row r="407" spans="1:3" x14ac:dyDescent="0.25">
      <c r="A407" s="52">
        <v>2016</v>
      </c>
      <c r="B407" s="104" t="s">
        <v>377</v>
      </c>
      <c r="C407" s="66">
        <v>31.871375</v>
      </c>
    </row>
    <row r="408" spans="1:3" x14ac:dyDescent="0.25">
      <c r="A408" s="52">
        <v>2016</v>
      </c>
      <c r="B408" s="104" t="s">
        <v>378</v>
      </c>
      <c r="C408" s="66">
        <v>729.93401800000004</v>
      </c>
    </row>
    <row r="409" spans="1:3" x14ac:dyDescent="0.25">
      <c r="A409" s="52">
        <v>2016</v>
      </c>
      <c r="B409" s="104" t="s">
        <v>379</v>
      </c>
      <c r="C409" s="66">
        <v>1619.5768599999999</v>
      </c>
    </row>
    <row r="410" spans="1:3" x14ac:dyDescent="0.25">
      <c r="A410" s="52">
        <v>2016</v>
      </c>
      <c r="B410" s="104" t="s">
        <v>380</v>
      </c>
      <c r="C410" s="66">
        <v>48.601589300000001</v>
      </c>
    </row>
    <row r="411" spans="1:3" x14ac:dyDescent="0.25">
      <c r="A411" s="52">
        <v>2016</v>
      </c>
      <c r="B411" s="104" t="s">
        <v>381</v>
      </c>
      <c r="C411" s="66">
        <v>76.6958214</v>
      </c>
    </row>
    <row r="412" spans="1:3" x14ac:dyDescent="0.25">
      <c r="A412" s="52">
        <v>2016</v>
      </c>
      <c r="B412" s="104" t="s">
        <v>382</v>
      </c>
      <c r="C412" s="66">
        <v>39.859321399999999</v>
      </c>
    </row>
    <row r="413" spans="1:3" x14ac:dyDescent="0.25">
      <c r="A413" s="52">
        <v>2016</v>
      </c>
      <c r="B413" s="104" t="s">
        <v>383</v>
      </c>
      <c r="C413" s="66">
        <v>438.69619599999999</v>
      </c>
    </row>
    <row r="414" spans="1:3" x14ac:dyDescent="0.25">
      <c r="A414" s="52">
        <v>2016</v>
      </c>
      <c r="B414" s="104" t="s">
        <v>384</v>
      </c>
      <c r="C414" s="66">
        <v>6.1880714299999999</v>
      </c>
    </row>
    <row r="415" spans="1:3" x14ac:dyDescent="0.25">
      <c r="A415" s="52">
        <v>2016</v>
      </c>
      <c r="B415" s="104" t="s">
        <v>385</v>
      </c>
      <c r="C415" s="66">
        <v>19.179482100000001</v>
      </c>
    </row>
    <row r="416" spans="1:3" x14ac:dyDescent="0.25">
      <c r="A416" s="52">
        <v>2016</v>
      </c>
      <c r="B416" s="104" t="s">
        <v>386</v>
      </c>
      <c r="C416" s="66">
        <v>7.5263214300000003</v>
      </c>
    </row>
    <row r="417" spans="1:3" x14ac:dyDescent="0.25">
      <c r="A417" s="52">
        <v>2016</v>
      </c>
      <c r="B417" s="104" t="s">
        <v>387</v>
      </c>
      <c r="C417" s="66">
        <v>49.9968571</v>
      </c>
    </row>
    <row r="418" spans="1:3" x14ac:dyDescent="0.25">
      <c r="A418" s="52">
        <v>2017</v>
      </c>
      <c r="B418" s="104" t="s">
        <v>163</v>
      </c>
      <c r="C418" s="66">
        <v>301.467893</v>
      </c>
    </row>
    <row r="419" spans="1:3" x14ac:dyDescent="0.25">
      <c r="A419" s="52">
        <v>2017</v>
      </c>
      <c r="B419" s="104" t="s">
        <v>177</v>
      </c>
      <c r="C419" s="66">
        <v>875.72628599999996</v>
      </c>
    </row>
    <row r="420" spans="1:3" x14ac:dyDescent="0.25">
      <c r="A420" s="52">
        <v>2017</v>
      </c>
      <c r="B420" s="104" t="s">
        <v>179</v>
      </c>
      <c r="C420" s="66">
        <v>1927.0562500000001</v>
      </c>
    </row>
    <row r="421" spans="1:3" x14ac:dyDescent="0.25">
      <c r="A421" s="52">
        <v>2017</v>
      </c>
      <c r="B421" s="104" t="s">
        <v>180</v>
      </c>
      <c r="C421" s="66">
        <v>9.0815892900000001</v>
      </c>
    </row>
    <row r="422" spans="1:3" x14ac:dyDescent="0.25">
      <c r="A422" s="52">
        <v>2017</v>
      </c>
      <c r="B422" s="104" t="s">
        <v>181</v>
      </c>
      <c r="C422" s="66">
        <v>8.6140000000000008</v>
      </c>
    </row>
    <row r="423" spans="1:3" x14ac:dyDescent="0.25">
      <c r="A423" s="52">
        <v>2017</v>
      </c>
      <c r="B423" s="104" t="s">
        <v>182</v>
      </c>
      <c r="C423" s="66">
        <v>795.18444599999998</v>
      </c>
    </row>
    <row r="424" spans="1:3" x14ac:dyDescent="0.25">
      <c r="A424" s="52">
        <v>2017</v>
      </c>
      <c r="B424" s="104" t="s">
        <v>183</v>
      </c>
      <c r="C424" s="66">
        <v>54.541892900000001</v>
      </c>
    </row>
    <row r="425" spans="1:3" x14ac:dyDescent="0.25">
      <c r="A425" s="52">
        <v>2017</v>
      </c>
      <c r="B425" s="104" t="s">
        <v>184</v>
      </c>
      <c r="C425" s="66">
        <v>38.259642900000003</v>
      </c>
    </row>
    <row r="426" spans="1:3" x14ac:dyDescent="0.25">
      <c r="A426" s="52">
        <v>2017</v>
      </c>
      <c r="B426" s="104" t="s">
        <v>185</v>
      </c>
      <c r="C426" s="66">
        <v>7.656625</v>
      </c>
    </row>
    <row r="427" spans="1:3" x14ac:dyDescent="0.25">
      <c r="A427" s="52">
        <v>2017</v>
      </c>
      <c r="B427" s="104" t="s">
        <v>186</v>
      </c>
      <c r="C427" s="66">
        <v>277.15726799999999</v>
      </c>
    </row>
    <row r="428" spans="1:3" x14ac:dyDescent="0.25">
      <c r="A428" s="52">
        <v>2017</v>
      </c>
      <c r="B428" s="104" t="s">
        <v>187</v>
      </c>
      <c r="C428" s="66">
        <v>525.38739299999997</v>
      </c>
    </row>
    <row r="429" spans="1:3" x14ac:dyDescent="0.25">
      <c r="A429" s="52">
        <v>2017</v>
      </c>
      <c r="B429" s="104" t="s">
        <v>188</v>
      </c>
      <c r="C429" s="66">
        <v>1857.3073899999999</v>
      </c>
    </row>
    <row r="430" spans="1:3" x14ac:dyDescent="0.25">
      <c r="A430" s="52">
        <v>2017</v>
      </c>
      <c r="B430" s="104" t="s">
        <v>189</v>
      </c>
      <c r="C430" s="66">
        <v>10.182625</v>
      </c>
    </row>
    <row r="431" spans="1:3" x14ac:dyDescent="0.25">
      <c r="A431" s="52">
        <v>2017</v>
      </c>
      <c r="B431" s="104" t="s">
        <v>190</v>
      </c>
      <c r="C431" s="66">
        <v>1816.8168599999999</v>
      </c>
    </row>
    <row r="432" spans="1:3" x14ac:dyDescent="0.25">
      <c r="A432" s="52">
        <v>2017</v>
      </c>
      <c r="B432" s="104" t="s">
        <v>191</v>
      </c>
      <c r="C432" s="66">
        <v>2.0926607100000001</v>
      </c>
    </row>
    <row r="433" spans="1:3" x14ac:dyDescent="0.25">
      <c r="A433" s="52">
        <v>2017</v>
      </c>
      <c r="B433" s="104" t="s">
        <v>192</v>
      </c>
      <c r="C433" s="66">
        <v>1.93503571</v>
      </c>
    </row>
    <row r="434" spans="1:3" x14ac:dyDescent="0.25">
      <c r="A434" s="52">
        <v>2017</v>
      </c>
      <c r="B434" s="104" t="s">
        <v>193</v>
      </c>
      <c r="C434" s="66">
        <v>971.26969599999995</v>
      </c>
    </row>
    <row r="435" spans="1:3" x14ac:dyDescent="0.25">
      <c r="A435" s="52">
        <v>2017</v>
      </c>
      <c r="B435" s="104" t="s">
        <v>194</v>
      </c>
      <c r="C435" s="66">
        <v>61.216535700000001</v>
      </c>
    </row>
    <row r="436" spans="1:3" x14ac:dyDescent="0.25">
      <c r="A436" s="52">
        <v>2017</v>
      </c>
      <c r="B436" s="104" t="s">
        <v>195</v>
      </c>
      <c r="C436" s="66">
        <v>16.988589300000001</v>
      </c>
    </row>
    <row r="437" spans="1:3" x14ac:dyDescent="0.25">
      <c r="A437" s="52">
        <v>2017</v>
      </c>
      <c r="B437" s="104" t="s">
        <v>196</v>
      </c>
      <c r="C437" s="66">
        <v>74.476071399999995</v>
      </c>
    </row>
    <row r="438" spans="1:3" x14ac:dyDescent="0.25">
      <c r="A438" s="52">
        <v>2017</v>
      </c>
      <c r="B438" s="104" t="s">
        <v>197</v>
      </c>
      <c r="C438" s="66">
        <v>24.257035699999999</v>
      </c>
    </row>
    <row r="439" spans="1:3" x14ac:dyDescent="0.25">
      <c r="A439" s="52">
        <v>2017</v>
      </c>
      <c r="B439" s="104" t="s">
        <v>198</v>
      </c>
      <c r="C439" s="66">
        <v>2.68001786</v>
      </c>
    </row>
    <row r="440" spans="1:3" x14ac:dyDescent="0.25">
      <c r="A440" s="52">
        <v>2017</v>
      </c>
      <c r="B440" s="104" t="s">
        <v>199</v>
      </c>
      <c r="C440" s="66">
        <v>0.85198214000000005</v>
      </c>
    </row>
    <row r="441" spans="1:3" x14ac:dyDescent="0.25">
      <c r="A441" s="52">
        <v>2017</v>
      </c>
      <c r="B441" s="104" t="s">
        <v>200</v>
      </c>
      <c r="C441" s="66">
        <v>10.780767900000001</v>
      </c>
    </row>
    <row r="442" spans="1:3" x14ac:dyDescent="0.25">
      <c r="A442" s="52">
        <v>2017</v>
      </c>
      <c r="B442" s="104" t="s">
        <v>201</v>
      </c>
      <c r="C442" s="66">
        <v>19.403196399999999</v>
      </c>
    </row>
    <row r="443" spans="1:3" x14ac:dyDescent="0.25">
      <c r="A443" s="52">
        <v>2017</v>
      </c>
      <c r="B443" s="104" t="s">
        <v>202</v>
      </c>
      <c r="C443" s="66">
        <v>45.827892900000002</v>
      </c>
    </row>
    <row r="444" spans="1:3" x14ac:dyDescent="0.25">
      <c r="A444" s="52">
        <v>2017</v>
      </c>
      <c r="B444" s="104" t="s">
        <v>203</v>
      </c>
      <c r="C444" s="66">
        <v>9.7561607099999996</v>
      </c>
    </row>
    <row r="445" spans="1:3" x14ac:dyDescent="0.25">
      <c r="A445" s="52">
        <v>2017</v>
      </c>
      <c r="B445" s="104" t="s">
        <v>204</v>
      </c>
      <c r="C445" s="66">
        <v>25.681946400000001</v>
      </c>
    </row>
    <row r="446" spans="1:3" x14ac:dyDescent="0.25">
      <c r="A446" s="52">
        <v>2017</v>
      </c>
      <c r="B446" s="104" t="s">
        <v>205</v>
      </c>
      <c r="C446" s="66">
        <v>21.7991964</v>
      </c>
    </row>
    <row r="447" spans="1:3" x14ac:dyDescent="0.25">
      <c r="A447" s="52">
        <v>2017</v>
      </c>
      <c r="B447" s="104" t="s">
        <v>206</v>
      </c>
      <c r="C447" s="66">
        <v>143.90708900000001</v>
      </c>
    </row>
    <row r="448" spans="1:3" x14ac:dyDescent="0.25">
      <c r="A448" s="52">
        <v>2017</v>
      </c>
      <c r="B448" s="104" t="s">
        <v>207</v>
      </c>
      <c r="C448" s="66">
        <v>606.50960699999996</v>
      </c>
    </row>
    <row r="449" spans="1:3" x14ac:dyDescent="0.25">
      <c r="A449" s="52">
        <v>2017</v>
      </c>
      <c r="B449" s="104" t="s">
        <v>208</v>
      </c>
      <c r="C449" s="66">
        <v>131.389982</v>
      </c>
    </row>
    <row r="450" spans="1:3" x14ac:dyDescent="0.25">
      <c r="A450" s="52">
        <v>2017</v>
      </c>
      <c r="B450" s="104" t="s">
        <v>209</v>
      </c>
      <c r="C450" s="66">
        <v>0.58362499999999995</v>
      </c>
    </row>
    <row r="451" spans="1:3" x14ac:dyDescent="0.25">
      <c r="A451" s="52">
        <v>2017</v>
      </c>
      <c r="B451" s="104" t="s">
        <v>210</v>
      </c>
      <c r="C451" s="66">
        <v>71.194178600000001</v>
      </c>
    </row>
    <row r="452" spans="1:3" x14ac:dyDescent="0.25">
      <c r="A452" s="52">
        <v>2017</v>
      </c>
      <c r="B452" s="104" t="s">
        <v>211</v>
      </c>
      <c r="C452" s="66">
        <v>0.21473213999999999</v>
      </c>
    </row>
    <row r="453" spans="1:3" x14ac:dyDescent="0.25">
      <c r="A453" s="52">
        <v>2017</v>
      </c>
      <c r="B453" s="104" t="s">
        <v>212</v>
      </c>
      <c r="C453" s="66">
        <v>24.517392900000001</v>
      </c>
    </row>
    <row r="454" spans="1:3" x14ac:dyDescent="0.25">
      <c r="A454" s="52">
        <v>2017</v>
      </c>
      <c r="B454" s="104" t="s">
        <v>213</v>
      </c>
      <c r="C454" s="66">
        <v>7.2317678599999997</v>
      </c>
    </row>
    <row r="455" spans="1:3" x14ac:dyDescent="0.25">
      <c r="A455" s="52">
        <v>2017</v>
      </c>
      <c r="B455" s="104" t="s">
        <v>169</v>
      </c>
      <c r="C455" s="66">
        <v>436.53837499999997</v>
      </c>
    </row>
    <row r="456" spans="1:3" x14ac:dyDescent="0.25">
      <c r="A456" s="52">
        <v>2017</v>
      </c>
      <c r="B456" s="104" t="s">
        <v>214</v>
      </c>
      <c r="C456" s="66">
        <v>2362.38798</v>
      </c>
    </row>
    <row r="457" spans="1:3" x14ac:dyDescent="0.25">
      <c r="A457" s="52">
        <v>2017</v>
      </c>
      <c r="B457" s="104" t="s">
        <v>215</v>
      </c>
      <c r="C457" s="66">
        <v>23.569964299999999</v>
      </c>
    </row>
    <row r="458" spans="1:3" x14ac:dyDescent="0.25">
      <c r="A458" s="52">
        <v>2017</v>
      </c>
      <c r="B458" s="104" t="s">
        <v>216</v>
      </c>
      <c r="C458" s="66">
        <v>2.6366071400000002</v>
      </c>
    </row>
    <row r="459" spans="1:3" x14ac:dyDescent="0.25">
      <c r="A459" s="52">
        <v>2017</v>
      </c>
      <c r="B459" s="104" t="s">
        <v>217</v>
      </c>
      <c r="C459" s="66">
        <v>0.79594642999999998</v>
      </c>
    </row>
    <row r="460" spans="1:3" x14ac:dyDescent="0.25">
      <c r="A460" s="52">
        <v>2017</v>
      </c>
      <c r="B460" s="104" t="s">
        <v>218</v>
      </c>
      <c r="C460" s="66">
        <v>3.7857139999999997E-2</v>
      </c>
    </row>
    <row r="461" spans="1:3" x14ac:dyDescent="0.25">
      <c r="A461" s="52">
        <v>2017</v>
      </c>
      <c r="B461" s="104" t="s">
        <v>219</v>
      </c>
      <c r="C461" s="66">
        <v>34.657267900000001</v>
      </c>
    </row>
    <row r="462" spans="1:3" x14ac:dyDescent="0.25">
      <c r="A462" s="52">
        <v>2017</v>
      </c>
      <c r="B462" s="104" t="s">
        <v>220</v>
      </c>
      <c r="C462" s="66">
        <v>100.68325</v>
      </c>
    </row>
    <row r="463" spans="1:3" x14ac:dyDescent="0.25">
      <c r="A463" s="52">
        <v>2017</v>
      </c>
      <c r="B463" s="104" t="s">
        <v>221</v>
      </c>
      <c r="C463" s="66">
        <v>613.57144600000004</v>
      </c>
    </row>
    <row r="464" spans="1:3" x14ac:dyDescent="0.25">
      <c r="A464" s="52">
        <v>2017</v>
      </c>
      <c r="B464" s="104" t="s">
        <v>222</v>
      </c>
      <c r="C464" s="66">
        <v>1.5934107099999999</v>
      </c>
    </row>
    <row r="465" spans="1:3" x14ac:dyDescent="0.25">
      <c r="A465" s="52">
        <v>2017</v>
      </c>
      <c r="B465" s="104" t="s">
        <v>223</v>
      </c>
      <c r="C465" s="66">
        <v>106.730464</v>
      </c>
    </row>
    <row r="466" spans="1:3" x14ac:dyDescent="0.25">
      <c r="A466" s="52">
        <v>2017</v>
      </c>
      <c r="B466" s="104" t="s">
        <v>224</v>
      </c>
      <c r="C466" s="66">
        <v>34.754607100000001</v>
      </c>
    </row>
    <row r="467" spans="1:3" x14ac:dyDescent="0.25">
      <c r="A467" s="52">
        <v>2017</v>
      </c>
      <c r="B467" s="104" t="s">
        <v>225</v>
      </c>
      <c r="C467" s="66">
        <v>267.03926799999999</v>
      </c>
    </row>
    <row r="468" spans="1:3" x14ac:dyDescent="0.25">
      <c r="A468" s="52">
        <v>2017</v>
      </c>
      <c r="B468" s="104" t="s">
        <v>226</v>
      </c>
      <c r="C468" s="66">
        <v>8.6954464300000005</v>
      </c>
    </row>
    <row r="469" spans="1:3" x14ac:dyDescent="0.25">
      <c r="A469" s="52">
        <v>2017</v>
      </c>
      <c r="B469" s="104" t="s">
        <v>227</v>
      </c>
      <c r="C469" s="66">
        <v>41.197875000000003</v>
      </c>
    </row>
    <row r="470" spans="1:3" x14ac:dyDescent="0.25">
      <c r="A470" s="52">
        <v>2017</v>
      </c>
      <c r="B470" s="104" t="s">
        <v>228</v>
      </c>
      <c r="C470" s="66">
        <v>242.03710699999999</v>
      </c>
    </row>
    <row r="471" spans="1:3" x14ac:dyDescent="0.25">
      <c r="A471" s="52">
        <v>2017</v>
      </c>
      <c r="B471" s="104" t="s">
        <v>229</v>
      </c>
      <c r="C471" s="66">
        <v>21.115089300000001</v>
      </c>
    </row>
    <row r="472" spans="1:3" x14ac:dyDescent="0.25">
      <c r="A472" s="52">
        <v>2017</v>
      </c>
      <c r="B472" s="104" t="s">
        <v>230</v>
      </c>
      <c r="C472" s="66">
        <v>1613.1952000000001</v>
      </c>
    </row>
    <row r="473" spans="1:3" x14ac:dyDescent="0.25">
      <c r="A473" s="52">
        <v>2017</v>
      </c>
      <c r="B473" s="104" t="s">
        <v>231</v>
      </c>
      <c r="C473" s="66">
        <v>3.9470178599999999</v>
      </c>
    </row>
    <row r="474" spans="1:3" x14ac:dyDescent="0.25">
      <c r="A474" s="52">
        <v>2017</v>
      </c>
      <c r="B474" s="104" t="s">
        <v>232</v>
      </c>
      <c r="C474" s="66">
        <v>47.120375000000003</v>
      </c>
    </row>
    <row r="475" spans="1:3" x14ac:dyDescent="0.25">
      <c r="A475" s="52">
        <v>2017</v>
      </c>
      <c r="B475" s="104" t="s">
        <v>233</v>
      </c>
      <c r="C475" s="66">
        <v>155.76792900000001</v>
      </c>
    </row>
    <row r="476" spans="1:3" x14ac:dyDescent="0.25">
      <c r="A476" s="52">
        <v>2017</v>
      </c>
      <c r="B476" s="104" t="s">
        <v>234</v>
      </c>
      <c r="C476" s="66">
        <v>162.057321</v>
      </c>
    </row>
    <row r="477" spans="1:3" x14ac:dyDescent="0.25">
      <c r="A477" s="52">
        <v>2017</v>
      </c>
      <c r="B477" s="104" t="s">
        <v>235</v>
      </c>
      <c r="C477" s="66">
        <v>53.484071399999998</v>
      </c>
    </row>
    <row r="478" spans="1:3" x14ac:dyDescent="0.25">
      <c r="A478" s="52">
        <v>2017</v>
      </c>
      <c r="B478" s="104" t="s">
        <v>236</v>
      </c>
      <c r="C478" s="66">
        <v>106.493054</v>
      </c>
    </row>
    <row r="479" spans="1:3" x14ac:dyDescent="0.25">
      <c r="A479" s="52">
        <v>2017</v>
      </c>
      <c r="B479" s="104" t="s">
        <v>237</v>
      </c>
      <c r="C479" s="66">
        <v>115.518018</v>
      </c>
    </row>
    <row r="480" spans="1:3" x14ac:dyDescent="0.25">
      <c r="A480" s="52">
        <v>2017</v>
      </c>
      <c r="B480" s="104" t="s">
        <v>238</v>
      </c>
      <c r="C480" s="66">
        <v>5.353571E-2</v>
      </c>
    </row>
    <row r="481" spans="1:3" x14ac:dyDescent="0.25">
      <c r="A481" s="52">
        <v>2017</v>
      </c>
      <c r="B481" s="104" t="s">
        <v>239</v>
      </c>
      <c r="C481" s="66">
        <v>0.10316071</v>
      </c>
    </row>
    <row r="482" spans="1:3" x14ac:dyDescent="0.25">
      <c r="A482" s="52">
        <v>2017</v>
      </c>
      <c r="B482" s="104" t="s">
        <v>240</v>
      </c>
      <c r="C482" s="66">
        <v>0.27223214000000001</v>
      </c>
    </row>
    <row r="483" spans="1:3" x14ac:dyDescent="0.25">
      <c r="A483" s="52">
        <v>2017</v>
      </c>
      <c r="B483" s="104" t="s">
        <v>241</v>
      </c>
      <c r="C483" s="66">
        <v>30.1102679</v>
      </c>
    </row>
    <row r="484" spans="1:3" x14ac:dyDescent="0.25">
      <c r="A484" s="52">
        <v>2017</v>
      </c>
      <c r="B484" s="104" t="s">
        <v>242</v>
      </c>
      <c r="C484" s="66">
        <v>0.25823214</v>
      </c>
    </row>
    <row r="485" spans="1:3" x14ac:dyDescent="0.25">
      <c r="A485" s="52">
        <v>2017</v>
      </c>
      <c r="B485" s="104" t="s">
        <v>243</v>
      </c>
      <c r="C485" s="66">
        <v>12.3550179</v>
      </c>
    </row>
    <row r="486" spans="1:3" x14ac:dyDescent="0.25">
      <c r="A486" s="52">
        <v>2017</v>
      </c>
      <c r="B486" s="104" t="s">
        <v>244</v>
      </c>
      <c r="C486" s="66">
        <v>137.28771399999999</v>
      </c>
    </row>
    <row r="487" spans="1:3" x14ac:dyDescent="0.25">
      <c r="A487" s="52">
        <v>2017</v>
      </c>
      <c r="B487" s="104" t="s">
        <v>245</v>
      </c>
      <c r="C487" s="66">
        <v>1096.6979799999999</v>
      </c>
    </row>
    <row r="488" spans="1:3" x14ac:dyDescent="0.25">
      <c r="A488" s="52">
        <v>2017</v>
      </c>
      <c r="B488" s="104" t="s">
        <v>246</v>
      </c>
      <c r="C488" s="66">
        <v>1100.4587899999999</v>
      </c>
    </row>
    <row r="489" spans="1:3" x14ac:dyDescent="0.25">
      <c r="A489" s="52">
        <v>2017</v>
      </c>
      <c r="B489" s="104" t="s">
        <v>247</v>
      </c>
      <c r="C489" s="66">
        <v>780.30478600000004</v>
      </c>
    </row>
    <row r="490" spans="1:3" x14ac:dyDescent="0.25">
      <c r="A490" s="52">
        <v>2017</v>
      </c>
      <c r="B490" s="104" t="s">
        <v>248</v>
      </c>
      <c r="C490" s="66">
        <v>973.13403600000004</v>
      </c>
    </row>
    <row r="491" spans="1:3" x14ac:dyDescent="0.25">
      <c r="A491" s="52">
        <v>2017</v>
      </c>
      <c r="B491" s="104" t="s">
        <v>249</v>
      </c>
      <c r="C491" s="66">
        <v>702.47571400000004</v>
      </c>
    </row>
    <row r="492" spans="1:3" x14ac:dyDescent="0.25">
      <c r="A492" s="52">
        <v>2017</v>
      </c>
      <c r="B492" s="104" t="s">
        <v>250</v>
      </c>
      <c r="C492" s="66">
        <v>54.575696399999998</v>
      </c>
    </row>
    <row r="493" spans="1:3" x14ac:dyDescent="0.25">
      <c r="A493" s="52">
        <v>2017</v>
      </c>
      <c r="B493" s="104" t="s">
        <v>252</v>
      </c>
      <c r="C493" s="66">
        <v>265.33600000000001</v>
      </c>
    </row>
    <row r="494" spans="1:3" x14ac:dyDescent="0.25">
      <c r="A494" s="52">
        <v>2017</v>
      </c>
      <c r="B494" s="104" t="s">
        <v>253</v>
      </c>
      <c r="C494" s="66">
        <v>467.65205400000002</v>
      </c>
    </row>
    <row r="495" spans="1:3" x14ac:dyDescent="0.25">
      <c r="A495" s="52">
        <v>2017</v>
      </c>
      <c r="B495" s="104" t="s">
        <v>254</v>
      </c>
      <c r="C495" s="66">
        <v>96.703142900000003</v>
      </c>
    </row>
    <row r="496" spans="1:3" x14ac:dyDescent="0.25">
      <c r="A496" s="52">
        <v>2017</v>
      </c>
      <c r="B496" s="104" t="s">
        <v>255</v>
      </c>
      <c r="C496" s="66">
        <v>125.18474999999999</v>
      </c>
    </row>
    <row r="497" spans="1:3" x14ac:dyDescent="0.25">
      <c r="A497" s="52">
        <v>2017</v>
      </c>
      <c r="B497" s="104" t="s">
        <v>256</v>
      </c>
      <c r="C497" s="66">
        <v>16.873785699999999</v>
      </c>
    </row>
    <row r="498" spans="1:3" x14ac:dyDescent="0.25">
      <c r="A498" s="52">
        <v>2017</v>
      </c>
      <c r="B498" s="104" t="s">
        <v>257</v>
      </c>
      <c r="C498" s="66">
        <v>628.01560700000005</v>
      </c>
    </row>
    <row r="499" spans="1:3" x14ac:dyDescent="0.25">
      <c r="A499" s="52">
        <v>2017</v>
      </c>
      <c r="B499" s="104" t="s">
        <v>258</v>
      </c>
      <c r="C499" s="66">
        <v>733.27864299999999</v>
      </c>
    </row>
    <row r="500" spans="1:3" x14ac:dyDescent="0.25">
      <c r="A500" s="52">
        <v>2017</v>
      </c>
      <c r="B500" s="104" t="s">
        <v>259</v>
      </c>
      <c r="C500" s="66">
        <v>18.019660699999999</v>
      </c>
    </row>
    <row r="501" spans="1:3" x14ac:dyDescent="0.25">
      <c r="A501" s="52">
        <v>2017</v>
      </c>
      <c r="B501" s="104" t="s">
        <v>260</v>
      </c>
      <c r="C501" s="66">
        <v>7.5732140000000003E-2</v>
      </c>
    </row>
    <row r="502" spans="1:3" x14ac:dyDescent="0.25">
      <c r="A502" s="52">
        <v>2017</v>
      </c>
      <c r="B502" s="104" t="s">
        <v>261</v>
      </c>
      <c r="C502" s="66">
        <v>32.704999999999998</v>
      </c>
    </row>
    <row r="503" spans="1:3" x14ac:dyDescent="0.25">
      <c r="A503" s="52">
        <v>2017</v>
      </c>
      <c r="B503" s="104" t="s">
        <v>262</v>
      </c>
      <c r="C503" s="66">
        <v>40.610285699999999</v>
      </c>
    </row>
    <row r="504" spans="1:3" x14ac:dyDescent="0.25">
      <c r="A504" s="52">
        <v>2017</v>
      </c>
      <c r="B504" s="104" t="s">
        <v>263</v>
      </c>
      <c r="C504" s="66">
        <v>8.6927321400000004</v>
      </c>
    </row>
    <row r="505" spans="1:3" x14ac:dyDescent="0.25">
      <c r="A505" s="52">
        <v>2017</v>
      </c>
      <c r="B505" s="104" t="s">
        <v>264</v>
      </c>
      <c r="C505" s="66">
        <v>157.22035700000001</v>
      </c>
    </row>
    <row r="506" spans="1:3" x14ac:dyDescent="0.25">
      <c r="A506" s="52">
        <v>2017</v>
      </c>
      <c r="B506" s="104" t="s">
        <v>265</v>
      </c>
      <c r="C506" s="66">
        <v>118.634518</v>
      </c>
    </row>
    <row r="507" spans="1:3" x14ac:dyDescent="0.25">
      <c r="A507" s="52">
        <v>2017</v>
      </c>
      <c r="B507" s="104" t="s">
        <v>266</v>
      </c>
      <c r="C507" s="66">
        <v>131.108</v>
      </c>
    </row>
    <row r="508" spans="1:3" x14ac:dyDescent="0.25">
      <c r="A508" s="52">
        <v>2017</v>
      </c>
      <c r="B508" s="104" t="s">
        <v>267</v>
      </c>
      <c r="C508" s="66">
        <v>637.03364299999998</v>
      </c>
    </row>
    <row r="509" spans="1:3" x14ac:dyDescent="0.25">
      <c r="A509" s="52">
        <v>2017</v>
      </c>
      <c r="B509" s="104" t="s">
        <v>268</v>
      </c>
      <c r="C509" s="66">
        <v>1.2900357099999999</v>
      </c>
    </row>
    <row r="510" spans="1:3" x14ac:dyDescent="0.25">
      <c r="A510" s="52">
        <v>2017</v>
      </c>
      <c r="B510" s="104" t="s">
        <v>269</v>
      </c>
      <c r="C510" s="66">
        <v>14.2283036</v>
      </c>
    </row>
    <row r="511" spans="1:3" x14ac:dyDescent="0.25">
      <c r="A511" s="52">
        <v>2017</v>
      </c>
      <c r="B511" s="104" t="s">
        <v>270</v>
      </c>
      <c r="C511" s="66">
        <v>5.1374999999999997E-2</v>
      </c>
    </row>
    <row r="512" spans="1:3" x14ac:dyDescent="0.25">
      <c r="A512" s="52">
        <v>2017</v>
      </c>
      <c r="B512" s="104" t="s">
        <v>441</v>
      </c>
      <c r="C512" s="66">
        <v>1.146429E-2</v>
      </c>
    </row>
    <row r="513" spans="1:3" x14ac:dyDescent="0.25">
      <c r="A513" s="52">
        <v>2017</v>
      </c>
      <c r="B513" s="104" t="s">
        <v>271</v>
      </c>
      <c r="C513" s="66">
        <v>186.35</v>
      </c>
    </row>
    <row r="514" spans="1:3" x14ac:dyDescent="0.25">
      <c r="A514" s="52">
        <v>2017</v>
      </c>
      <c r="B514" s="104" t="s">
        <v>272</v>
      </c>
      <c r="C514" s="66">
        <v>101.525589</v>
      </c>
    </row>
    <row r="515" spans="1:3" x14ac:dyDescent="0.25">
      <c r="A515" s="52">
        <v>2017</v>
      </c>
      <c r="B515" s="104" t="s">
        <v>273</v>
      </c>
      <c r="C515" s="66">
        <v>42.356000000000002</v>
      </c>
    </row>
    <row r="516" spans="1:3" x14ac:dyDescent="0.25">
      <c r="A516" s="52">
        <v>2017</v>
      </c>
      <c r="B516" s="104" t="s">
        <v>274</v>
      </c>
      <c r="C516" s="66">
        <v>6.7163571400000004</v>
      </c>
    </row>
    <row r="517" spans="1:3" x14ac:dyDescent="0.25">
      <c r="A517" s="52">
        <v>2017</v>
      </c>
      <c r="B517" s="104" t="s">
        <v>423</v>
      </c>
      <c r="C517" s="66">
        <v>4.0821429999999999E-2</v>
      </c>
    </row>
    <row r="518" spans="1:3" x14ac:dyDescent="0.25">
      <c r="A518" s="52">
        <v>2017</v>
      </c>
      <c r="B518" s="104" t="s">
        <v>275</v>
      </c>
      <c r="C518" s="66">
        <v>116.49933900000001</v>
      </c>
    </row>
    <row r="519" spans="1:3" x14ac:dyDescent="0.25">
      <c r="A519" s="52">
        <v>2017</v>
      </c>
      <c r="B519" s="104" t="s">
        <v>276</v>
      </c>
      <c r="C519" s="66">
        <v>270.96499999999997</v>
      </c>
    </row>
    <row r="520" spans="1:3" x14ac:dyDescent="0.25">
      <c r="A520" s="52">
        <v>2017</v>
      </c>
      <c r="B520" s="104" t="s">
        <v>277</v>
      </c>
      <c r="C520" s="66">
        <v>273.83216099999999</v>
      </c>
    </row>
    <row r="521" spans="1:3" x14ac:dyDescent="0.25">
      <c r="A521" s="52">
        <v>2017</v>
      </c>
      <c r="B521" s="104" t="s">
        <v>278</v>
      </c>
      <c r="C521" s="66">
        <v>14.534750000000001</v>
      </c>
    </row>
    <row r="522" spans="1:3" x14ac:dyDescent="0.25">
      <c r="A522" s="52">
        <v>2017</v>
      </c>
      <c r="B522" s="104" t="s">
        <v>279</v>
      </c>
      <c r="C522" s="66">
        <v>140.81230400000001</v>
      </c>
    </row>
    <row r="523" spans="1:3" x14ac:dyDescent="0.25">
      <c r="A523" s="52">
        <v>2017</v>
      </c>
      <c r="B523" s="104" t="s">
        <v>280</v>
      </c>
      <c r="C523" s="66">
        <v>294.16071399999998</v>
      </c>
    </row>
    <row r="524" spans="1:3" x14ac:dyDescent="0.25">
      <c r="A524" s="52">
        <v>2017</v>
      </c>
      <c r="B524" s="104" t="s">
        <v>281</v>
      </c>
      <c r="C524" s="66">
        <v>129.55260699999999</v>
      </c>
    </row>
    <row r="525" spans="1:3" x14ac:dyDescent="0.25">
      <c r="A525" s="52">
        <v>2017</v>
      </c>
      <c r="B525" s="104" t="s">
        <v>282</v>
      </c>
      <c r="C525" s="66">
        <v>30.004553600000001</v>
      </c>
    </row>
    <row r="526" spans="1:3" x14ac:dyDescent="0.25">
      <c r="A526" s="52">
        <v>2017</v>
      </c>
      <c r="B526" s="104" t="s">
        <v>283</v>
      </c>
      <c r="C526" s="66">
        <v>47.107017900000002</v>
      </c>
    </row>
    <row r="527" spans="1:3" x14ac:dyDescent="0.25">
      <c r="A527" s="52">
        <v>2017</v>
      </c>
      <c r="B527" s="104" t="s">
        <v>284</v>
      </c>
      <c r="C527" s="66">
        <v>19.064374999999998</v>
      </c>
    </row>
    <row r="528" spans="1:3" x14ac:dyDescent="0.25">
      <c r="A528" s="52">
        <v>2017</v>
      </c>
      <c r="B528" s="104" t="s">
        <v>285</v>
      </c>
      <c r="C528" s="66">
        <v>71.949035699999996</v>
      </c>
    </row>
    <row r="529" spans="1:3" x14ac:dyDescent="0.25">
      <c r="A529" s="52">
        <v>2017</v>
      </c>
      <c r="B529" s="104" t="s">
        <v>286</v>
      </c>
      <c r="C529" s="66">
        <v>226.38448199999999</v>
      </c>
    </row>
    <row r="530" spans="1:3" x14ac:dyDescent="0.25">
      <c r="A530" s="52">
        <v>2017</v>
      </c>
      <c r="B530" s="104" t="s">
        <v>287</v>
      </c>
      <c r="C530" s="66">
        <v>2.4884464300000002</v>
      </c>
    </row>
    <row r="531" spans="1:3" x14ac:dyDescent="0.25">
      <c r="A531" s="52">
        <v>2017</v>
      </c>
      <c r="B531" s="104" t="s">
        <v>288</v>
      </c>
      <c r="C531" s="66">
        <v>471.520375</v>
      </c>
    </row>
    <row r="532" spans="1:3" x14ac:dyDescent="0.25">
      <c r="A532" s="52">
        <v>2017</v>
      </c>
      <c r="B532" s="104" t="s">
        <v>289</v>
      </c>
      <c r="C532" s="66">
        <v>447.11935699999998</v>
      </c>
    </row>
    <row r="533" spans="1:3" x14ac:dyDescent="0.25">
      <c r="A533" s="52">
        <v>2017</v>
      </c>
      <c r="B533" s="104" t="s">
        <v>290</v>
      </c>
      <c r="C533" s="66">
        <v>121.78482099999999</v>
      </c>
    </row>
    <row r="534" spans="1:3" x14ac:dyDescent="0.25">
      <c r="A534" s="52">
        <v>2017</v>
      </c>
      <c r="B534" s="104" t="s">
        <v>291</v>
      </c>
      <c r="C534" s="66">
        <v>27.556982099999999</v>
      </c>
    </row>
    <row r="535" spans="1:3" x14ac:dyDescent="0.25">
      <c r="A535" s="52">
        <v>2017</v>
      </c>
      <c r="B535" s="104" t="s">
        <v>292</v>
      </c>
      <c r="C535" s="66">
        <v>214.80483899999999</v>
      </c>
    </row>
    <row r="536" spans="1:3" x14ac:dyDescent="0.25">
      <c r="A536" s="52">
        <v>2017</v>
      </c>
      <c r="B536" s="104" t="s">
        <v>293</v>
      </c>
      <c r="C536" s="66">
        <v>39.163767900000003</v>
      </c>
    </row>
    <row r="537" spans="1:3" x14ac:dyDescent="0.25">
      <c r="A537" s="52">
        <v>2017</v>
      </c>
      <c r="B537" s="104" t="s">
        <v>294</v>
      </c>
      <c r="C537" s="66">
        <v>5.7939642899999999</v>
      </c>
    </row>
    <row r="538" spans="1:3" x14ac:dyDescent="0.25">
      <c r="A538" s="52">
        <v>2017</v>
      </c>
      <c r="B538" s="104" t="s">
        <v>424</v>
      </c>
      <c r="C538" s="66">
        <v>2.5250000000000002E-2</v>
      </c>
    </row>
    <row r="539" spans="1:3" x14ac:dyDescent="0.25">
      <c r="A539" s="52">
        <v>2017</v>
      </c>
      <c r="B539" s="104" t="s">
        <v>295</v>
      </c>
      <c r="C539" s="66">
        <v>120.538804</v>
      </c>
    </row>
    <row r="540" spans="1:3" x14ac:dyDescent="0.25">
      <c r="A540" s="52">
        <v>2017</v>
      </c>
      <c r="B540" s="104" t="s">
        <v>296</v>
      </c>
      <c r="C540" s="66">
        <v>2.8768928599999999</v>
      </c>
    </row>
    <row r="541" spans="1:3" x14ac:dyDescent="0.25">
      <c r="A541" s="52">
        <v>2017</v>
      </c>
      <c r="B541" s="104" t="s">
        <v>297</v>
      </c>
      <c r="C541" s="66">
        <v>89.858303599999999</v>
      </c>
    </row>
    <row r="542" spans="1:3" x14ac:dyDescent="0.25">
      <c r="A542" s="52">
        <v>2017</v>
      </c>
      <c r="B542" s="104" t="s">
        <v>299</v>
      </c>
      <c r="C542" s="66">
        <v>637.043857</v>
      </c>
    </row>
    <row r="543" spans="1:3" x14ac:dyDescent="0.25">
      <c r="A543" s="52">
        <v>2017</v>
      </c>
      <c r="B543" s="104" t="s">
        <v>301</v>
      </c>
      <c r="C543" s="66">
        <v>1267.91077</v>
      </c>
    </row>
    <row r="544" spans="1:3" x14ac:dyDescent="0.25">
      <c r="A544" s="52">
        <v>2017</v>
      </c>
      <c r="B544" s="104" t="s">
        <v>303</v>
      </c>
      <c r="C544" s="66">
        <v>33.888071400000001</v>
      </c>
    </row>
    <row r="545" spans="1:3" x14ac:dyDescent="0.25">
      <c r="A545" s="52">
        <v>2017</v>
      </c>
      <c r="B545" s="104" t="s">
        <v>304</v>
      </c>
      <c r="C545" s="66">
        <v>0.75142856999999996</v>
      </c>
    </row>
    <row r="546" spans="1:3" x14ac:dyDescent="0.25">
      <c r="A546" s="52">
        <v>2017</v>
      </c>
      <c r="B546" s="104" t="s">
        <v>425</v>
      </c>
      <c r="C546" s="66">
        <v>1.9678569999999999E-2</v>
      </c>
    </row>
    <row r="547" spans="1:3" x14ac:dyDescent="0.25">
      <c r="A547" s="52">
        <v>2017</v>
      </c>
      <c r="B547" s="104" t="s">
        <v>305</v>
      </c>
      <c r="C547" s="66">
        <v>151.30807100000001</v>
      </c>
    </row>
    <row r="548" spans="1:3" x14ac:dyDescent="0.25">
      <c r="A548" s="52">
        <v>2017</v>
      </c>
      <c r="B548" s="104" t="s">
        <v>308</v>
      </c>
      <c r="C548" s="66">
        <v>650.01764300000002</v>
      </c>
    </row>
    <row r="549" spans="1:3" x14ac:dyDescent="0.25">
      <c r="A549" s="52">
        <v>2017</v>
      </c>
      <c r="B549" s="104" t="s">
        <v>310</v>
      </c>
      <c r="C549" s="66">
        <v>1810.2312300000001</v>
      </c>
    </row>
    <row r="550" spans="1:3" x14ac:dyDescent="0.25">
      <c r="A550" s="52">
        <v>2017</v>
      </c>
      <c r="B550" s="104" t="s">
        <v>311</v>
      </c>
      <c r="C550" s="66">
        <v>629.17494599999998</v>
      </c>
    </row>
    <row r="551" spans="1:3" x14ac:dyDescent="0.25">
      <c r="A551" s="52">
        <v>2017</v>
      </c>
      <c r="B551" s="104" t="s">
        <v>312</v>
      </c>
      <c r="C551" s="66">
        <v>69.940142899999998</v>
      </c>
    </row>
    <row r="552" spans="1:3" x14ac:dyDescent="0.25">
      <c r="A552" s="52">
        <v>2017</v>
      </c>
      <c r="B552" s="104" t="s">
        <v>313</v>
      </c>
      <c r="C552" s="66">
        <v>4.5012678599999996</v>
      </c>
    </row>
    <row r="553" spans="1:3" x14ac:dyDescent="0.25">
      <c r="A553" s="52">
        <v>2017</v>
      </c>
      <c r="B553" s="104" t="s">
        <v>314</v>
      </c>
      <c r="C553" s="66">
        <v>3.0124999999999999E-2</v>
      </c>
    </row>
    <row r="554" spans="1:3" x14ac:dyDescent="0.25">
      <c r="A554" s="52">
        <v>2017</v>
      </c>
      <c r="B554" s="104" t="s">
        <v>315</v>
      </c>
      <c r="C554" s="66">
        <v>5.3366249999999997</v>
      </c>
    </row>
    <row r="555" spans="1:3" x14ac:dyDescent="0.25">
      <c r="A555" s="52">
        <v>2017</v>
      </c>
      <c r="B555" s="104" t="s">
        <v>316</v>
      </c>
      <c r="C555" s="66">
        <v>40.2900536</v>
      </c>
    </row>
    <row r="556" spans="1:3" x14ac:dyDescent="0.25">
      <c r="A556" s="52">
        <v>2017</v>
      </c>
      <c r="B556" s="104" t="s">
        <v>317</v>
      </c>
      <c r="C556" s="66">
        <v>261.55053600000002</v>
      </c>
    </row>
    <row r="557" spans="1:3" x14ac:dyDescent="0.25">
      <c r="A557" s="52">
        <v>2017</v>
      </c>
      <c r="B557" s="104" t="s">
        <v>318</v>
      </c>
      <c r="C557" s="66">
        <v>263.31637499999999</v>
      </c>
    </row>
    <row r="558" spans="1:3" x14ac:dyDescent="0.25">
      <c r="A558" s="52">
        <v>2017</v>
      </c>
      <c r="B558" s="104" t="s">
        <v>319</v>
      </c>
      <c r="C558" s="66">
        <v>1985.35896</v>
      </c>
    </row>
    <row r="559" spans="1:3" x14ac:dyDescent="0.25">
      <c r="A559" s="52">
        <v>2017</v>
      </c>
      <c r="B559" s="104" t="s">
        <v>320</v>
      </c>
      <c r="C559" s="66">
        <v>192.70599999999999</v>
      </c>
    </row>
    <row r="560" spans="1:3" x14ac:dyDescent="0.25">
      <c r="A560" s="52">
        <v>2017</v>
      </c>
      <c r="B560" s="104" t="s">
        <v>321</v>
      </c>
      <c r="C560" s="66">
        <v>2682.3041800000001</v>
      </c>
    </row>
    <row r="561" spans="1:3" x14ac:dyDescent="0.25">
      <c r="A561" s="52">
        <v>2017</v>
      </c>
      <c r="B561" s="104" t="s">
        <v>322</v>
      </c>
      <c r="C561" s="66">
        <v>529.13266099999998</v>
      </c>
    </row>
    <row r="562" spans="1:3" x14ac:dyDescent="0.25">
      <c r="A562" s="52">
        <v>2017</v>
      </c>
      <c r="B562" s="104" t="s">
        <v>323</v>
      </c>
      <c r="C562" s="66">
        <v>348.76142900000002</v>
      </c>
    </row>
    <row r="563" spans="1:3" x14ac:dyDescent="0.25">
      <c r="A563" s="52">
        <v>2017</v>
      </c>
      <c r="B563" s="104" t="s">
        <v>324</v>
      </c>
      <c r="C563" s="66">
        <v>75.374178599999993</v>
      </c>
    </row>
    <row r="564" spans="1:3" x14ac:dyDescent="0.25">
      <c r="A564" s="52">
        <v>2017</v>
      </c>
      <c r="B564" s="104" t="s">
        <v>325</v>
      </c>
      <c r="C564" s="66">
        <v>263.35628600000001</v>
      </c>
    </row>
    <row r="565" spans="1:3" x14ac:dyDescent="0.25">
      <c r="A565" s="52">
        <v>2017</v>
      </c>
      <c r="B565" s="104" t="s">
        <v>326</v>
      </c>
      <c r="C565" s="66">
        <v>1.91582143</v>
      </c>
    </row>
    <row r="566" spans="1:3" x14ac:dyDescent="0.25">
      <c r="A566" s="52">
        <v>2017</v>
      </c>
      <c r="B566" s="104" t="s">
        <v>327</v>
      </c>
      <c r="C566" s="66">
        <v>59.089160700000001</v>
      </c>
    </row>
    <row r="567" spans="1:3" x14ac:dyDescent="0.25">
      <c r="A567" s="52">
        <v>2017</v>
      </c>
      <c r="B567" s="104" t="s">
        <v>328</v>
      </c>
      <c r="C567" s="66">
        <v>33.497714299999998</v>
      </c>
    </row>
    <row r="568" spans="1:3" x14ac:dyDescent="0.25">
      <c r="A568" s="52">
        <v>2017</v>
      </c>
      <c r="B568" s="104" t="s">
        <v>329</v>
      </c>
      <c r="C568" s="66">
        <v>44.6767143</v>
      </c>
    </row>
    <row r="569" spans="1:3" x14ac:dyDescent="0.25">
      <c r="A569" s="52">
        <v>2017</v>
      </c>
      <c r="B569" s="104" t="s">
        <v>330</v>
      </c>
      <c r="C569" s="66">
        <v>222.00080399999999</v>
      </c>
    </row>
    <row r="570" spans="1:3" x14ac:dyDescent="0.25">
      <c r="A570" s="52">
        <v>2017</v>
      </c>
      <c r="B570" s="104" t="s">
        <v>331</v>
      </c>
      <c r="C570" s="66">
        <v>18.252500000000001</v>
      </c>
    </row>
    <row r="571" spans="1:3" x14ac:dyDescent="0.25">
      <c r="A571" s="52">
        <v>2017</v>
      </c>
      <c r="B571" s="104" t="s">
        <v>332</v>
      </c>
      <c r="C571" s="66">
        <v>113.00512500000001</v>
      </c>
    </row>
    <row r="572" spans="1:3" x14ac:dyDescent="0.25">
      <c r="A572" s="52">
        <v>2017</v>
      </c>
      <c r="B572" s="104" t="s">
        <v>333</v>
      </c>
      <c r="C572" s="66">
        <v>129.33033900000001</v>
      </c>
    </row>
    <row r="573" spans="1:3" x14ac:dyDescent="0.25">
      <c r="A573" s="52">
        <v>2017</v>
      </c>
      <c r="B573" s="104" t="s">
        <v>334</v>
      </c>
      <c r="C573" s="66">
        <v>7.1287500000000001</v>
      </c>
    </row>
    <row r="574" spans="1:3" x14ac:dyDescent="0.25">
      <c r="A574" s="52">
        <v>2017</v>
      </c>
      <c r="B574" s="104" t="s">
        <v>335</v>
      </c>
      <c r="C574" s="66">
        <v>454.194929</v>
      </c>
    </row>
    <row r="575" spans="1:3" x14ac:dyDescent="0.25">
      <c r="A575" s="52">
        <v>2017</v>
      </c>
      <c r="B575" s="104" t="s">
        <v>336</v>
      </c>
      <c r="C575" s="66">
        <v>1.8980714299999999</v>
      </c>
    </row>
    <row r="576" spans="1:3" x14ac:dyDescent="0.25">
      <c r="A576" s="52">
        <v>2017</v>
      </c>
      <c r="B576" s="104" t="s">
        <v>337</v>
      </c>
      <c r="C576" s="66">
        <v>23.156410699999999</v>
      </c>
    </row>
    <row r="577" spans="1:3" x14ac:dyDescent="0.25">
      <c r="A577" s="52">
        <v>2017</v>
      </c>
      <c r="B577" s="104" t="s">
        <v>338</v>
      </c>
      <c r="C577" s="66">
        <v>19.951107100000002</v>
      </c>
    </row>
    <row r="578" spans="1:3" x14ac:dyDescent="0.25">
      <c r="A578" s="52">
        <v>2017</v>
      </c>
      <c r="B578" s="104" t="s">
        <v>340</v>
      </c>
      <c r="C578" s="66">
        <v>2901.57827</v>
      </c>
    </row>
    <row r="579" spans="1:3" x14ac:dyDescent="0.25">
      <c r="A579" s="52">
        <v>2017</v>
      </c>
      <c r="B579" s="104" t="s">
        <v>341</v>
      </c>
      <c r="C579" s="66">
        <v>908.67328599999996</v>
      </c>
    </row>
    <row r="580" spans="1:3" x14ac:dyDescent="0.25">
      <c r="A580" s="52">
        <v>2017</v>
      </c>
      <c r="B580" s="104" t="s">
        <v>343</v>
      </c>
      <c r="C580" s="66">
        <v>96.495589300000006</v>
      </c>
    </row>
    <row r="581" spans="1:3" x14ac:dyDescent="0.25">
      <c r="A581" s="52">
        <v>2017</v>
      </c>
      <c r="B581" s="104" t="s">
        <v>344</v>
      </c>
      <c r="C581" s="66">
        <v>29.0216429</v>
      </c>
    </row>
    <row r="582" spans="1:3" x14ac:dyDescent="0.25">
      <c r="A582" s="52">
        <v>2017</v>
      </c>
      <c r="B582" s="104" t="s">
        <v>345</v>
      </c>
      <c r="C582" s="66">
        <v>295.56262500000003</v>
      </c>
    </row>
    <row r="583" spans="1:3" x14ac:dyDescent="0.25">
      <c r="A583" s="52">
        <v>2017</v>
      </c>
      <c r="B583" s="104" t="s">
        <v>346</v>
      </c>
      <c r="C583" s="66">
        <v>1102.26836</v>
      </c>
    </row>
    <row r="584" spans="1:3" x14ac:dyDescent="0.25">
      <c r="A584" s="52">
        <v>2017</v>
      </c>
      <c r="B584" s="104" t="s">
        <v>347</v>
      </c>
      <c r="C584" s="66">
        <v>203.54835700000001</v>
      </c>
    </row>
    <row r="585" spans="1:3" x14ac:dyDescent="0.25">
      <c r="A585" s="52">
        <v>2017</v>
      </c>
      <c r="B585" s="104" t="s">
        <v>348</v>
      </c>
      <c r="C585" s="66">
        <v>157.28567899999999</v>
      </c>
    </row>
    <row r="586" spans="1:3" x14ac:dyDescent="0.25">
      <c r="A586" s="52">
        <v>2017</v>
      </c>
      <c r="B586" s="104" t="s">
        <v>349</v>
      </c>
      <c r="C586" s="66">
        <v>137.52199999999999</v>
      </c>
    </row>
    <row r="587" spans="1:3" x14ac:dyDescent="0.25">
      <c r="A587" s="52">
        <v>2017</v>
      </c>
      <c r="B587" s="104" t="s">
        <v>350</v>
      </c>
      <c r="C587" s="66">
        <v>45.996821400000002</v>
      </c>
    </row>
    <row r="588" spans="1:3" x14ac:dyDescent="0.25">
      <c r="A588" s="52">
        <v>2017</v>
      </c>
      <c r="B588" s="104" t="s">
        <v>351</v>
      </c>
      <c r="C588" s="66">
        <v>0.108125</v>
      </c>
    </row>
    <row r="589" spans="1:3" x14ac:dyDescent="0.25">
      <c r="A589" s="52">
        <v>2017</v>
      </c>
      <c r="B589" s="104" t="s">
        <v>427</v>
      </c>
      <c r="C589" s="66">
        <v>4.0821429999999999E-2</v>
      </c>
    </row>
    <row r="590" spans="1:3" x14ac:dyDescent="0.25">
      <c r="A590" s="52">
        <v>2017</v>
      </c>
      <c r="B590" s="104" t="s">
        <v>352</v>
      </c>
      <c r="C590" s="66">
        <v>178.184304</v>
      </c>
    </row>
    <row r="591" spans="1:3" x14ac:dyDescent="0.25">
      <c r="A591" s="52">
        <v>2017</v>
      </c>
      <c r="B591" s="104" t="s">
        <v>353</v>
      </c>
      <c r="C591" s="66">
        <v>1663.9762000000001</v>
      </c>
    </row>
    <row r="592" spans="1:3" x14ac:dyDescent="0.25">
      <c r="A592" s="52">
        <v>2017</v>
      </c>
      <c r="B592" s="104" t="s">
        <v>354</v>
      </c>
      <c r="C592" s="66">
        <v>2373.5331799999999</v>
      </c>
    </row>
    <row r="593" spans="1:3" x14ac:dyDescent="0.25">
      <c r="A593" s="52">
        <v>2017</v>
      </c>
      <c r="B593" s="104" t="s">
        <v>356</v>
      </c>
      <c r="C593" s="66">
        <v>58.1918571</v>
      </c>
    </row>
    <row r="594" spans="1:3" x14ac:dyDescent="0.25">
      <c r="A594" s="52">
        <v>2017</v>
      </c>
      <c r="B594" s="104" t="s">
        <v>357</v>
      </c>
      <c r="C594" s="66">
        <v>16.340499999999999</v>
      </c>
    </row>
    <row r="595" spans="1:3" x14ac:dyDescent="0.25">
      <c r="A595" s="52">
        <v>2017</v>
      </c>
      <c r="B595" s="104" t="s">
        <v>358</v>
      </c>
      <c r="C595" s="66">
        <v>0.97632143000000005</v>
      </c>
    </row>
    <row r="596" spans="1:3" x14ac:dyDescent="0.25">
      <c r="A596" s="52">
        <v>2017</v>
      </c>
      <c r="B596" s="104" t="s">
        <v>359</v>
      </c>
      <c r="C596" s="66">
        <v>55.913232100000002</v>
      </c>
    </row>
    <row r="597" spans="1:3" x14ac:dyDescent="0.25">
      <c r="A597" s="52">
        <v>2017</v>
      </c>
      <c r="B597" s="104" t="s">
        <v>360</v>
      </c>
      <c r="C597" s="66">
        <v>2424.91977</v>
      </c>
    </row>
    <row r="598" spans="1:3" x14ac:dyDescent="0.25">
      <c r="A598" s="52">
        <v>2017</v>
      </c>
      <c r="B598" s="104" t="s">
        <v>361</v>
      </c>
      <c r="C598" s="66">
        <v>6.2149285699999997</v>
      </c>
    </row>
    <row r="599" spans="1:3" x14ac:dyDescent="0.25">
      <c r="A599" s="52">
        <v>2017</v>
      </c>
      <c r="B599" s="104" t="s">
        <v>362</v>
      </c>
      <c r="C599" s="66">
        <v>499.08301799999998</v>
      </c>
    </row>
    <row r="600" spans="1:3" x14ac:dyDescent="0.25">
      <c r="A600" s="52">
        <v>2017</v>
      </c>
      <c r="B600" s="104" t="s">
        <v>363</v>
      </c>
      <c r="C600" s="66">
        <v>199.33199999999999</v>
      </c>
    </row>
    <row r="601" spans="1:3" x14ac:dyDescent="0.25">
      <c r="A601" s="52">
        <v>2017</v>
      </c>
      <c r="B601" s="104" t="s">
        <v>364</v>
      </c>
      <c r="C601" s="66">
        <v>196.403446</v>
      </c>
    </row>
    <row r="602" spans="1:3" x14ac:dyDescent="0.25">
      <c r="A602" s="52">
        <v>2017</v>
      </c>
      <c r="B602" s="104" t="s">
        <v>365</v>
      </c>
      <c r="C602" s="66">
        <v>240.644339</v>
      </c>
    </row>
    <row r="603" spans="1:3" x14ac:dyDescent="0.25">
      <c r="A603" s="52">
        <v>2017</v>
      </c>
      <c r="B603" s="104" t="s">
        <v>366</v>
      </c>
      <c r="C603" s="66">
        <v>4.3128928599999998</v>
      </c>
    </row>
    <row r="604" spans="1:3" x14ac:dyDescent="0.25">
      <c r="A604" s="52">
        <v>2017</v>
      </c>
      <c r="B604" s="104" t="s">
        <v>367</v>
      </c>
      <c r="C604" s="66">
        <v>0.42941070999999997</v>
      </c>
    </row>
    <row r="605" spans="1:3" x14ac:dyDescent="0.25">
      <c r="A605" s="52">
        <v>2017</v>
      </c>
      <c r="B605" s="104" t="s">
        <v>368</v>
      </c>
      <c r="C605" s="66">
        <v>139.944839</v>
      </c>
    </row>
    <row r="606" spans="1:3" x14ac:dyDescent="0.25">
      <c r="A606" s="52">
        <v>2017</v>
      </c>
      <c r="B606" s="104" t="s">
        <v>369</v>
      </c>
      <c r="C606" s="66">
        <v>43.59825</v>
      </c>
    </row>
    <row r="607" spans="1:3" x14ac:dyDescent="0.25">
      <c r="A607" s="52">
        <v>2017</v>
      </c>
      <c r="B607" s="104" t="s">
        <v>370</v>
      </c>
      <c r="C607" s="66">
        <v>0.20441071</v>
      </c>
    </row>
    <row r="608" spans="1:3" x14ac:dyDescent="0.25">
      <c r="A608" s="52">
        <v>2017</v>
      </c>
      <c r="B608" s="104" t="s">
        <v>371</v>
      </c>
      <c r="C608" s="66">
        <v>1.84019643</v>
      </c>
    </row>
    <row r="609" spans="1:3" x14ac:dyDescent="0.25">
      <c r="A609" s="52">
        <v>2017</v>
      </c>
      <c r="B609" s="104" t="s">
        <v>372</v>
      </c>
      <c r="C609" s="66">
        <v>56.315964299999997</v>
      </c>
    </row>
    <row r="610" spans="1:3" x14ac:dyDescent="0.25">
      <c r="A610" s="52">
        <v>2017</v>
      </c>
      <c r="B610" s="104" t="s">
        <v>373</v>
      </c>
      <c r="C610" s="66">
        <v>28.077124999999999</v>
      </c>
    </row>
    <row r="611" spans="1:3" x14ac:dyDescent="0.25">
      <c r="A611" s="52">
        <v>2017</v>
      </c>
      <c r="B611" s="104" t="s">
        <v>374</v>
      </c>
      <c r="C611" s="66">
        <v>89.35</v>
      </c>
    </row>
    <row r="612" spans="1:3" x14ac:dyDescent="0.25">
      <c r="A612" s="52">
        <v>2017</v>
      </c>
      <c r="B612" s="104" t="s">
        <v>375</v>
      </c>
      <c r="C612" s="66">
        <v>168.76</v>
      </c>
    </row>
    <row r="613" spans="1:3" x14ac:dyDescent="0.25">
      <c r="A613" s="52">
        <v>2017</v>
      </c>
      <c r="B613" s="104" t="s">
        <v>376</v>
      </c>
      <c r="C613" s="66">
        <v>16.588267900000002</v>
      </c>
    </row>
    <row r="614" spans="1:3" x14ac:dyDescent="0.25">
      <c r="A614" s="52">
        <v>2017</v>
      </c>
      <c r="B614" s="104" t="s">
        <v>377</v>
      </c>
      <c r="C614" s="66">
        <v>23.309249999999999</v>
      </c>
    </row>
    <row r="615" spans="1:3" x14ac:dyDescent="0.25">
      <c r="A615" s="52">
        <v>2017</v>
      </c>
      <c r="B615" s="104" t="s">
        <v>378</v>
      </c>
      <c r="C615" s="66">
        <v>738.11519599999997</v>
      </c>
    </row>
    <row r="616" spans="1:3" x14ac:dyDescent="0.25">
      <c r="A616" s="52">
        <v>2017</v>
      </c>
      <c r="B616" s="104" t="s">
        <v>379</v>
      </c>
      <c r="C616" s="66">
        <v>1621.8238899999999</v>
      </c>
    </row>
    <row r="617" spans="1:3" x14ac:dyDescent="0.25">
      <c r="A617" s="52">
        <v>2017</v>
      </c>
      <c r="B617" s="104" t="s">
        <v>380</v>
      </c>
      <c r="C617" s="66">
        <v>48.483125000000001</v>
      </c>
    </row>
    <row r="618" spans="1:3" x14ac:dyDescent="0.25">
      <c r="A618" s="52">
        <v>2017</v>
      </c>
      <c r="B618" s="104" t="s">
        <v>381</v>
      </c>
      <c r="C618" s="66">
        <v>77.762571399999999</v>
      </c>
    </row>
    <row r="619" spans="1:3" x14ac:dyDescent="0.25">
      <c r="A619" s="52">
        <v>2017</v>
      </c>
      <c r="B619" s="104" t="s">
        <v>382</v>
      </c>
      <c r="C619" s="66">
        <v>40.359446400000003</v>
      </c>
    </row>
    <row r="620" spans="1:3" x14ac:dyDescent="0.25">
      <c r="A620" s="52">
        <v>2017</v>
      </c>
      <c r="B620" s="104" t="s">
        <v>383</v>
      </c>
      <c r="C620" s="66">
        <v>438.69619599999999</v>
      </c>
    </row>
    <row r="621" spans="1:3" x14ac:dyDescent="0.25">
      <c r="A621" s="52">
        <v>2017</v>
      </c>
      <c r="B621" s="104" t="s">
        <v>384</v>
      </c>
      <c r="C621" s="66">
        <v>3.12410714</v>
      </c>
    </row>
    <row r="622" spans="1:3" x14ac:dyDescent="0.25">
      <c r="A622" s="52">
        <v>2017</v>
      </c>
      <c r="B622" s="104" t="s">
        <v>385</v>
      </c>
      <c r="C622" s="66">
        <v>15.50075</v>
      </c>
    </row>
    <row r="623" spans="1:3" x14ac:dyDescent="0.25">
      <c r="A623" s="52">
        <v>2017</v>
      </c>
      <c r="B623" s="104" t="s">
        <v>386</v>
      </c>
      <c r="C623" s="66">
        <v>5.0750892900000002</v>
      </c>
    </row>
    <row r="624" spans="1:3" x14ac:dyDescent="0.25">
      <c r="A624" s="52">
        <v>2017</v>
      </c>
      <c r="B624" s="104" t="s">
        <v>387</v>
      </c>
      <c r="C624" s="66">
        <v>29.6702321</v>
      </c>
    </row>
    <row r="625" spans="1:3" x14ac:dyDescent="0.25">
      <c r="A625" s="52">
        <v>2018</v>
      </c>
      <c r="B625" s="104" t="s">
        <v>163</v>
      </c>
      <c r="C625" s="66">
        <v>296.59358900000001</v>
      </c>
    </row>
    <row r="626" spans="1:3" x14ac:dyDescent="0.25">
      <c r="A626" s="52">
        <v>2018</v>
      </c>
      <c r="B626" s="104" t="s">
        <v>177</v>
      </c>
      <c r="C626" s="66">
        <v>875.72628599999996</v>
      </c>
    </row>
    <row r="627" spans="1:3" x14ac:dyDescent="0.25">
      <c r="A627" s="52">
        <v>2018</v>
      </c>
      <c r="B627" s="104" t="s">
        <v>178</v>
      </c>
      <c r="C627" s="66">
        <v>908.96632099999999</v>
      </c>
    </row>
    <row r="628" spans="1:3" x14ac:dyDescent="0.25">
      <c r="A628" s="52">
        <v>2018</v>
      </c>
      <c r="B628" s="104" t="s">
        <v>179</v>
      </c>
      <c r="C628" s="66">
        <v>1948.1307300000001</v>
      </c>
    </row>
    <row r="629" spans="1:3" x14ac:dyDescent="0.25">
      <c r="A629" s="52">
        <v>2018</v>
      </c>
      <c r="B629" s="104" t="s">
        <v>180</v>
      </c>
      <c r="C629" s="66">
        <v>5.8312142900000001</v>
      </c>
    </row>
    <row r="630" spans="1:3" x14ac:dyDescent="0.25">
      <c r="A630" s="52">
        <v>2018</v>
      </c>
      <c r="B630" s="104" t="s">
        <v>181</v>
      </c>
      <c r="C630" s="66">
        <v>5.5987678599999997</v>
      </c>
    </row>
    <row r="631" spans="1:3" x14ac:dyDescent="0.25">
      <c r="A631" s="52">
        <v>2018</v>
      </c>
      <c r="B631" s="104" t="s">
        <v>182</v>
      </c>
      <c r="C631" s="66">
        <v>795.14264300000002</v>
      </c>
    </row>
    <row r="632" spans="1:3" x14ac:dyDescent="0.25">
      <c r="A632" s="52">
        <v>2018</v>
      </c>
      <c r="B632" s="104" t="s">
        <v>183</v>
      </c>
      <c r="C632" s="66">
        <v>67.028142900000006</v>
      </c>
    </row>
    <row r="633" spans="1:3" x14ac:dyDescent="0.25">
      <c r="A633" s="52">
        <v>2018</v>
      </c>
      <c r="B633" s="104" t="s">
        <v>184</v>
      </c>
      <c r="C633" s="66">
        <v>46.118946399999999</v>
      </c>
    </row>
    <row r="634" spans="1:3" x14ac:dyDescent="0.25">
      <c r="A634" s="52">
        <v>2018</v>
      </c>
      <c r="B634" s="104" t="s">
        <v>185</v>
      </c>
      <c r="C634" s="66">
        <v>7.1434285700000002</v>
      </c>
    </row>
    <row r="635" spans="1:3" x14ac:dyDescent="0.25">
      <c r="A635" s="52">
        <v>2018</v>
      </c>
      <c r="B635" s="104" t="s">
        <v>186</v>
      </c>
      <c r="C635" s="66">
        <v>277.15862499999997</v>
      </c>
    </row>
    <row r="636" spans="1:3" x14ac:dyDescent="0.25">
      <c r="A636" s="52">
        <v>2018</v>
      </c>
      <c r="B636" s="104" t="s">
        <v>187</v>
      </c>
      <c r="C636" s="66">
        <v>676.17678599999999</v>
      </c>
    </row>
    <row r="637" spans="1:3" x14ac:dyDescent="0.25">
      <c r="A637" s="52">
        <v>2018</v>
      </c>
      <c r="B637" s="104" t="s">
        <v>188</v>
      </c>
      <c r="C637" s="66">
        <v>2241.1826999999998</v>
      </c>
    </row>
    <row r="638" spans="1:3" x14ac:dyDescent="0.25">
      <c r="A638" s="52">
        <v>2018</v>
      </c>
      <c r="B638" s="104" t="s">
        <v>189</v>
      </c>
      <c r="C638" s="66">
        <v>5.75517857</v>
      </c>
    </row>
    <row r="639" spans="1:3" x14ac:dyDescent="0.25">
      <c r="A639" s="52">
        <v>2018</v>
      </c>
      <c r="B639" s="104" t="s">
        <v>190</v>
      </c>
      <c r="C639" s="66">
        <v>1760.1214299999999</v>
      </c>
    </row>
    <row r="640" spans="1:3" x14ac:dyDescent="0.25">
      <c r="A640" s="52">
        <v>2018</v>
      </c>
      <c r="B640" s="104" t="s">
        <v>191</v>
      </c>
      <c r="C640" s="66">
        <v>0.93069643000000002</v>
      </c>
    </row>
    <row r="641" spans="1:3" x14ac:dyDescent="0.25">
      <c r="A641" s="52">
        <v>2018</v>
      </c>
      <c r="B641" s="104" t="s">
        <v>192</v>
      </c>
      <c r="C641" s="66">
        <v>0.68912499999999999</v>
      </c>
    </row>
    <row r="642" spans="1:3" x14ac:dyDescent="0.25">
      <c r="A642" s="52">
        <v>2018</v>
      </c>
      <c r="B642" s="104" t="s">
        <v>193</v>
      </c>
      <c r="C642" s="66">
        <v>1047.3174300000001</v>
      </c>
    </row>
    <row r="643" spans="1:3" x14ac:dyDescent="0.25">
      <c r="A643" s="52">
        <v>2018</v>
      </c>
      <c r="B643" s="104" t="s">
        <v>194</v>
      </c>
      <c r="C643" s="66">
        <v>61.216535700000001</v>
      </c>
    </row>
    <row r="644" spans="1:3" x14ac:dyDescent="0.25">
      <c r="A644" s="52">
        <v>2018</v>
      </c>
      <c r="B644" s="104" t="s">
        <v>195</v>
      </c>
      <c r="C644" s="66">
        <v>2.44601786</v>
      </c>
    </row>
    <row r="645" spans="1:3" x14ac:dyDescent="0.25">
      <c r="A645" s="52">
        <v>2018</v>
      </c>
      <c r="B645" s="104" t="s">
        <v>196</v>
      </c>
      <c r="C645" s="66">
        <v>74.474285699999996</v>
      </c>
    </row>
    <row r="646" spans="1:3" x14ac:dyDescent="0.25">
      <c r="A646" s="52">
        <v>2018</v>
      </c>
      <c r="B646" s="104" t="s">
        <v>197</v>
      </c>
      <c r="C646" s="66">
        <v>24.344892900000001</v>
      </c>
    </row>
    <row r="647" spans="1:3" x14ac:dyDescent="0.25">
      <c r="A647" s="52">
        <v>2018</v>
      </c>
      <c r="B647" s="104" t="s">
        <v>198</v>
      </c>
      <c r="C647" s="66">
        <v>1.57376786</v>
      </c>
    </row>
    <row r="648" spans="1:3" x14ac:dyDescent="0.25">
      <c r="A648" s="52">
        <v>2018</v>
      </c>
      <c r="B648" s="104" t="s">
        <v>199</v>
      </c>
      <c r="C648" s="66">
        <v>0.34389286000000002</v>
      </c>
    </row>
    <row r="649" spans="1:3" x14ac:dyDescent="0.25">
      <c r="A649" s="52">
        <v>2018</v>
      </c>
      <c r="B649" s="104" t="s">
        <v>200</v>
      </c>
      <c r="C649" s="66">
        <v>5.1484464299999999</v>
      </c>
    </row>
    <row r="650" spans="1:3" x14ac:dyDescent="0.25">
      <c r="A650" s="52">
        <v>2018</v>
      </c>
      <c r="B650" s="104" t="s">
        <v>201</v>
      </c>
      <c r="C650" s="66">
        <v>7.1572142899999998</v>
      </c>
    </row>
    <row r="651" spans="1:3" x14ac:dyDescent="0.25">
      <c r="A651" s="52">
        <v>2018</v>
      </c>
      <c r="B651" s="104" t="s">
        <v>202</v>
      </c>
      <c r="C651" s="66">
        <v>45.8288571</v>
      </c>
    </row>
    <row r="652" spans="1:3" x14ac:dyDescent="0.25">
      <c r="A652" s="52">
        <v>2018</v>
      </c>
      <c r="B652" s="104" t="s">
        <v>203</v>
      </c>
      <c r="C652" s="66">
        <v>9.7583214300000005</v>
      </c>
    </row>
    <row r="653" spans="1:3" x14ac:dyDescent="0.25">
      <c r="A653" s="52">
        <v>2018</v>
      </c>
      <c r="B653" s="104" t="s">
        <v>204</v>
      </c>
      <c r="C653" s="66">
        <v>25.691553599999999</v>
      </c>
    </row>
    <row r="654" spans="1:3" x14ac:dyDescent="0.25">
      <c r="A654" s="52">
        <v>2018</v>
      </c>
      <c r="B654" s="104" t="s">
        <v>205</v>
      </c>
      <c r="C654" s="66">
        <v>21.799410699999999</v>
      </c>
    </row>
    <row r="655" spans="1:3" x14ac:dyDescent="0.25">
      <c r="A655" s="52">
        <v>2018</v>
      </c>
      <c r="B655" s="104" t="s">
        <v>206</v>
      </c>
      <c r="C655" s="66">
        <v>143.907161</v>
      </c>
    </row>
    <row r="656" spans="1:3" x14ac:dyDescent="0.25">
      <c r="A656" s="52">
        <v>2018</v>
      </c>
      <c r="B656" s="104" t="s">
        <v>207</v>
      </c>
      <c r="C656" s="66">
        <v>606.50996399999997</v>
      </c>
    </row>
    <row r="657" spans="1:3" x14ac:dyDescent="0.25">
      <c r="A657" s="52">
        <v>2018</v>
      </c>
      <c r="B657" s="104" t="s">
        <v>208</v>
      </c>
      <c r="C657" s="66">
        <v>129.758982</v>
      </c>
    </row>
    <row r="658" spans="1:3" x14ac:dyDescent="0.25">
      <c r="A658" s="52">
        <v>2018</v>
      </c>
      <c r="B658" s="104" t="s">
        <v>209</v>
      </c>
      <c r="C658" s="66">
        <v>0.52078570999999996</v>
      </c>
    </row>
    <row r="659" spans="1:3" x14ac:dyDescent="0.25">
      <c r="A659" s="52">
        <v>2018</v>
      </c>
      <c r="B659" s="104" t="s">
        <v>210</v>
      </c>
      <c r="C659" s="66">
        <v>72.889267899999993</v>
      </c>
    </row>
    <row r="660" spans="1:3" x14ac:dyDescent="0.25">
      <c r="A660" s="52">
        <v>2018</v>
      </c>
      <c r="B660" s="104" t="s">
        <v>211</v>
      </c>
      <c r="C660" s="66">
        <v>0.16232142999999999</v>
      </c>
    </row>
    <row r="661" spans="1:3" x14ac:dyDescent="0.25">
      <c r="A661" s="52">
        <v>2018</v>
      </c>
      <c r="B661" s="104" t="s">
        <v>212</v>
      </c>
      <c r="C661" s="66">
        <v>23.335982099999999</v>
      </c>
    </row>
    <row r="662" spans="1:3" x14ac:dyDescent="0.25">
      <c r="A662" s="52">
        <v>2018</v>
      </c>
      <c r="B662" s="104" t="s">
        <v>213</v>
      </c>
      <c r="C662" s="66">
        <v>3.2882857099999998</v>
      </c>
    </row>
    <row r="663" spans="1:3" x14ac:dyDescent="0.25">
      <c r="A663" s="52">
        <v>2018</v>
      </c>
      <c r="B663" s="104" t="s">
        <v>169</v>
      </c>
      <c r="C663" s="66">
        <v>400.41385700000001</v>
      </c>
    </row>
    <row r="664" spans="1:3" x14ac:dyDescent="0.25">
      <c r="A664" s="52">
        <v>2018</v>
      </c>
      <c r="B664" s="104" t="s">
        <v>214</v>
      </c>
      <c r="C664" s="66">
        <v>2349.1264500000002</v>
      </c>
    </row>
    <row r="665" spans="1:3" x14ac:dyDescent="0.25">
      <c r="A665" s="52">
        <v>2018</v>
      </c>
      <c r="B665" s="104" t="s">
        <v>215</v>
      </c>
      <c r="C665" s="66">
        <v>12.6748929</v>
      </c>
    </row>
    <row r="666" spans="1:3" x14ac:dyDescent="0.25">
      <c r="A666" s="52">
        <v>2018</v>
      </c>
      <c r="B666" s="104" t="s">
        <v>216</v>
      </c>
      <c r="C666" s="66">
        <v>1.8726785699999999</v>
      </c>
    </row>
    <row r="667" spans="1:3" x14ac:dyDescent="0.25">
      <c r="A667" s="52">
        <v>2018</v>
      </c>
      <c r="B667" s="104" t="s">
        <v>217</v>
      </c>
      <c r="C667" s="66">
        <v>0.260625</v>
      </c>
    </row>
    <row r="668" spans="1:3" x14ac:dyDescent="0.25">
      <c r="A668" s="52">
        <v>2018</v>
      </c>
      <c r="B668" s="104" t="s">
        <v>219</v>
      </c>
      <c r="C668" s="66">
        <v>18.189732100000001</v>
      </c>
    </row>
    <row r="669" spans="1:3" x14ac:dyDescent="0.25">
      <c r="A669" s="52">
        <v>2018</v>
      </c>
      <c r="B669" s="104" t="s">
        <v>220</v>
      </c>
      <c r="C669" s="66">
        <v>100.683196</v>
      </c>
    </row>
    <row r="670" spans="1:3" x14ac:dyDescent="0.25">
      <c r="A670" s="52">
        <v>2018</v>
      </c>
      <c r="B670" s="104" t="s">
        <v>221</v>
      </c>
      <c r="C670" s="66">
        <v>612.23910699999999</v>
      </c>
    </row>
    <row r="671" spans="1:3" x14ac:dyDescent="0.25">
      <c r="A671" s="52">
        <v>2018</v>
      </c>
      <c r="B671" s="104" t="s">
        <v>222</v>
      </c>
      <c r="C671" s="66">
        <v>1.3855357100000001</v>
      </c>
    </row>
    <row r="672" spans="1:3" x14ac:dyDescent="0.25">
      <c r="A672" s="52">
        <v>2018</v>
      </c>
      <c r="B672" s="104" t="s">
        <v>223</v>
      </c>
      <c r="C672" s="66">
        <v>108.087</v>
      </c>
    </row>
    <row r="673" spans="1:3" x14ac:dyDescent="0.25">
      <c r="A673" s="52">
        <v>2018</v>
      </c>
      <c r="B673" s="104" t="s">
        <v>224</v>
      </c>
      <c r="C673" s="66">
        <v>34.764482100000002</v>
      </c>
    </row>
    <row r="674" spans="1:3" x14ac:dyDescent="0.25">
      <c r="A674" s="52">
        <v>2018</v>
      </c>
      <c r="B674" s="104" t="s">
        <v>225</v>
      </c>
      <c r="C674" s="66">
        <v>265.75266099999999</v>
      </c>
    </row>
    <row r="675" spans="1:3" x14ac:dyDescent="0.25">
      <c r="A675" s="52">
        <v>2018</v>
      </c>
      <c r="B675" s="104" t="s">
        <v>226</v>
      </c>
      <c r="C675" s="66">
        <v>8.6956428599999995</v>
      </c>
    </row>
    <row r="676" spans="1:3" x14ac:dyDescent="0.25">
      <c r="A676" s="52">
        <v>2018</v>
      </c>
      <c r="B676" s="104" t="s">
        <v>227</v>
      </c>
      <c r="C676" s="66">
        <v>41.1976607</v>
      </c>
    </row>
    <row r="677" spans="1:3" x14ac:dyDescent="0.25">
      <c r="A677" s="52">
        <v>2018</v>
      </c>
      <c r="B677" s="104" t="s">
        <v>228</v>
      </c>
      <c r="C677" s="66">
        <v>242.038286</v>
      </c>
    </row>
    <row r="678" spans="1:3" x14ac:dyDescent="0.25">
      <c r="A678" s="52">
        <v>2018</v>
      </c>
      <c r="B678" s="104" t="s">
        <v>229</v>
      </c>
      <c r="C678" s="66">
        <v>5.7021428600000004</v>
      </c>
    </row>
    <row r="679" spans="1:3" x14ac:dyDescent="0.25">
      <c r="A679" s="52">
        <v>2018</v>
      </c>
      <c r="B679" s="104" t="s">
        <v>230</v>
      </c>
      <c r="C679" s="66">
        <v>1766.6876600000001</v>
      </c>
    </row>
    <row r="680" spans="1:3" x14ac:dyDescent="0.25">
      <c r="A680" s="52">
        <v>2018</v>
      </c>
      <c r="B680" s="104" t="s">
        <v>231</v>
      </c>
      <c r="C680" s="66">
        <v>1.4045000000000001</v>
      </c>
    </row>
    <row r="681" spans="1:3" x14ac:dyDescent="0.25">
      <c r="A681" s="52">
        <v>2018</v>
      </c>
      <c r="B681" s="104" t="s">
        <v>232</v>
      </c>
      <c r="C681" s="66">
        <v>45.156624999999998</v>
      </c>
    </row>
    <row r="682" spans="1:3" x14ac:dyDescent="0.25">
      <c r="A682" s="52">
        <v>2018</v>
      </c>
      <c r="B682" s="104" t="s">
        <v>233</v>
      </c>
      <c r="C682" s="66">
        <v>149.27871400000001</v>
      </c>
    </row>
    <row r="683" spans="1:3" x14ac:dyDescent="0.25">
      <c r="A683" s="52">
        <v>2018</v>
      </c>
      <c r="B683" s="104" t="s">
        <v>234</v>
      </c>
      <c r="C683" s="66">
        <v>161.14914300000001</v>
      </c>
    </row>
    <row r="684" spans="1:3" x14ac:dyDescent="0.25">
      <c r="A684" s="52">
        <v>2018</v>
      </c>
      <c r="B684" s="104" t="s">
        <v>235</v>
      </c>
      <c r="C684" s="66">
        <v>53.1839643</v>
      </c>
    </row>
    <row r="685" spans="1:3" x14ac:dyDescent="0.25">
      <c r="A685" s="52">
        <v>2018</v>
      </c>
      <c r="B685" s="104" t="s">
        <v>236</v>
      </c>
      <c r="C685" s="66">
        <v>101.455839</v>
      </c>
    </row>
    <row r="686" spans="1:3" x14ac:dyDescent="0.25">
      <c r="A686" s="52">
        <v>2018</v>
      </c>
      <c r="B686" s="104" t="s">
        <v>237</v>
      </c>
      <c r="C686" s="66">
        <v>115.336607</v>
      </c>
    </row>
    <row r="687" spans="1:3" x14ac:dyDescent="0.25">
      <c r="A687" s="52">
        <v>2018</v>
      </c>
      <c r="B687" s="104" t="s">
        <v>239</v>
      </c>
      <c r="C687" s="66">
        <v>3.6946430000000002E-2</v>
      </c>
    </row>
    <row r="688" spans="1:3" x14ac:dyDescent="0.25">
      <c r="A688" s="52">
        <v>2018</v>
      </c>
      <c r="B688" s="104" t="s">
        <v>240</v>
      </c>
      <c r="C688" s="66">
        <v>7.530357E-2</v>
      </c>
    </row>
    <row r="689" spans="1:3" x14ac:dyDescent="0.25">
      <c r="A689" s="52">
        <v>2018</v>
      </c>
      <c r="B689" s="104" t="s">
        <v>241</v>
      </c>
      <c r="C689" s="66">
        <v>9.7881071399999993</v>
      </c>
    </row>
    <row r="690" spans="1:3" x14ac:dyDescent="0.25">
      <c r="A690" s="52">
        <v>2018</v>
      </c>
      <c r="B690" s="104" t="s">
        <v>242</v>
      </c>
      <c r="C690" s="66">
        <v>0.38871429000000002</v>
      </c>
    </row>
    <row r="691" spans="1:3" x14ac:dyDescent="0.25">
      <c r="A691" s="52">
        <v>2018</v>
      </c>
      <c r="B691" s="104" t="s">
        <v>243</v>
      </c>
      <c r="C691" s="66">
        <v>12.3557679</v>
      </c>
    </row>
    <row r="692" spans="1:3" x14ac:dyDescent="0.25">
      <c r="A692" s="52">
        <v>2018</v>
      </c>
      <c r="B692" s="104" t="s">
        <v>244</v>
      </c>
      <c r="C692" s="66">
        <v>137.28657100000001</v>
      </c>
    </row>
    <row r="693" spans="1:3" x14ac:dyDescent="0.25">
      <c r="A693" s="52">
        <v>2018</v>
      </c>
      <c r="B693" s="104" t="s">
        <v>245</v>
      </c>
      <c r="C693" s="66">
        <v>1146.84645</v>
      </c>
    </row>
    <row r="694" spans="1:3" x14ac:dyDescent="0.25">
      <c r="A694" s="52">
        <v>2018</v>
      </c>
      <c r="B694" s="104" t="s">
        <v>246</v>
      </c>
      <c r="C694" s="66">
        <v>1142.79341</v>
      </c>
    </row>
    <row r="695" spans="1:3" x14ac:dyDescent="0.25">
      <c r="A695" s="52">
        <v>2018</v>
      </c>
      <c r="B695" s="104" t="s">
        <v>247</v>
      </c>
      <c r="C695" s="66">
        <v>1086.40479</v>
      </c>
    </row>
    <row r="696" spans="1:3" x14ac:dyDescent="0.25">
      <c r="A696" s="52">
        <v>2018</v>
      </c>
      <c r="B696" s="104" t="s">
        <v>248</v>
      </c>
      <c r="C696" s="66">
        <v>1108.2189800000001</v>
      </c>
    </row>
    <row r="697" spans="1:3" x14ac:dyDescent="0.25">
      <c r="A697" s="52">
        <v>2018</v>
      </c>
      <c r="B697" s="104" t="s">
        <v>249</v>
      </c>
      <c r="C697" s="66">
        <v>1049.0836300000001</v>
      </c>
    </row>
    <row r="698" spans="1:3" x14ac:dyDescent="0.25">
      <c r="A698" s="52">
        <v>2018</v>
      </c>
      <c r="B698" s="104" t="s">
        <v>250</v>
      </c>
      <c r="C698" s="66">
        <v>54.575642899999998</v>
      </c>
    </row>
    <row r="699" spans="1:3" x14ac:dyDescent="0.25">
      <c r="A699" s="52">
        <v>2018</v>
      </c>
      <c r="B699" s="104" t="s">
        <v>252</v>
      </c>
      <c r="C699" s="66">
        <v>265.34016100000002</v>
      </c>
    </row>
    <row r="700" spans="1:3" x14ac:dyDescent="0.25">
      <c r="A700" s="52">
        <v>2018</v>
      </c>
      <c r="B700" s="104" t="s">
        <v>253</v>
      </c>
      <c r="C700" s="66">
        <v>463.89689299999998</v>
      </c>
    </row>
    <row r="701" spans="1:3" x14ac:dyDescent="0.25">
      <c r="A701" s="52">
        <v>2018</v>
      </c>
      <c r="B701" s="104" t="s">
        <v>254</v>
      </c>
      <c r="C701" s="66">
        <v>96.7025893</v>
      </c>
    </row>
    <row r="702" spans="1:3" x14ac:dyDescent="0.25">
      <c r="A702" s="52">
        <v>2018</v>
      </c>
      <c r="B702" s="104" t="s">
        <v>255</v>
      </c>
      <c r="C702" s="66">
        <v>125.185643</v>
      </c>
    </row>
    <row r="703" spans="1:3" x14ac:dyDescent="0.25">
      <c r="A703" s="52">
        <v>2018</v>
      </c>
      <c r="B703" s="104" t="s">
        <v>256</v>
      </c>
      <c r="C703" s="66">
        <v>16.880196399999999</v>
      </c>
    </row>
    <row r="704" spans="1:3" x14ac:dyDescent="0.25">
      <c r="A704" s="52">
        <v>2018</v>
      </c>
      <c r="B704" s="104" t="s">
        <v>257</v>
      </c>
      <c r="C704" s="66">
        <v>628.02883899999995</v>
      </c>
    </row>
    <row r="705" spans="1:3" x14ac:dyDescent="0.25">
      <c r="A705" s="52">
        <v>2018</v>
      </c>
      <c r="B705" s="104" t="s">
        <v>258</v>
      </c>
      <c r="C705" s="66">
        <v>733.27864299999999</v>
      </c>
    </row>
    <row r="706" spans="1:3" x14ac:dyDescent="0.25">
      <c r="A706" s="52">
        <v>2018</v>
      </c>
      <c r="B706" s="104" t="s">
        <v>259</v>
      </c>
      <c r="C706" s="66">
        <v>18.019285700000001</v>
      </c>
    </row>
    <row r="707" spans="1:3" x14ac:dyDescent="0.25">
      <c r="A707" s="52">
        <v>2018</v>
      </c>
      <c r="B707" s="104" t="s">
        <v>261</v>
      </c>
      <c r="C707" s="66">
        <v>32.704999999999998</v>
      </c>
    </row>
    <row r="708" spans="1:3" x14ac:dyDescent="0.25">
      <c r="A708" s="52">
        <v>2018</v>
      </c>
      <c r="B708" s="104" t="s">
        <v>262</v>
      </c>
      <c r="C708" s="66">
        <v>40.616</v>
      </c>
    </row>
    <row r="709" spans="1:3" x14ac:dyDescent="0.25">
      <c r="A709" s="52">
        <v>2018</v>
      </c>
      <c r="B709" s="104" t="s">
        <v>263</v>
      </c>
      <c r="C709" s="66">
        <v>4.90558929</v>
      </c>
    </row>
    <row r="710" spans="1:3" x14ac:dyDescent="0.25">
      <c r="A710" s="52">
        <v>2018</v>
      </c>
      <c r="B710" s="104" t="s">
        <v>264</v>
      </c>
      <c r="C710" s="66">
        <v>158.659536</v>
      </c>
    </row>
    <row r="711" spans="1:3" x14ac:dyDescent="0.25">
      <c r="A711" s="52">
        <v>2018</v>
      </c>
      <c r="B711" s="104" t="s">
        <v>265</v>
      </c>
      <c r="C711" s="66">
        <v>120.136107</v>
      </c>
    </row>
    <row r="712" spans="1:3" x14ac:dyDescent="0.25">
      <c r="A712" s="52">
        <v>2018</v>
      </c>
      <c r="B712" s="104" t="s">
        <v>266</v>
      </c>
      <c r="C712" s="66">
        <v>165.131</v>
      </c>
    </row>
    <row r="713" spans="1:3" x14ac:dyDescent="0.25">
      <c r="A713" s="52">
        <v>2018</v>
      </c>
      <c r="B713" s="104" t="s">
        <v>267</v>
      </c>
      <c r="C713" s="66">
        <v>1228.4655499999999</v>
      </c>
    </row>
    <row r="714" spans="1:3" x14ac:dyDescent="0.25">
      <c r="A714" s="52">
        <v>2018</v>
      </c>
      <c r="B714" s="104" t="s">
        <v>268</v>
      </c>
      <c r="C714" s="66">
        <v>0.52655357000000003</v>
      </c>
    </row>
    <row r="715" spans="1:3" x14ac:dyDescent="0.25">
      <c r="A715" s="52">
        <v>2018</v>
      </c>
      <c r="B715" s="104" t="s">
        <v>269</v>
      </c>
      <c r="C715" s="66">
        <v>14.228392899999999</v>
      </c>
    </row>
    <row r="716" spans="1:3" x14ac:dyDescent="0.25">
      <c r="A716" s="52">
        <v>2018</v>
      </c>
      <c r="B716" s="104" t="s">
        <v>270</v>
      </c>
      <c r="C716" s="66">
        <v>4.6428600000000004E-3</v>
      </c>
    </row>
    <row r="717" spans="1:3" x14ac:dyDescent="0.25">
      <c r="A717" s="52">
        <v>2018</v>
      </c>
      <c r="B717" s="104" t="s">
        <v>271</v>
      </c>
      <c r="C717" s="66">
        <v>186.35</v>
      </c>
    </row>
    <row r="718" spans="1:3" x14ac:dyDescent="0.25">
      <c r="A718" s="52">
        <v>2018</v>
      </c>
      <c r="B718" s="104" t="s">
        <v>272</v>
      </c>
      <c r="C718" s="66">
        <v>101.525554</v>
      </c>
    </row>
    <row r="719" spans="1:3" x14ac:dyDescent="0.25">
      <c r="A719" s="52">
        <v>2018</v>
      </c>
      <c r="B719" s="104" t="s">
        <v>273</v>
      </c>
      <c r="C719" s="66">
        <v>42.356000000000002</v>
      </c>
    </row>
    <row r="720" spans="1:3" x14ac:dyDescent="0.25">
      <c r="A720" s="52">
        <v>2018</v>
      </c>
      <c r="B720" s="104" t="s">
        <v>274</v>
      </c>
      <c r="C720" s="66">
        <v>5.76148214</v>
      </c>
    </row>
    <row r="721" spans="1:3" x14ac:dyDescent="0.25">
      <c r="A721" s="52">
        <v>2018</v>
      </c>
      <c r="B721" s="104" t="s">
        <v>423</v>
      </c>
      <c r="C721" s="66">
        <v>2.2214290000000001E-2</v>
      </c>
    </row>
    <row r="722" spans="1:3" x14ac:dyDescent="0.25">
      <c r="A722" s="52">
        <v>2018</v>
      </c>
      <c r="B722" s="104" t="s">
        <v>275</v>
      </c>
      <c r="C722" s="66">
        <v>116.50055399999999</v>
      </c>
    </row>
    <row r="723" spans="1:3" x14ac:dyDescent="0.25">
      <c r="A723" s="52">
        <v>2018</v>
      </c>
      <c r="B723" s="104" t="s">
        <v>276</v>
      </c>
      <c r="C723" s="66">
        <v>270.96499999999997</v>
      </c>
    </row>
    <row r="724" spans="1:3" x14ac:dyDescent="0.25">
      <c r="A724" s="52">
        <v>2018</v>
      </c>
      <c r="B724" s="104" t="s">
        <v>277</v>
      </c>
      <c r="C724" s="66">
        <v>273.43248199999999</v>
      </c>
    </row>
    <row r="725" spans="1:3" x14ac:dyDescent="0.25">
      <c r="A725" s="52">
        <v>2018</v>
      </c>
      <c r="B725" s="104" t="s">
        <v>278</v>
      </c>
      <c r="C725" s="66">
        <v>14.605357100000001</v>
      </c>
    </row>
    <row r="726" spans="1:3" x14ac:dyDescent="0.25">
      <c r="A726" s="52">
        <v>2018</v>
      </c>
      <c r="B726" s="104" t="s">
        <v>279</v>
      </c>
      <c r="C726" s="66">
        <v>141.399214</v>
      </c>
    </row>
    <row r="727" spans="1:3" x14ac:dyDescent="0.25">
      <c r="A727" s="52">
        <v>2018</v>
      </c>
      <c r="B727" s="104" t="s">
        <v>280</v>
      </c>
      <c r="C727" s="66">
        <v>292.51189299999999</v>
      </c>
    </row>
    <row r="728" spans="1:3" x14ac:dyDescent="0.25">
      <c r="A728" s="52">
        <v>2018</v>
      </c>
      <c r="B728" s="104" t="s">
        <v>281</v>
      </c>
      <c r="C728" s="66">
        <v>129.70737500000001</v>
      </c>
    </row>
    <row r="729" spans="1:3" x14ac:dyDescent="0.25">
      <c r="A729" s="52">
        <v>2018</v>
      </c>
      <c r="B729" s="104" t="s">
        <v>282</v>
      </c>
      <c r="C729" s="66">
        <v>30.0421607</v>
      </c>
    </row>
    <row r="730" spans="1:3" x14ac:dyDescent="0.25">
      <c r="A730" s="52">
        <v>2018</v>
      </c>
      <c r="B730" s="104" t="s">
        <v>283</v>
      </c>
      <c r="C730" s="66">
        <v>47.106089300000001</v>
      </c>
    </row>
    <row r="731" spans="1:3" x14ac:dyDescent="0.25">
      <c r="A731" s="52">
        <v>2018</v>
      </c>
      <c r="B731" s="104" t="s">
        <v>284</v>
      </c>
      <c r="C731" s="66">
        <v>19.064857100000001</v>
      </c>
    </row>
    <row r="732" spans="1:3" x14ac:dyDescent="0.25">
      <c r="A732" s="52">
        <v>2018</v>
      </c>
      <c r="B732" s="104" t="s">
        <v>285</v>
      </c>
      <c r="C732" s="66">
        <v>39.556142899999998</v>
      </c>
    </row>
    <row r="733" spans="1:3" x14ac:dyDescent="0.25">
      <c r="A733" s="52">
        <v>2018</v>
      </c>
      <c r="B733" s="104" t="s">
        <v>286</v>
      </c>
      <c r="C733" s="66">
        <v>226.38189299999999</v>
      </c>
    </row>
    <row r="734" spans="1:3" x14ac:dyDescent="0.25">
      <c r="A734" s="52">
        <v>2018</v>
      </c>
      <c r="B734" s="104" t="s">
        <v>287</v>
      </c>
      <c r="C734" s="66">
        <v>0.72892857</v>
      </c>
    </row>
    <row r="735" spans="1:3" x14ac:dyDescent="0.25">
      <c r="A735" s="52">
        <v>2018</v>
      </c>
      <c r="B735" s="104" t="s">
        <v>288</v>
      </c>
      <c r="C735" s="66">
        <v>472.00099999999998</v>
      </c>
    </row>
    <row r="736" spans="1:3" x14ac:dyDescent="0.25">
      <c r="A736" s="52">
        <v>2018</v>
      </c>
      <c r="B736" s="104" t="s">
        <v>289</v>
      </c>
      <c r="C736" s="66">
        <v>449.07507099999998</v>
      </c>
    </row>
    <row r="737" spans="1:3" x14ac:dyDescent="0.25">
      <c r="A737" s="52">
        <v>2018</v>
      </c>
      <c r="B737" s="104" t="s">
        <v>290</v>
      </c>
      <c r="C737" s="66">
        <v>121.784857</v>
      </c>
    </row>
    <row r="738" spans="1:3" x14ac:dyDescent="0.25">
      <c r="A738" s="52">
        <v>2018</v>
      </c>
      <c r="B738" s="104" t="s">
        <v>291</v>
      </c>
      <c r="C738" s="66">
        <v>27.590178600000002</v>
      </c>
    </row>
    <row r="739" spans="1:3" x14ac:dyDescent="0.25">
      <c r="A739" s="52">
        <v>2018</v>
      </c>
      <c r="B739" s="104" t="s">
        <v>292</v>
      </c>
      <c r="C739" s="66">
        <v>215.41558900000001</v>
      </c>
    </row>
    <row r="740" spans="1:3" x14ac:dyDescent="0.25">
      <c r="A740" s="52">
        <v>2018</v>
      </c>
      <c r="B740" s="104" t="s">
        <v>293</v>
      </c>
      <c r="C740" s="66">
        <v>39.166107099999998</v>
      </c>
    </row>
    <row r="741" spans="1:3" x14ac:dyDescent="0.25">
      <c r="A741" s="52">
        <v>2018</v>
      </c>
      <c r="B741" s="104" t="s">
        <v>294</v>
      </c>
      <c r="C741" s="66">
        <v>2.7694107099999998</v>
      </c>
    </row>
    <row r="742" spans="1:3" x14ac:dyDescent="0.25">
      <c r="A742" s="52">
        <v>2018</v>
      </c>
      <c r="B742" s="104" t="s">
        <v>295</v>
      </c>
      <c r="C742" s="66">
        <v>120.351071</v>
      </c>
    </row>
    <row r="743" spans="1:3" x14ac:dyDescent="0.25">
      <c r="A743" s="52">
        <v>2018</v>
      </c>
      <c r="B743" s="104" t="s">
        <v>296</v>
      </c>
      <c r="C743" s="66">
        <v>2.8777499999999998</v>
      </c>
    </row>
    <row r="744" spans="1:3" x14ac:dyDescent="0.25">
      <c r="A744" s="52">
        <v>2018</v>
      </c>
      <c r="B744" s="104" t="s">
        <v>297</v>
      </c>
      <c r="C744" s="66">
        <v>85.565571399999996</v>
      </c>
    </row>
    <row r="745" spans="1:3" x14ac:dyDescent="0.25">
      <c r="A745" s="52">
        <v>2018</v>
      </c>
      <c r="B745" s="104" t="s">
        <v>299</v>
      </c>
      <c r="C745" s="66">
        <v>442.76151800000002</v>
      </c>
    </row>
    <row r="746" spans="1:3" x14ac:dyDescent="0.25">
      <c r="A746" s="52">
        <v>2018</v>
      </c>
      <c r="B746" s="104" t="s">
        <v>301</v>
      </c>
      <c r="C746" s="66">
        <v>965.47342900000001</v>
      </c>
    </row>
    <row r="747" spans="1:3" x14ac:dyDescent="0.25">
      <c r="A747" s="52">
        <v>2018</v>
      </c>
      <c r="B747" s="104" t="s">
        <v>303</v>
      </c>
      <c r="C747" s="66">
        <v>10.8397679</v>
      </c>
    </row>
    <row r="748" spans="1:3" x14ac:dyDescent="0.25">
      <c r="A748" s="52">
        <v>2018</v>
      </c>
      <c r="B748" s="104" t="s">
        <v>304</v>
      </c>
      <c r="C748" s="66">
        <v>0.44794643000000001</v>
      </c>
    </row>
    <row r="749" spans="1:3" x14ac:dyDescent="0.25">
      <c r="A749" s="52">
        <v>2018</v>
      </c>
      <c r="B749" s="104" t="s">
        <v>305</v>
      </c>
      <c r="C749" s="66">
        <v>153.60314299999999</v>
      </c>
    </row>
    <row r="750" spans="1:3" x14ac:dyDescent="0.25">
      <c r="A750" s="52">
        <v>2018</v>
      </c>
      <c r="B750" s="104" t="s">
        <v>308</v>
      </c>
      <c r="C750" s="66">
        <v>490.846768</v>
      </c>
    </row>
    <row r="751" spans="1:3" x14ac:dyDescent="0.25">
      <c r="A751" s="52">
        <v>2018</v>
      </c>
      <c r="B751" s="104" t="s">
        <v>310</v>
      </c>
      <c r="C751" s="66">
        <v>1743.47586</v>
      </c>
    </row>
    <row r="752" spans="1:3" x14ac:dyDescent="0.25">
      <c r="A752" s="52">
        <v>2018</v>
      </c>
      <c r="B752" s="104" t="s">
        <v>311</v>
      </c>
      <c r="C752" s="66">
        <v>793.98819600000002</v>
      </c>
    </row>
    <row r="753" spans="1:3" x14ac:dyDescent="0.25">
      <c r="A753" s="52">
        <v>2018</v>
      </c>
      <c r="B753" s="104" t="s">
        <v>312</v>
      </c>
      <c r="C753" s="66">
        <v>71.083464300000003</v>
      </c>
    </row>
    <row r="754" spans="1:3" x14ac:dyDescent="0.25">
      <c r="A754" s="52">
        <v>2018</v>
      </c>
      <c r="B754" s="104" t="s">
        <v>313</v>
      </c>
      <c r="C754" s="66">
        <v>3.8635892900000002</v>
      </c>
    </row>
    <row r="755" spans="1:3" x14ac:dyDescent="0.25">
      <c r="A755" s="52">
        <v>2018</v>
      </c>
      <c r="B755" s="104" t="s">
        <v>315</v>
      </c>
      <c r="C755" s="66">
        <v>2.5723392899999999</v>
      </c>
    </row>
    <row r="756" spans="1:3" x14ac:dyDescent="0.25">
      <c r="A756" s="52">
        <v>2018</v>
      </c>
      <c r="B756" s="104" t="s">
        <v>316</v>
      </c>
      <c r="C756" s="66">
        <v>53.750392900000001</v>
      </c>
    </row>
    <row r="757" spans="1:3" x14ac:dyDescent="0.25">
      <c r="A757" s="52">
        <v>2018</v>
      </c>
      <c r="B757" s="104" t="s">
        <v>317</v>
      </c>
      <c r="C757" s="66">
        <v>261.55157100000002</v>
      </c>
    </row>
    <row r="758" spans="1:3" x14ac:dyDescent="0.25">
      <c r="A758" s="52">
        <v>2018</v>
      </c>
      <c r="B758" s="104" t="s">
        <v>318</v>
      </c>
      <c r="C758" s="66">
        <v>272.02300000000002</v>
      </c>
    </row>
    <row r="759" spans="1:3" x14ac:dyDescent="0.25">
      <c r="A759" s="52">
        <v>2018</v>
      </c>
      <c r="B759" s="104" t="s">
        <v>319</v>
      </c>
      <c r="C759" s="66">
        <v>2041.7031999999999</v>
      </c>
    </row>
    <row r="760" spans="1:3" x14ac:dyDescent="0.25">
      <c r="A760" s="52">
        <v>2018</v>
      </c>
      <c r="B760" s="104" t="s">
        <v>320</v>
      </c>
      <c r="C760" s="66">
        <v>300.24400000000003</v>
      </c>
    </row>
    <row r="761" spans="1:3" x14ac:dyDescent="0.25">
      <c r="A761" s="52">
        <v>2018</v>
      </c>
      <c r="B761" s="104" t="s">
        <v>321</v>
      </c>
      <c r="C761" s="66">
        <v>2686.7554100000002</v>
      </c>
    </row>
    <row r="762" spans="1:3" x14ac:dyDescent="0.25">
      <c r="A762" s="52">
        <v>2018</v>
      </c>
      <c r="B762" s="104" t="s">
        <v>322</v>
      </c>
      <c r="C762" s="66">
        <v>533.16948200000002</v>
      </c>
    </row>
    <row r="763" spans="1:3" x14ac:dyDescent="0.25">
      <c r="A763" s="52">
        <v>2018</v>
      </c>
      <c r="B763" s="104" t="s">
        <v>323</v>
      </c>
      <c r="C763" s="66">
        <v>349.74303600000002</v>
      </c>
    </row>
    <row r="764" spans="1:3" x14ac:dyDescent="0.25">
      <c r="A764" s="52">
        <v>2018</v>
      </c>
      <c r="B764" s="104" t="s">
        <v>324</v>
      </c>
      <c r="C764" s="66">
        <v>75.375303599999995</v>
      </c>
    </row>
    <row r="765" spans="1:3" x14ac:dyDescent="0.25">
      <c r="A765" s="52">
        <v>2018</v>
      </c>
      <c r="B765" s="104" t="s">
        <v>325</v>
      </c>
      <c r="C765" s="66">
        <v>263.360071</v>
      </c>
    </row>
    <row r="766" spans="1:3" x14ac:dyDescent="0.25">
      <c r="A766" s="52">
        <v>2018</v>
      </c>
      <c r="B766" s="104" t="s">
        <v>326</v>
      </c>
      <c r="C766" s="66">
        <v>0.87276785999999995</v>
      </c>
    </row>
    <row r="767" spans="1:3" x14ac:dyDescent="0.25">
      <c r="A767" s="52">
        <v>2018</v>
      </c>
      <c r="B767" s="104" t="s">
        <v>327</v>
      </c>
      <c r="C767" s="66">
        <v>59.090125</v>
      </c>
    </row>
    <row r="768" spans="1:3" x14ac:dyDescent="0.25">
      <c r="A768" s="52">
        <v>2018</v>
      </c>
      <c r="B768" s="104" t="s">
        <v>328</v>
      </c>
      <c r="C768" s="66">
        <v>33.497946399999996</v>
      </c>
    </row>
    <row r="769" spans="1:3" x14ac:dyDescent="0.25">
      <c r="A769" s="52">
        <v>2018</v>
      </c>
      <c r="B769" s="104" t="s">
        <v>329</v>
      </c>
      <c r="C769" s="66">
        <v>44.677607100000003</v>
      </c>
    </row>
    <row r="770" spans="1:3" x14ac:dyDescent="0.25">
      <c r="A770" s="52">
        <v>2018</v>
      </c>
      <c r="B770" s="104" t="s">
        <v>330</v>
      </c>
      <c r="C770" s="66">
        <v>222.00144599999999</v>
      </c>
    </row>
    <row r="771" spans="1:3" x14ac:dyDescent="0.25">
      <c r="A771" s="52">
        <v>2018</v>
      </c>
      <c r="B771" s="104" t="s">
        <v>331</v>
      </c>
      <c r="C771" s="66">
        <v>8.9862678599999999</v>
      </c>
    </row>
    <row r="772" spans="1:3" x14ac:dyDescent="0.25">
      <c r="A772" s="52">
        <v>2018</v>
      </c>
      <c r="B772" s="104" t="s">
        <v>332</v>
      </c>
      <c r="C772" s="66">
        <v>112.828411</v>
      </c>
    </row>
    <row r="773" spans="1:3" x14ac:dyDescent="0.25">
      <c r="A773" s="52">
        <v>2018</v>
      </c>
      <c r="B773" s="104" t="s">
        <v>333</v>
      </c>
      <c r="C773" s="66">
        <v>129.33033900000001</v>
      </c>
    </row>
    <row r="774" spans="1:3" x14ac:dyDescent="0.25">
      <c r="A774" s="52">
        <v>2018</v>
      </c>
      <c r="B774" s="104" t="s">
        <v>334</v>
      </c>
      <c r="C774" s="66">
        <v>7.1870535699999998</v>
      </c>
    </row>
    <row r="775" spans="1:3" x14ac:dyDescent="0.25">
      <c r="A775" s="52">
        <v>2018</v>
      </c>
      <c r="B775" s="104" t="s">
        <v>335</v>
      </c>
      <c r="C775" s="66">
        <v>454.55683900000002</v>
      </c>
    </row>
    <row r="776" spans="1:3" x14ac:dyDescent="0.25">
      <c r="A776" s="52">
        <v>2018</v>
      </c>
      <c r="B776" s="104" t="s">
        <v>336</v>
      </c>
      <c r="C776" s="66">
        <v>0.85496428999999996</v>
      </c>
    </row>
    <row r="777" spans="1:3" x14ac:dyDescent="0.25">
      <c r="A777" s="52">
        <v>2018</v>
      </c>
      <c r="B777" s="104" t="s">
        <v>337</v>
      </c>
      <c r="C777" s="66">
        <v>0.39383929000000001</v>
      </c>
    </row>
    <row r="778" spans="1:3" x14ac:dyDescent="0.25">
      <c r="A778" s="52">
        <v>2018</v>
      </c>
      <c r="B778" s="104" t="s">
        <v>338</v>
      </c>
      <c r="C778" s="66">
        <v>0.39691071</v>
      </c>
    </row>
    <row r="779" spans="1:3" x14ac:dyDescent="0.25">
      <c r="A779" s="52">
        <v>2018</v>
      </c>
      <c r="B779" s="104" t="s">
        <v>339</v>
      </c>
      <c r="C779" s="66">
        <v>1053.0121999999999</v>
      </c>
    </row>
    <row r="780" spans="1:3" x14ac:dyDescent="0.25">
      <c r="A780" s="52">
        <v>2018</v>
      </c>
      <c r="B780" s="104" t="s">
        <v>340</v>
      </c>
      <c r="C780" s="66">
        <v>2990.9571999999998</v>
      </c>
    </row>
    <row r="781" spans="1:3" x14ac:dyDescent="0.25">
      <c r="A781" s="52">
        <v>2018</v>
      </c>
      <c r="B781" s="104" t="s">
        <v>341</v>
      </c>
      <c r="C781" s="66">
        <v>973.06433900000002</v>
      </c>
    </row>
    <row r="782" spans="1:3" x14ac:dyDescent="0.25">
      <c r="A782" s="52">
        <v>2018</v>
      </c>
      <c r="B782" s="104" t="s">
        <v>343</v>
      </c>
      <c r="C782" s="66">
        <v>96.702124999999995</v>
      </c>
    </row>
    <row r="783" spans="1:3" x14ac:dyDescent="0.25">
      <c r="A783" s="52">
        <v>2018</v>
      </c>
      <c r="B783" s="104" t="s">
        <v>344</v>
      </c>
      <c r="C783" s="66">
        <v>29.0218214</v>
      </c>
    </row>
    <row r="784" spans="1:3" x14ac:dyDescent="0.25">
      <c r="A784" s="52">
        <v>2018</v>
      </c>
      <c r="B784" s="104" t="s">
        <v>345</v>
      </c>
      <c r="C784" s="66">
        <v>295.60103600000002</v>
      </c>
    </row>
    <row r="785" spans="1:3" x14ac:dyDescent="0.25">
      <c r="A785" s="52">
        <v>2018</v>
      </c>
      <c r="B785" s="104" t="s">
        <v>346</v>
      </c>
      <c r="C785" s="66">
        <v>1103.0758800000001</v>
      </c>
    </row>
    <row r="786" spans="1:3" x14ac:dyDescent="0.25">
      <c r="A786" s="52">
        <v>2018</v>
      </c>
      <c r="B786" s="104" t="s">
        <v>347</v>
      </c>
      <c r="C786" s="66">
        <v>204.16399999999999</v>
      </c>
    </row>
    <row r="787" spans="1:3" x14ac:dyDescent="0.25">
      <c r="A787" s="52">
        <v>2018</v>
      </c>
      <c r="B787" s="104" t="s">
        <v>348</v>
      </c>
      <c r="C787" s="66">
        <v>157.286732</v>
      </c>
    </row>
    <row r="788" spans="1:3" x14ac:dyDescent="0.25">
      <c r="A788" s="52">
        <v>2018</v>
      </c>
      <c r="B788" s="104" t="s">
        <v>349</v>
      </c>
      <c r="C788" s="66">
        <v>137.52199999999999</v>
      </c>
    </row>
    <row r="789" spans="1:3" x14ac:dyDescent="0.25">
      <c r="A789" s="52">
        <v>2018</v>
      </c>
      <c r="B789" s="104" t="s">
        <v>350</v>
      </c>
      <c r="C789" s="66">
        <v>46.000250000000001</v>
      </c>
    </row>
    <row r="790" spans="1:3" x14ac:dyDescent="0.25">
      <c r="A790" s="52">
        <v>2018</v>
      </c>
      <c r="B790" s="104" t="s">
        <v>427</v>
      </c>
      <c r="C790" s="66">
        <v>2.2214290000000001E-2</v>
      </c>
    </row>
    <row r="791" spans="1:3" x14ac:dyDescent="0.25">
      <c r="A791" s="52">
        <v>2018</v>
      </c>
      <c r="B791" s="104" t="s">
        <v>352</v>
      </c>
      <c r="C791" s="66">
        <v>181.04207099999999</v>
      </c>
    </row>
    <row r="792" spans="1:3" x14ac:dyDescent="0.25">
      <c r="A792" s="52">
        <v>2018</v>
      </c>
      <c r="B792" s="104" t="s">
        <v>353</v>
      </c>
      <c r="C792" s="66">
        <v>1334.04945</v>
      </c>
    </row>
    <row r="793" spans="1:3" x14ac:dyDescent="0.25">
      <c r="A793" s="52">
        <v>2018</v>
      </c>
      <c r="B793" s="104" t="s">
        <v>354</v>
      </c>
      <c r="C793" s="66">
        <v>2059.3247900000001</v>
      </c>
    </row>
    <row r="794" spans="1:3" x14ac:dyDescent="0.25">
      <c r="A794" s="52">
        <v>2018</v>
      </c>
      <c r="B794" s="104" t="s">
        <v>355</v>
      </c>
      <c r="C794" s="66">
        <v>133.02535700000001</v>
      </c>
    </row>
    <row r="795" spans="1:3" x14ac:dyDescent="0.25">
      <c r="A795" s="52">
        <v>2018</v>
      </c>
      <c r="B795" s="104" t="s">
        <v>356</v>
      </c>
      <c r="C795" s="66">
        <v>63.509642900000003</v>
      </c>
    </row>
    <row r="796" spans="1:3" x14ac:dyDescent="0.25">
      <c r="A796" s="52">
        <v>2018</v>
      </c>
      <c r="B796" s="104" t="s">
        <v>357</v>
      </c>
      <c r="C796" s="66">
        <v>9.4454642900000003</v>
      </c>
    </row>
    <row r="797" spans="1:3" x14ac:dyDescent="0.25">
      <c r="A797" s="52">
        <v>2018</v>
      </c>
      <c r="B797" s="104" t="s">
        <v>358</v>
      </c>
      <c r="C797" s="66">
        <v>0.69553571000000003</v>
      </c>
    </row>
    <row r="798" spans="1:3" x14ac:dyDescent="0.25">
      <c r="A798" s="52">
        <v>2018</v>
      </c>
      <c r="B798" s="104" t="s">
        <v>359</v>
      </c>
      <c r="C798" s="66">
        <v>26.037607099999999</v>
      </c>
    </row>
    <row r="799" spans="1:3" x14ac:dyDescent="0.25">
      <c r="A799" s="52">
        <v>2018</v>
      </c>
      <c r="B799" s="104" t="s">
        <v>360</v>
      </c>
      <c r="C799" s="66">
        <v>2660.4578799999999</v>
      </c>
    </row>
    <row r="800" spans="1:3" x14ac:dyDescent="0.25">
      <c r="A800" s="52">
        <v>2018</v>
      </c>
      <c r="B800" s="104" t="s">
        <v>361</v>
      </c>
      <c r="C800" s="66">
        <v>6.2149285699999997</v>
      </c>
    </row>
    <row r="801" spans="1:3" x14ac:dyDescent="0.25">
      <c r="A801" s="52">
        <v>2018</v>
      </c>
      <c r="B801" s="104" t="s">
        <v>362</v>
      </c>
      <c r="C801" s="66">
        <v>499.08864299999999</v>
      </c>
    </row>
    <row r="802" spans="1:3" x14ac:dyDescent="0.25">
      <c r="A802" s="52">
        <v>2018</v>
      </c>
      <c r="B802" s="104" t="s">
        <v>363</v>
      </c>
      <c r="C802" s="66">
        <v>314.66800000000001</v>
      </c>
    </row>
    <row r="803" spans="1:3" x14ac:dyDescent="0.25">
      <c r="A803" s="52">
        <v>2018</v>
      </c>
      <c r="B803" s="104" t="s">
        <v>364</v>
      </c>
      <c r="C803" s="66">
        <v>246.16726800000001</v>
      </c>
    </row>
    <row r="804" spans="1:3" x14ac:dyDescent="0.25">
      <c r="A804" s="52">
        <v>2018</v>
      </c>
      <c r="B804" s="104" t="s">
        <v>365</v>
      </c>
      <c r="C804" s="66">
        <v>239.32808900000001</v>
      </c>
    </row>
    <row r="805" spans="1:3" x14ac:dyDescent="0.25">
      <c r="A805" s="52">
        <v>2018</v>
      </c>
      <c r="B805" s="104" t="s">
        <v>368</v>
      </c>
      <c r="C805" s="66">
        <v>537.107125</v>
      </c>
    </row>
    <row r="806" spans="1:3" x14ac:dyDescent="0.25">
      <c r="A806" s="52">
        <v>2018</v>
      </c>
      <c r="B806" s="104" t="s">
        <v>369</v>
      </c>
      <c r="C806" s="66">
        <v>20.8122857</v>
      </c>
    </row>
    <row r="807" spans="1:3" x14ac:dyDescent="0.25">
      <c r="A807" s="52">
        <v>2018</v>
      </c>
      <c r="B807" s="104" t="s">
        <v>370</v>
      </c>
      <c r="C807" s="66">
        <v>0.33603570999999999</v>
      </c>
    </row>
    <row r="808" spans="1:3" x14ac:dyDescent="0.25">
      <c r="A808" s="52">
        <v>2018</v>
      </c>
      <c r="B808" s="104" t="s">
        <v>371</v>
      </c>
      <c r="C808" s="66">
        <v>0.76514285999999998</v>
      </c>
    </row>
    <row r="809" spans="1:3" x14ac:dyDescent="0.25">
      <c r="A809" s="52">
        <v>2018</v>
      </c>
      <c r="B809" s="104" t="s">
        <v>372</v>
      </c>
      <c r="C809" s="66">
        <v>33.983339299999997</v>
      </c>
    </row>
    <row r="810" spans="1:3" x14ac:dyDescent="0.25">
      <c r="A810" s="52">
        <v>2018</v>
      </c>
      <c r="B810" s="104" t="s">
        <v>373</v>
      </c>
      <c r="C810" s="66">
        <v>28.696535699999998</v>
      </c>
    </row>
    <row r="811" spans="1:3" x14ac:dyDescent="0.25">
      <c r="A811" s="52">
        <v>2018</v>
      </c>
      <c r="B811" s="104" t="s">
        <v>374</v>
      </c>
      <c r="C811" s="66">
        <v>89.35</v>
      </c>
    </row>
    <row r="812" spans="1:3" x14ac:dyDescent="0.25">
      <c r="A812" s="52">
        <v>2018</v>
      </c>
      <c r="B812" s="104" t="s">
        <v>375</v>
      </c>
      <c r="C812" s="66">
        <v>170.43549999999999</v>
      </c>
    </row>
    <row r="813" spans="1:3" x14ac:dyDescent="0.25">
      <c r="A813" s="52">
        <v>2018</v>
      </c>
      <c r="B813" s="104" t="s">
        <v>376</v>
      </c>
      <c r="C813" s="66">
        <v>16.2983929</v>
      </c>
    </row>
    <row r="814" spans="1:3" x14ac:dyDescent="0.25">
      <c r="A814" s="52">
        <v>2018</v>
      </c>
      <c r="B814" s="104" t="s">
        <v>377</v>
      </c>
      <c r="C814" s="66">
        <v>15.2319643</v>
      </c>
    </row>
    <row r="815" spans="1:3" x14ac:dyDescent="0.25">
      <c r="A815" s="52">
        <v>2018</v>
      </c>
      <c r="B815" s="104" t="s">
        <v>378</v>
      </c>
      <c r="C815" s="66">
        <v>721.58707100000004</v>
      </c>
    </row>
    <row r="816" spans="1:3" x14ac:dyDescent="0.25">
      <c r="A816" s="52">
        <v>2018</v>
      </c>
      <c r="B816" s="104" t="s">
        <v>379</v>
      </c>
      <c r="C816" s="66">
        <v>1621.3371099999999</v>
      </c>
    </row>
    <row r="817" spans="1:3" x14ac:dyDescent="0.25">
      <c r="A817" s="52">
        <v>2018</v>
      </c>
      <c r="B817" s="104" t="s">
        <v>380</v>
      </c>
      <c r="C817" s="66">
        <v>48.669107099999998</v>
      </c>
    </row>
    <row r="818" spans="1:3" x14ac:dyDescent="0.25">
      <c r="A818" s="52">
        <v>2018</v>
      </c>
      <c r="B818" s="104" t="s">
        <v>381</v>
      </c>
      <c r="C818" s="66">
        <v>78.091196400000001</v>
      </c>
    </row>
    <row r="819" spans="1:3" x14ac:dyDescent="0.25">
      <c r="A819" s="52">
        <v>2018</v>
      </c>
      <c r="B819" s="104" t="s">
        <v>382</v>
      </c>
      <c r="C819" s="66">
        <v>37.886499999999998</v>
      </c>
    </row>
    <row r="820" spans="1:3" x14ac:dyDescent="0.25">
      <c r="A820" s="52">
        <v>2018</v>
      </c>
      <c r="B820" s="104" t="s">
        <v>383</v>
      </c>
      <c r="C820" s="66">
        <v>438.696214</v>
      </c>
    </row>
    <row r="821" spans="1:3" x14ac:dyDescent="0.25">
      <c r="A821" s="52">
        <v>2018</v>
      </c>
      <c r="B821" s="104" t="s">
        <v>384</v>
      </c>
      <c r="C821" s="66">
        <v>2.4593214300000001</v>
      </c>
    </row>
    <row r="822" spans="1:3" x14ac:dyDescent="0.25">
      <c r="A822" s="52">
        <v>2018</v>
      </c>
      <c r="B822" s="104" t="s">
        <v>385</v>
      </c>
      <c r="C822" s="66">
        <v>7.6629107100000002</v>
      </c>
    </row>
    <row r="823" spans="1:3" x14ac:dyDescent="0.25">
      <c r="A823" s="52">
        <v>2018</v>
      </c>
      <c r="B823" s="104" t="s">
        <v>386</v>
      </c>
      <c r="C823" s="66">
        <v>2.94555357</v>
      </c>
    </row>
    <row r="824" spans="1:3" ht="15.75" thickBot="1" x14ac:dyDescent="0.3">
      <c r="A824" s="132">
        <v>2018</v>
      </c>
      <c r="B824" s="8" t="s">
        <v>387</v>
      </c>
      <c r="C824" s="68">
        <v>15.6128929</v>
      </c>
    </row>
    <row r="825" spans="1:3" x14ac:dyDescent="0.25">
      <c r="C825" s="27">
        <f>SUM(C2:C824)</f>
        <v>235509.01844583004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0"/>
  <sheetViews>
    <sheetView workbookViewId="0"/>
  </sheetViews>
  <sheetFormatPr baseColWidth="10" defaultRowHeight="15" x14ac:dyDescent="0.25"/>
  <cols>
    <col min="1" max="1" width="5" style="28" bestFit="1" customWidth="1"/>
    <col min="2" max="2" width="21.28515625" style="28" bestFit="1" customWidth="1"/>
    <col min="3" max="3" width="15.5703125" style="28" bestFit="1" customWidth="1"/>
    <col min="4" max="16384" width="11.42578125" style="28"/>
  </cols>
  <sheetData>
    <row r="1" spans="1:3" ht="15.75" thickBot="1" x14ac:dyDescent="0.3">
      <c r="A1" s="49" t="s">
        <v>458</v>
      </c>
      <c r="B1" s="50" t="s">
        <v>671</v>
      </c>
      <c r="C1" s="22" t="s">
        <v>672</v>
      </c>
    </row>
    <row r="2" spans="1:3" x14ac:dyDescent="0.25">
      <c r="A2" s="52">
        <v>2015</v>
      </c>
      <c r="B2" s="104" t="s">
        <v>165</v>
      </c>
      <c r="C2" s="79">
        <v>7.3998500000000034</v>
      </c>
    </row>
    <row r="3" spans="1:3" x14ac:dyDescent="0.25">
      <c r="A3" s="52">
        <v>2015</v>
      </c>
      <c r="B3" s="104" t="s">
        <v>47</v>
      </c>
      <c r="C3" s="79">
        <v>4.2853200000000005</v>
      </c>
    </row>
    <row r="4" spans="1:3" x14ac:dyDescent="0.25">
      <c r="A4" s="52">
        <v>2015</v>
      </c>
      <c r="B4" s="104" t="s">
        <v>44</v>
      </c>
      <c r="C4" s="79">
        <v>810.26279999999974</v>
      </c>
    </row>
    <row r="5" spans="1:3" x14ac:dyDescent="0.25">
      <c r="A5" s="52">
        <v>2015</v>
      </c>
      <c r="B5" s="104" t="s">
        <v>48</v>
      </c>
      <c r="C5" s="79">
        <v>133.26194000000001</v>
      </c>
    </row>
    <row r="6" spans="1:3" x14ac:dyDescent="0.25">
      <c r="A6" s="52">
        <v>2015</v>
      </c>
      <c r="B6" s="104" t="s">
        <v>43</v>
      </c>
      <c r="C6" s="79">
        <v>739.27178999999967</v>
      </c>
    </row>
    <row r="7" spans="1:3" x14ac:dyDescent="0.25">
      <c r="A7" s="52">
        <v>2015</v>
      </c>
      <c r="B7" s="104" t="s">
        <v>49</v>
      </c>
      <c r="C7" s="79">
        <v>23.524000000000001</v>
      </c>
    </row>
    <row r="8" spans="1:3" x14ac:dyDescent="0.25">
      <c r="A8" s="52">
        <v>2015</v>
      </c>
      <c r="B8" s="104" t="s">
        <v>50</v>
      </c>
      <c r="C8" s="79">
        <v>168.84219000000007</v>
      </c>
    </row>
    <row r="9" spans="1:3" x14ac:dyDescent="0.25">
      <c r="A9" s="52">
        <v>2015</v>
      </c>
      <c r="B9" s="104" t="s">
        <v>51</v>
      </c>
      <c r="C9" s="79">
        <v>17.434130000000003</v>
      </c>
    </row>
    <row r="10" spans="1:3" x14ac:dyDescent="0.25">
      <c r="A10" s="52">
        <v>2015</v>
      </c>
      <c r="B10" s="104" t="s">
        <v>45</v>
      </c>
      <c r="C10" s="79">
        <v>91.852369999999965</v>
      </c>
    </row>
    <row r="11" spans="1:3" x14ac:dyDescent="0.25">
      <c r="A11" s="52">
        <v>2015</v>
      </c>
      <c r="B11" s="104" t="s">
        <v>52</v>
      </c>
      <c r="C11" s="79">
        <v>465.82034000000016</v>
      </c>
    </row>
    <row r="12" spans="1:3" x14ac:dyDescent="0.25">
      <c r="A12" s="52">
        <v>2015</v>
      </c>
      <c r="B12" s="104" t="s">
        <v>46</v>
      </c>
      <c r="C12" s="79">
        <v>1280.3122799999999</v>
      </c>
    </row>
    <row r="13" spans="1:3" x14ac:dyDescent="0.25">
      <c r="A13" s="52">
        <v>2015</v>
      </c>
      <c r="B13" s="104" t="s">
        <v>53</v>
      </c>
      <c r="C13" s="79">
        <v>40.844180000000009</v>
      </c>
    </row>
    <row r="14" spans="1:3" x14ac:dyDescent="0.25">
      <c r="A14" s="52">
        <v>2015</v>
      </c>
      <c r="B14" s="104" t="s">
        <v>54</v>
      </c>
      <c r="C14" s="79">
        <v>120.97626999999999</v>
      </c>
    </row>
    <row r="15" spans="1:3" x14ac:dyDescent="0.25">
      <c r="A15" s="52">
        <v>2015</v>
      </c>
      <c r="B15" s="104" t="s">
        <v>55</v>
      </c>
      <c r="C15" s="79">
        <v>92.908799999999971</v>
      </c>
    </row>
    <row r="16" spans="1:3" x14ac:dyDescent="0.25">
      <c r="A16" s="52">
        <v>2015</v>
      </c>
      <c r="B16" s="104" t="s">
        <v>64</v>
      </c>
      <c r="C16" s="79">
        <v>730.38822999999934</v>
      </c>
    </row>
    <row r="17" spans="1:3" x14ac:dyDescent="0.25">
      <c r="A17" s="52">
        <v>2015</v>
      </c>
      <c r="B17" s="104" t="s">
        <v>71</v>
      </c>
      <c r="C17" s="79">
        <v>698.64406000000042</v>
      </c>
    </row>
    <row r="18" spans="1:3" x14ac:dyDescent="0.25">
      <c r="A18" s="52">
        <v>2015</v>
      </c>
      <c r="B18" s="104" t="s">
        <v>72</v>
      </c>
      <c r="C18" s="79">
        <v>137.71845000000002</v>
      </c>
    </row>
    <row r="19" spans="1:3" x14ac:dyDescent="0.25">
      <c r="A19" s="52">
        <v>2015</v>
      </c>
      <c r="B19" s="104" t="s">
        <v>69</v>
      </c>
      <c r="C19" s="79">
        <v>359.11523</v>
      </c>
    </row>
    <row r="20" spans="1:3" x14ac:dyDescent="0.25">
      <c r="A20" s="52">
        <v>2015</v>
      </c>
      <c r="B20" s="104" t="s">
        <v>67</v>
      </c>
      <c r="C20" s="79">
        <v>1110.9485199999992</v>
      </c>
    </row>
    <row r="21" spans="1:3" x14ac:dyDescent="0.25">
      <c r="A21" s="52">
        <v>2015</v>
      </c>
      <c r="B21" s="104" t="s">
        <v>70</v>
      </c>
      <c r="C21" s="79">
        <v>717.19432999999958</v>
      </c>
    </row>
    <row r="22" spans="1:3" x14ac:dyDescent="0.25">
      <c r="A22" s="52">
        <v>2015</v>
      </c>
      <c r="B22" s="104" t="s">
        <v>65</v>
      </c>
      <c r="C22" s="79">
        <v>28.441829999999996</v>
      </c>
    </row>
    <row r="23" spans="1:3" x14ac:dyDescent="0.25">
      <c r="A23" s="52">
        <v>2015</v>
      </c>
      <c r="B23" s="104" t="s">
        <v>73</v>
      </c>
      <c r="C23" s="79">
        <v>332.1969299999999</v>
      </c>
    </row>
    <row r="24" spans="1:3" x14ac:dyDescent="0.25">
      <c r="A24" s="52">
        <v>2015</v>
      </c>
      <c r="B24" s="104" t="s">
        <v>74</v>
      </c>
      <c r="C24" s="79">
        <v>429.29506000000015</v>
      </c>
    </row>
    <row r="25" spans="1:3" x14ac:dyDescent="0.25">
      <c r="A25" s="52">
        <v>2015</v>
      </c>
      <c r="B25" s="104" t="s">
        <v>68</v>
      </c>
      <c r="C25" s="79">
        <v>221.42932999999994</v>
      </c>
    </row>
    <row r="26" spans="1:3" x14ac:dyDescent="0.25">
      <c r="A26" s="52">
        <v>2015</v>
      </c>
      <c r="B26" s="104" t="s">
        <v>66</v>
      </c>
      <c r="C26" s="79">
        <v>438.11260999999985</v>
      </c>
    </row>
    <row r="27" spans="1:3" x14ac:dyDescent="0.25">
      <c r="A27" s="52">
        <v>2015</v>
      </c>
      <c r="B27" s="104" t="s">
        <v>82</v>
      </c>
      <c r="C27" s="79">
        <v>593.58786999999984</v>
      </c>
    </row>
    <row r="28" spans="1:3" x14ac:dyDescent="0.25">
      <c r="A28" s="52">
        <v>2015</v>
      </c>
      <c r="B28" s="104" t="s">
        <v>83</v>
      </c>
      <c r="C28" s="79">
        <v>457.90297000000015</v>
      </c>
    </row>
    <row r="29" spans="1:3" x14ac:dyDescent="0.25">
      <c r="A29" s="52">
        <v>2015</v>
      </c>
      <c r="B29" s="104" t="s">
        <v>81</v>
      </c>
      <c r="C29" s="79">
        <v>374.81113999999997</v>
      </c>
    </row>
    <row r="30" spans="1:3" x14ac:dyDescent="0.25">
      <c r="A30" s="52">
        <v>2015</v>
      </c>
      <c r="B30" s="104" t="s">
        <v>84</v>
      </c>
      <c r="C30" s="79">
        <v>571.14500999999973</v>
      </c>
    </row>
    <row r="31" spans="1:3" x14ac:dyDescent="0.25">
      <c r="A31" s="52">
        <v>2015</v>
      </c>
      <c r="B31" s="104" t="s">
        <v>85</v>
      </c>
      <c r="C31" s="79">
        <v>631.60253000000023</v>
      </c>
    </row>
    <row r="32" spans="1:3" x14ac:dyDescent="0.25">
      <c r="A32" s="52">
        <v>2015</v>
      </c>
      <c r="B32" s="104" t="s">
        <v>76</v>
      </c>
      <c r="C32" s="79">
        <v>742.91539999999986</v>
      </c>
    </row>
    <row r="33" spans="1:3" x14ac:dyDescent="0.25">
      <c r="A33" s="52">
        <v>2015</v>
      </c>
      <c r="B33" s="104" t="s">
        <v>87</v>
      </c>
      <c r="C33" s="79">
        <v>320.40904000000006</v>
      </c>
    </row>
    <row r="34" spans="1:3" x14ac:dyDescent="0.25">
      <c r="A34" s="52">
        <v>2015</v>
      </c>
      <c r="B34" s="104" t="s">
        <v>78</v>
      </c>
      <c r="C34" s="79">
        <v>344.2658899999999</v>
      </c>
    </row>
    <row r="35" spans="1:3" x14ac:dyDescent="0.25">
      <c r="A35" s="52">
        <v>2015</v>
      </c>
      <c r="B35" s="104" t="s">
        <v>86</v>
      </c>
      <c r="C35" s="79">
        <v>443.85933000000028</v>
      </c>
    </row>
    <row r="36" spans="1:3" x14ac:dyDescent="0.25">
      <c r="A36" s="52">
        <v>2015</v>
      </c>
      <c r="B36" s="104" t="s">
        <v>88</v>
      </c>
      <c r="C36" s="79">
        <v>225.78852999999998</v>
      </c>
    </row>
    <row r="37" spans="1:3" x14ac:dyDescent="0.25">
      <c r="A37" s="52">
        <v>2015</v>
      </c>
      <c r="B37" s="104" t="s">
        <v>89</v>
      </c>
      <c r="C37" s="79">
        <v>531.80265999999983</v>
      </c>
    </row>
    <row r="38" spans="1:3" x14ac:dyDescent="0.25">
      <c r="A38" s="52">
        <v>2015</v>
      </c>
      <c r="B38" s="104" t="s">
        <v>90</v>
      </c>
      <c r="C38" s="79">
        <v>654.11337999999967</v>
      </c>
    </row>
    <row r="39" spans="1:3" x14ac:dyDescent="0.25">
      <c r="A39" s="52">
        <v>2015</v>
      </c>
      <c r="B39" s="104" t="s">
        <v>80</v>
      </c>
      <c r="C39" s="79">
        <v>279.48419999999982</v>
      </c>
    </row>
    <row r="40" spans="1:3" x14ac:dyDescent="0.25">
      <c r="A40" s="52">
        <v>2015</v>
      </c>
      <c r="B40" s="104" t="s">
        <v>91</v>
      </c>
      <c r="C40" s="79">
        <v>455.68696999999992</v>
      </c>
    </row>
    <row r="41" spans="1:3" x14ac:dyDescent="0.25">
      <c r="A41" s="52">
        <v>2015</v>
      </c>
      <c r="B41" s="104" t="s">
        <v>92</v>
      </c>
      <c r="C41" s="79">
        <v>341.23254999999978</v>
      </c>
    </row>
    <row r="42" spans="1:3" x14ac:dyDescent="0.25">
      <c r="A42" s="52">
        <v>2015</v>
      </c>
      <c r="B42" s="104" t="s">
        <v>93</v>
      </c>
      <c r="C42" s="79">
        <v>511.93484999999981</v>
      </c>
    </row>
    <row r="43" spans="1:3" x14ac:dyDescent="0.25">
      <c r="A43" s="52">
        <v>2015</v>
      </c>
      <c r="B43" s="104" t="s">
        <v>94</v>
      </c>
      <c r="C43" s="79">
        <v>981.60045000000002</v>
      </c>
    </row>
    <row r="44" spans="1:3" x14ac:dyDescent="0.25">
      <c r="A44" s="52">
        <v>2015</v>
      </c>
      <c r="B44" s="104" t="s">
        <v>79</v>
      </c>
      <c r="C44" s="79">
        <v>881.56479999999999</v>
      </c>
    </row>
    <row r="45" spans="1:3" x14ac:dyDescent="0.25">
      <c r="A45" s="52">
        <v>2015</v>
      </c>
      <c r="B45" s="104" t="s">
        <v>95</v>
      </c>
      <c r="C45" s="79">
        <v>592.55449999999985</v>
      </c>
    </row>
    <row r="46" spans="1:3" x14ac:dyDescent="0.25">
      <c r="A46" s="52">
        <v>2015</v>
      </c>
      <c r="B46" s="104" t="s">
        <v>96</v>
      </c>
      <c r="C46" s="79">
        <v>221.87333000000004</v>
      </c>
    </row>
    <row r="47" spans="1:3" x14ac:dyDescent="0.25">
      <c r="A47" s="52">
        <v>2015</v>
      </c>
      <c r="B47" s="104" t="s">
        <v>97</v>
      </c>
      <c r="C47" s="79">
        <v>1174.1633800000004</v>
      </c>
    </row>
    <row r="48" spans="1:3" x14ac:dyDescent="0.25">
      <c r="A48" s="52">
        <v>2015</v>
      </c>
      <c r="B48" s="104" t="s">
        <v>98</v>
      </c>
      <c r="C48" s="79">
        <v>459.53952999999979</v>
      </c>
    </row>
    <row r="49" spans="1:3" x14ac:dyDescent="0.25">
      <c r="A49" s="52">
        <v>2015</v>
      </c>
      <c r="B49" s="104" t="s">
        <v>99</v>
      </c>
      <c r="C49" s="79">
        <v>1227.6043100000011</v>
      </c>
    </row>
    <row r="50" spans="1:3" x14ac:dyDescent="0.25">
      <c r="A50" s="52">
        <v>2015</v>
      </c>
      <c r="B50" s="104" t="s">
        <v>77</v>
      </c>
      <c r="C50" s="79">
        <v>652.63291000000027</v>
      </c>
    </row>
    <row r="51" spans="1:3" x14ac:dyDescent="0.25">
      <c r="A51" s="52">
        <v>2015</v>
      </c>
      <c r="B51" s="104" t="s">
        <v>100</v>
      </c>
      <c r="C51" s="79">
        <v>650.74453000000005</v>
      </c>
    </row>
    <row r="52" spans="1:3" x14ac:dyDescent="0.25">
      <c r="A52" s="52">
        <v>2015</v>
      </c>
      <c r="B52" s="104" t="s">
        <v>101</v>
      </c>
      <c r="C52" s="79">
        <v>390.91209000000009</v>
      </c>
    </row>
    <row r="53" spans="1:3" x14ac:dyDescent="0.25">
      <c r="A53" s="52">
        <v>2015</v>
      </c>
      <c r="B53" s="104" t="s">
        <v>102</v>
      </c>
      <c r="C53" s="79">
        <v>586.72655000000043</v>
      </c>
    </row>
    <row r="54" spans="1:3" x14ac:dyDescent="0.25">
      <c r="A54" s="52">
        <v>2015</v>
      </c>
      <c r="B54" s="104" t="s">
        <v>103</v>
      </c>
      <c r="C54" s="79">
        <v>423.11774999999972</v>
      </c>
    </row>
    <row r="55" spans="1:3" x14ac:dyDescent="0.25">
      <c r="A55" s="52">
        <v>2015</v>
      </c>
      <c r="B55" s="104" t="s">
        <v>104</v>
      </c>
      <c r="C55" s="79">
        <v>767.97970000000055</v>
      </c>
    </row>
    <row r="56" spans="1:3" x14ac:dyDescent="0.25">
      <c r="A56" s="52">
        <v>2015</v>
      </c>
      <c r="B56" s="104" t="s">
        <v>105</v>
      </c>
      <c r="C56" s="79">
        <v>214.67419999999996</v>
      </c>
    </row>
    <row r="57" spans="1:3" x14ac:dyDescent="0.25">
      <c r="A57" s="52">
        <v>2015</v>
      </c>
      <c r="B57" s="104" t="s">
        <v>106</v>
      </c>
      <c r="C57" s="79">
        <v>801.75711999999987</v>
      </c>
    </row>
    <row r="58" spans="1:3" x14ac:dyDescent="0.25">
      <c r="A58" s="52">
        <v>2015</v>
      </c>
      <c r="B58" s="104" t="s">
        <v>123</v>
      </c>
      <c r="C58" s="79">
        <v>163.41046000000006</v>
      </c>
    </row>
    <row r="59" spans="1:3" x14ac:dyDescent="0.25">
      <c r="A59" s="52">
        <v>2015</v>
      </c>
      <c r="B59" s="104" t="s">
        <v>122</v>
      </c>
      <c r="C59" s="79">
        <v>1085.8872500000004</v>
      </c>
    </row>
    <row r="60" spans="1:3" x14ac:dyDescent="0.25">
      <c r="A60" s="52">
        <v>2015</v>
      </c>
      <c r="B60" s="104" t="s">
        <v>121</v>
      </c>
      <c r="C60" s="79">
        <v>516.88510999999994</v>
      </c>
    </row>
    <row r="61" spans="1:3" x14ac:dyDescent="0.25">
      <c r="A61" s="52">
        <v>2015</v>
      </c>
      <c r="B61" s="104" t="s">
        <v>117</v>
      </c>
      <c r="C61" s="79">
        <v>579.89733000000001</v>
      </c>
    </row>
    <row r="62" spans="1:3" x14ac:dyDescent="0.25">
      <c r="A62" s="52">
        <v>2015</v>
      </c>
      <c r="B62" s="104" t="s">
        <v>119</v>
      </c>
      <c r="C62" s="79">
        <v>222.53697999999994</v>
      </c>
    </row>
    <row r="63" spans="1:3" x14ac:dyDescent="0.25">
      <c r="A63" s="52">
        <v>2015</v>
      </c>
      <c r="B63" s="104" t="s">
        <v>118</v>
      </c>
      <c r="C63" s="79">
        <v>480.03831999999989</v>
      </c>
    </row>
    <row r="64" spans="1:3" x14ac:dyDescent="0.25">
      <c r="A64" s="52">
        <v>2015</v>
      </c>
      <c r="B64" s="104" t="s">
        <v>124</v>
      </c>
      <c r="C64" s="79">
        <v>225.05949000000004</v>
      </c>
    </row>
    <row r="65" spans="1:3" x14ac:dyDescent="0.25">
      <c r="A65" s="52">
        <v>2015</v>
      </c>
      <c r="B65" s="104" t="s">
        <v>125</v>
      </c>
      <c r="C65" s="79">
        <v>445.95853</v>
      </c>
    </row>
    <row r="66" spans="1:3" x14ac:dyDescent="0.25">
      <c r="A66" s="52">
        <v>2015</v>
      </c>
      <c r="B66" s="104" t="s">
        <v>111</v>
      </c>
      <c r="C66" s="79">
        <v>232.09966000000009</v>
      </c>
    </row>
    <row r="67" spans="1:3" x14ac:dyDescent="0.25">
      <c r="A67" s="52">
        <v>2015</v>
      </c>
      <c r="B67" s="104" t="s">
        <v>120</v>
      </c>
      <c r="C67" s="79">
        <v>239.34934999999996</v>
      </c>
    </row>
    <row r="68" spans="1:3" x14ac:dyDescent="0.25">
      <c r="A68" s="52">
        <v>2015</v>
      </c>
      <c r="B68" s="104" t="s">
        <v>113</v>
      </c>
      <c r="C68" s="79">
        <v>224.61993000000001</v>
      </c>
    </row>
    <row r="69" spans="1:3" x14ac:dyDescent="0.25">
      <c r="A69" s="52">
        <v>2015</v>
      </c>
      <c r="B69" s="104" t="s">
        <v>112</v>
      </c>
      <c r="C69" s="79">
        <v>1270.85934</v>
      </c>
    </row>
    <row r="70" spans="1:3" x14ac:dyDescent="0.25">
      <c r="A70" s="52">
        <v>2015</v>
      </c>
      <c r="B70" s="104" t="s">
        <v>126</v>
      </c>
      <c r="C70" s="79">
        <v>219.19076000000001</v>
      </c>
    </row>
    <row r="71" spans="1:3" x14ac:dyDescent="0.25">
      <c r="A71" s="52">
        <v>2015</v>
      </c>
      <c r="B71" s="104" t="s">
        <v>127</v>
      </c>
      <c r="C71" s="79">
        <v>815.38995999999997</v>
      </c>
    </row>
    <row r="72" spans="1:3" x14ac:dyDescent="0.25">
      <c r="A72" s="52">
        <v>2015</v>
      </c>
      <c r="B72" s="104" t="s">
        <v>115</v>
      </c>
      <c r="C72" s="79">
        <v>0</v>
      </c>
    </row>
    <row r="73" spans="1:3" x14ac:dyDescent="0.25">
      <c r="A73" s="52">
        <v>2015</v>
      </c>
      <c r="B73" s="104" t="s">
        <v>110</v>
      </c>
      <c r="C73" s="79">
        <v>5.7279499999999981</v>
      </c>
    </row>
    <row r="74" spans="1:3" x14ac:dyDescent="0.25">
      <c r="A74" s="52">
        <v>2015</v>
      </c>
      <c r="B74" s="104" t="s">
        <v>116</v>
      </c>
      <c r="C74" s="79">
        <v>562.52214000000004</v>
      </c>
    </row>
    <row r="75" spans="1:3" x14ac:dyDescent="0.25">
      <c r="A75" s="52">
        <v>2015</v>
      </c>
      <c r="B75" s="104" t="s">
        <v>114</v>
      </c>
      <c r="C75" s="79">
        <v>0.34653000000000045</v>
      </c>
    </row>
    <row r="76" spans="1:3" x14ac:dyDescent="0.25">
      <c r="A76" s="52">
        <v>2015</v>
      </c>
      <c r="B76" s="104" t="s">
        <v>135</v>
      </c>
      <c r="C76" s="79">
        <v>5.8714799999999991</v>
      </c>
    </row>
    <row r="77" spans="1:3" x14ac:dyDescent="0.25">
      <c r="A77" s="52">
        <v>2015</v>
      </c>
      <c r="B77" s="104" t="s">
        <v>136</v>
      </c>
      <c r="C77" s="79">
        <v>850.37508999999989</v>
      </c>
    </row>
    <row r="78" spans="1:3" x14ac:dyDescent="0.25">
      <c r="A78" s="52">
        <v>2015</v>
      </c>
      <c r="B78" s="104" t="s">
        <v>130</v>
      </c>
      <c r="C78" s="79">
        <v>710.8801099999996</v>
      </c>
    </row>
    <row r="79" spans="1:3" x14ac:dyDescent="0.25">
      <c r="A79" s="52">
        <v>2015</v>
      </c>
      <c r="B79" s="104" t="s">
        <v>134</v>
      </c>
      <c r="C79" s="79">
        <v>576.29250000000002</v>
      </c>
    </row>
    <row r="80" spans="1:3" x14ac:dyDescent="0.25">
      <c r="A80" s="52">
        <v>2015</v>
      </c>
      <c r="B80" s="104" t="s">
        <v>133</v>
      </c>
      <c r="C80" s="79">
        <v>39.01871000000002</v>
      </c>
    </row>
    <row r="81" spans="1:3" x14ac:dyDescent="0.25">
      <c r="A81" s="52">
        <v>2015</v>
      </c>
      <c r="B81" s="104" t="s">
        <v>132</v>
      </c>
      <c r="C81" s="79">
        <v>341.92731000000003</v>
      </c>
    </row>
    <row r="82" spans="1:3" x14ac:dyDescent="0.25">
      <c r="A82" s="52">
        <v>2015</v>
      </c>
      <c r="B82" s="104" t="s">
        <v>137</v>
      </c>
      <c r="C82" s="79">
        <v>344.93078999999994</v>
      </c>
    </row>
    <row r="83" spans="1:3" x14ac:dyDescent="0.25">
      <c r="A83" s="52">
        <v>2015</v>
      </c>
      <c r="B83" s="104" t="s">
        <v>131</v>
      </c>
      <c r="C83" s="79">
        <v>1045.4372499999993</v>
      </c>
    </row>
    <row r="84" spans="1:3" x14ac:dyDescent="0.25">
      <c r="A84" s="52">
        <v>2015</v>
      </c>
      <c r="B84" s="104" t="s">
        <v>142</v>
      </c>
      <c r="C84" s="79">
        <v>63.858790000000013</v>
      </c>
    </row>
    <row r="85" spans="1:3" x14ac:dyDescent="0.25">
      <c r="A85" s="52">
        <v>2015</v>
      </c>
      <c r="B85" s="104" t="s">
        <v>143</v>
      </c>
      <c r="C85" s="79">
        <v>151.87336000000005</v>
      </c>
    </row>
    <row r="86" spans="1:3" x14ac:dyDescent="0.25">
      <c r="A86" s="52">
        <v>2015</v>
      </c>
      <c r="B86" s="104" t="s">
        <v>144</v>
      </c>
      <c r="C86" s="79">
        <v>140.02786999999995</v>
      </c>
    </row>
    <row r="87" spans="1:3" x14ac:dyDescent="0.25">
      <c r="A87" s="52">
        <v>2015</v>
      </c>
      <c r="B87" s="104" t="s">
        <v>139</v>
      </c>
      <c r="C87" s="79">
        <v>100.15599999999998</v>
      </c>
    </row>
    <row r="88" spans="1:3" x14ac:dyDescent="0.25">
      <c r="A88" s="52">
        <v>2015</v>
      </c>
      <c r="B88" s="104" t="s">
        <v>141</v>
      </c>
      <c r="C88" s="79">
        <v>481.55693999999994</v>
      </c>
    </row>
    <row r="89" spans="1:3" x14ac:dyDescent="0.25">
      <c r="A89" s="52">
        <v>2015</v>
      </c>
      <c r="B89" s="104" t="s">
        <v>145</v>
      </c>
      <c r="C89" s="79">
        <v>361.99457000000001</v>
      </c>
    </row>
    <row r="90" spans="1:3" x14ac:dyDescent="0.25">
      <c r="A90" s="52">
        <v>2015</v>
      </c>
      <c r="B90" s="104" t="s">
        <v>146</v>
      </c>
      <c r="C90" s="79">
        <v>69.423040000000015</v>
      </c>
    </row>
    <row r="91" spans="1:3" x14ac:dyDescent="0.25">
      <c r="A91" s="52">
        <v>2015</v>
      </c>
      <c r="B91" s="104" t="s">
        <v>147</v>
      </c>
      <c r="C91" s="79">
        <v>173.01259999999996</v>
      </c>
    </row>
    <row r="92" spans="1:3" x14ac:dyDescent="0.25">
      <c r="A92" s="52">
        <v>2015</v>
      </c>
      <c r="B92" s="104" t="s">
        <v>148</v>
      </c>
      <c r="C92" s="79">
        <v>230.98096999999999</v>
      </c>
    </row>
    <row r="93" spans="1:3" x14ac:dyDescent="0.25">
      <c r="A93" s="52">
        <v>2015</v>
      </c>
      <c r="B93" s="104" t="s">
        <v>138</v>
      </c>
      <c r="C93" s="79">
        <v>815.99445999999966</v>
      </c>
    </row>
    <row r="94" spans="1:3" x14ac:dyDescent="0.25">
      <c r="A94" s="52">
        <v>2015</v>
      </c>
      <c r="B94" s="104" t="s">
        <v>140</v>
      </c>
      <c r="C94" s="79">
        <v>476.49588000000028</v>
      </c>
    </row>
    <row r="95" spans="1:3" x14ac:dyDescent="0.25">
      <c r="A95" s="52">
        <v>2015</v>
      </c>
      <c r="B95" s="104" t="s">
        <v>149</v>
      </c>
      <c r="C95" s="79">
        <v>65.993760000000023</v>
      </c>
    </row>
    <row r="96" spans="1:3" x14ac:dyDescent="0.25">
      <c r="A96" s="52">
        <v>2015</v>
      </c>
      <c r="B96" s="104" t="s">
        <v>150</v>
      </c>
      <c r="C96" s="79">
        <v>41.548629999999996</v>
      </c>
    </row>
    <row r="97" spans="1:3" x14ac:dyDescent="0.25">
      <c r="A97" s="52">
        <v>2015</v>
      </c>
      <c r="B97" s="104" t="s">
        <v>151</v>
      </c>
      <c r="C97" s="79">
        <v>57.517880000000005</v>
      </c>
    </row>
    <row r="98" spans="1:3" x14ac:dyDescent="0.25">
      <c r="A98" s="52">
        <v>2015</v>
      </c>
      <c r="B98" s="104" t="s">
        <v>152</v>
      </c>
      <c r="C98" s="79">
        <v>59.326809999999995</v>
      </c>
    </row>
    <row r="99" spans="1:3" x14ac:dyDescent="0.25">
      <c r="A99" s="52">
        <v>2015</v>
      </c>
      <c r="B99" s="104" t="s">
        <v>153</v>
      </c>
      <c r="C99" s="79">
        <v>77.360119999999981</v>
      </c>
    </row>
    <row r="100" spans="1:3" x14ac:dyDescent="0.25">
      <c r="A100" s="52">
        <v>2015</v>
      </c>
      <c r="B100" s="104" t="s">
        <v>154</v>
      </c>
      <c r="C100" s="79">
        <v>40.70873999999997</v>
      </c>
    </row>
    <row r="101" spans="1:3" x14ac:dyDescent="0.25">
      <c r="A101" s="52">
        <v>2015</v>
      </c>
      <c r="B101" s="104" t="s">
        <v>155</v>
      </c>
      <c r="C101" s="79">
        <v>63.21994999999999</v>
      </c>
    </row>
    <row r="102" spans="1:3" x14ac:dyDescent="0.25">
      <c r="A102" s="52">
        <v>2015</v>
      </c>
      <c r="B102" s="104" t="s">
        <v>156</v>
      </c>
      <c r="C102" s="79">
        <v>82.43192999999998</v>
      </c>
    </row>
    <row r="103" spans="1:3" x14ac:dyDescent="0.25">
      <c r="A103" s="52">
        <v>2015</v>
      </c>
      <c r="B103" s="104" t="s">
        <v>157</v>
      </c>
      <c r="C103" s="79">
        <v>80.761139999999955</v>
      </c>
    </row>
    <row r="104" spans="1:3" x14ac:dyDescent="0.25">
      <c r="A104" s="52">
        <v>2015</v>
      </c>
      <c r="B104" s="104" t="s">
        <v>170</v>
      </c>
      <c r="C104" s="79">
        <v>8.4710000000000008E-2</v>
      </c>
    </row>
    <row r="105" spans="1:3" x14ac:dyDescent="0.25">
      <c r="A105" s="52">
        <v>2015</v>
      </c>
      <c r="B105" s="104" t="s">
        <v>56</v>
      </c>
      <c r="C105" s="79">
        <v>238.40748999999991</v>
      </c>
    </row>
    <row r="106" spans="1:3" x14ac:dyDescent="0.25">
      <c r="A106" s="52">
        <v>2015</v>
      </c>
      <c r="B106" s="104" t="s">
        <v>166</v>
      </c>
      <c r="C106" s="79">
        <v>3.9731200000000002</v>
      </c>
    </row>
    <row r="107" spans="1:3" x14ac:dyDescent="0.25">
      <c r="A107" s="52">
        <v>2015</v>
      </c>
      <c r="B107" s="104" t="s">
        <v>41</v>
      </c>
      <c r="C107" s="79">
        <v>332.65375000000006</v>
      </c>
    </row>
    <row r="108" spans="1:3" x14ac:dyDescent="0.25">
      <c r="A108" s="52">
        <v>2015</v>
      </c>
      <c r="B108" s="104" t="s">
        <v>39</v>
      </c>
      <c r="C108" s="79">
        <v>40.533069999999981</v>
      </c>
    </row>
    <row r="109" spans="1:3" x14ac:dyDescent="0.25">
      <c r="A109" s="52">
        <v>2015</v>
      </c>
      <c r="B109" s="104" t="s">
        <v>18</v>
      </c>
      <c r="C109" s="79">
        <v>1931.7658299999996</v>
      </c>
    </row>
    <row r="110" spans="1:3" x14ac:dyDescent="0.25">
      <c r="A110" s="52">
        <v>2015</v>
      </c>
      <c r="B110" s="104" t="s">
        <v>16</v>
      </c>
      <c r="C110" s="79">
        <v>0</v>
      </c>
    </row>
    <row r="111" spans="1:3" x14ac:dyDescent="0.25">
      <c r="A111" s="52">
        <v>2015</v>
      </c>
      <c r="B111" s="104" t="s">
        <v>108</v>
      </c>
      <c r="C111" s="79">
        <v>667.25349000000006</v>
      </c>
    </row>
    <row r="112" spans="1:3" x14ac:dyDescent="0.25">
      <c r="A112" s="52">
        <v>2015</v>
      </c>
      <c r="B112" s="104" t="s">
        <v>30</v>
      </c>
      <c r="C112" s="79">
        <v>0</v>
      </c>
    </row>
    <row r="113" spans="1:3" x14ac:dyDescent="0.25">
      <c r="A113" s="52">
        <v>2015</v>
      </c>
      <c r="B113" s="104" t="s">
        <v>107</v>
      </c>
      <c r="C113" s="79">
        <v>437.7014400000001</v>
      </c>
    </row>
    <row r="114" spans="1:3" x14ac:dyDescent="0.25">
      <c r="A114" s="52">
        <v>2015</v>
      </c>
      <c r="B114" s="104" t="s">
        <v>15</v>
      </c>
      <c r="C114" s="79">
        <v>298.65493999999995</v>
      </c>
    </row>
    <row r="115" spans="1:3" x14ac:dyDescent="0.25">
      <c r="A115" s="52">
        <v>2015</v>
      </c>
      <c r="B115" s="104" t="s">
        <v>19</v>
      </c>
      <c r="C115" s="79">
        <v>30.85893999999999</v>
      </c>
    </row>
    <row r="116" spans="1:3" x14ac:dyDescent="0.25">
      <c r="A116" s="52">
        <v>2015</v>
      </c>
      <c r="B116" s="104" t="s">
        <v>14</v>
      </c>
      <c r="C116" s="79">
        <v>2592.5326900000018</v>
      </c>
    </row>
    <row r="117" spans="1:3" x14ac:dyDescent="0.25">
      <c r="A117" s="52">
        <v>2015</v>
      </c>
      <c r="B117" s="104" t="s">
        <v>13</v>
      </c>
      <c r="C117" s="79">
        <v>1302.0782600000007</v>
      </c>
    </row>
    <row r="118" spans="1:3" x14ac:dyDescent="0.25">
      <c r="A118" s="52">
        <v>2015</v>
      </c>
      <c r="B118" s="104" t="s">
        <v>162</v>
      </c>
      <c r="C118" s="79">
        <v>0</v>
      </c>
    </row>
    <row r="119" spans="1:3" x14ac:dyDescent="0.25">
      <c r="A119" s="52">
        <v>2015</v>
      </c>
      <c r="B119" s="104" t="s">
        <v>3</v>
      </c>
      <c r="C119" s="79">
        <v>1830.2440399999996</v>
      </c>
    </row>
    <row r="120" spans="1:3" x14ac:dyDescent="0.25">
      <c r="A120" s="52">
        <v>2015</v>
      </c>
      <c r="B120" s="104" t="s">
        <v>1</v>
      </c>
      <c r="C120" s="79">
        <v>153.80026999999998</v>
      </c>
    </row>
    <row r="121" spans="1:3" x14ac:dyDescent="0.25">
      <c r="A121" s="52">
        <v>2015</v>
      </c>
      <c r="B121" s="104" t="s">
        <v>0</v>
      </c>
      <c r="C121" s="79">
        <v>0</v>
      </c>
    </row>
    <row r="122" spans="1:3" x14ac:dyDescent="0.25">
      <c r="A122" s="52">
        <v>2015</v>
      </c>
      <c r="B122" s="104" t="s">
        <v>11</v>
      </c>
      <c r="C122" s="79">
        <v>9.2176199999999966</v>
      </c>
    </row>
    <row r="123" spans="1:3" x14ac:dyDescent="0.25">
      <c r="A123" s="52">
        <v>2015</v>
      </c>
      <c r="B123" s="104" t="s">
        <v>4</v>
      </c>
      <c r="C123" s="79">
        <v>1360.32619</v>
      </c>
    </row>
    <row r="124" spans="1:3" x14ac:dyDescent="0.25">
      <c r="A124" s="52">
        <v>2015</v>
      </c>
      <c r="B124" s="104" t="s">
        <v>12</v>
      </c>
      <c r="C124" s="79">
        <v>0</v>
      </c>
    </row>
    <row r="125" spans="1:3" x14ac:dyDescent="0.25">
      <c r="A125" s="52">
        <v>2015</v>
      </c>
      <c r="B125" s="104" t="s">
        <v>6</v>
      </c>
      <c r="C125" s="79">
        <v>0</v>
      </c>
    </row>
    <row r="126" spans="1:3" x14ac:dyDescent="0.25">
      <c r="A126" s="52">
        <v>2015</v>
      </c>
      <c r="B126" s="104" t="s">
        <v>5</v>
      </c>
      <c r="C126" s="79">
        <v>18.304090000000006</v>
      </c>
    </row>
    <row r="127" spans="1:3" x14ac:dyDescent="0.25">
      <c r="A127" s="52">
        <v>2015</v>
      </c>
      <c r="B127" s="104" t="s">
        <v>21</v>
      </c>
      <c r="C127" s="79">
        <v>0</v>
      </c>
    </row>
    <row r="128" spans="1:3" x14ac:dyDescent="0.25">
      <c r="A128" s="52">
        <v>2015</v>
      </c>
      <c r="B128" s="104" t="s">
        <v>160</v>
      </c>
      <c r="C128" s="79">
        <v>37.172470000000011</v>
      </c>
    </row>
    <row r="129" spans="1:3" x14ac:dyDescent="0.25">
      <c r="A129" s="52">
        <v>2015</v>
      </c>
      <c r="B129" s="104" t="s">
        <v>168</v>
      </c>
      <c r="C129" s="79">
        <v>0</v>
      </c>
    </row>
    <row r="130" spans="1:3" x14ac:dyDescent="0.25">
      <c r="A130" s="52">
        <v>2015</v>
      </c>
      <c r="B130" s="104" t="s">
        <v>32</v>
      </c>
      <c r="C130" s="79">
        <v>49.236870000000003</v>
      </c>
    </row>
    <row r="131" spans="1:3" x14ac:dyDescent="0.25">
      <c r="A131" s="52">
        <v>2015</v>
      </c>
      <c r="B131" s="104" t="s">
        <v>36</v>
      </c>
      <c r="C131" s="79">
        <v>455.34755000000013</v>
      </c>
    </row>
    <row r="132" spans="1:3" x14ac:dyDescent="0.25">
      <c r="A132" s="52">
        <v>2015</v>
      </c>
      <c r="B132" s="104" t="s">
        <v>26</v>
      </c>
      <c r="C132" s="79">
        <v>0</v>
      </c>
    </row>
    <row r="133" spans="1:3" x14ac:dyDescent="0.25">
      <c r="A133" s="52">
        <v>2015</v>
      </c>
      <c r="B133" s="104" t="s">
        <v>29</v>
      </c>
      <c r="C133" s="79">
        <v>0</v>
      </c>
    </row>
    <row r="134" spans="1:3" x14ac:dyDescent="0.25">
      <c r="A134" s="52">
        <v>2016</v>
      </c>
      <c r="B134" s="104" t="s">
        <v>165</v>
      </c>
      <c r="C134" s="79">
        <v>7.7632599999999981</v>
      </c>
    </row>
    <row r="135" spans="1:3" x14ac:dyDescent="0.25">
      <c r="A135" s="52">
        <v>2016</v>
      </c>
      <c r="B135" s="104" t="s">
        <v>47</v>
      </c>
      <c r="C135" s="79">
        <v>4.2853200000000005</v>
      </c>
    </row>
    <row r="136" spans="1:3" x14ac:dyDescent="0.25">
      <c r="A136" s="52">
        <v>2016</v>
      </c>
      <c r="B136" s="104" t="s">
        <v>44</v>
      </c>
      <c r="C136" s="79">
        <v>828.49749999999972</v>
      </c>
    </row>
    <row r="137" spans="1:3" x14ac:dyDescent="0.25">
      <c r="A137" s="52">
        <v>2016</v>
      </c>
      <c r="B137" s="104" t="s">
        <v>48</v>
      </c>
      <c r="C137" s="79">
        <v>137.57621</v>
      </c>
    </row>
    <row r="138" spans="1:3" x14ac:dyDescent="0.25">
      <c r="A138" s="52">
        <v>2016</v>
      </c>
      <c r="B138" s="104" t="s">
        <v>43</v>
      </c>
      <c r="C138" s="79">
        <v>748.67965000000027</v>
      </c>
    </row>
    <row r="139" spans="1:3" x14ac:dyDescent="0.25">
      <c r="A139" s="52">
        <v>2016</v>
      </c>
      <c r="B139" s="104" t="s">
        <v>49</v>
      </c>
      <c r="C139" s="79">
        <v>23.524000000000001</v>
      </c>
    </row>
    <row r="140" spans="1:3" x14ac:dyDescent="0.25">
      <c r="A140" s="52">
        <v>2016</v>
      </c>
      <c r="B140" s="104" t="s">
        <v>50</v>
      </c>
      <c r="C140" s="79">
        <v>175.09544000000008</v>
      </c>
    </row>
    <row r="141" spans="1:3" x14ac:dyDescent="0.25">
      <c r="A141" s="52">
        <v>2016</v>
      </c>
      <c r="B141" s="104" t="s">
        <v>51</v>
      </c>
      <c r="C141" s="79">
        <v>18.686709999999998</v>
      </c>
    </row>
    <row r="142" spans="1:3" x14ac:dyDescent="0.25">
      <c r="A142" s="52">
        <v>2016</v>
      </c>
      <c r="B142" s="104" t="s">
        <v>45</v>
      </c>
      <c r="C142" s="79">
        <v>92.834979999999973</v>
      </c>
    </row>
    <row r="143" spans="1:3" x14ac:dyDescent="0.25">
      <c r="A143" s="52">
        <v>2016</v>
      </c>
      <c r="B143" s="104" t="s">
        <v>52</v>
      </c>
      <c r="C143" s="79">
        <v>489.25354000000021</v>
      </c>
    </row>
    <row r="144" spans="1:3" x14ac:dyDescent="0.25">
      <c r="A144" s="52">
        <v>2016</v>
      </c>
      <c r="B144" s="104" t="s">
        <v>46</v>
      </c>
      <c r="C144" s="79">
        <v>1337.1244700000002</v>
      </c>
    </row>
    <row r="145" spans="1:3" x14ac:dyDescent="0.25">
      <c r="A145" s="52">
        <v>2016</v>
      </c>
      <c r="B145" s="104" t="s">
        <v>53</v>
      </c>
      <c r="C145" s="79">
        <v>40.844180000000009</v>
      </c>
    </row>
    <row r="146" spans="1:3" x14ac:dyDescent="0.25">
      <c r="A146" s="52">
        <v>2016</v>
      </c>
      <c r="B146" s="104" t="s">
        <v>54</v>
      </c>
      <c r="C146" s="79">
        <v>124.73666999999999</v>
      </c>
    </row>
    <row r="147" spans="1:3" x14ac:dyDescent="0.25">
      <c r="A147" s="52">
        <v>2016</v>
      </c>
      <c r="B147" s="104" t="s">
        <v>55</v>
      </c>
      <c r="C147" s="79">
        <v>97.08974000000002</v>
      </c>
    </row>
    <row r="148" spans="1:3" x14ac:dyDescent="0.25">
      <c r="A148" s="52">
        <v>2016</v>
      </c>
      <c r="B148" s="104" t="s">
        <v>64</v>
      </c>
      <c r="C148" s="79">
        <v>759.38264999999978</v>
      </c>
    </row>
    <row r="149" spans="1:3" x14ac:dyDescent="0.25">
      <c r="A149" s="52">
        <v>2016</v>
      </c>
      <c r="B149" s="104" t="s">
        <v>71</v>
      </c>
      <c r="C149" s="79">
        <v>729.77604999999983</v>
      </c>
    </row>
    <row r="150" spans="1:3" x14ac:dyDescent="0.25">
      <c r="A150" s="52">
        <v>2016</v>
      </c>
      <c r="B150" s="104" t="s">
        <v>72</v>
      </c>
      <c r="C150" s="79">
        <v>143.91574999999992</v>
      </c>
    </row>
    <row r="151" spans="1:3" x14ac:dyDescent="0.25">
      <c r="A151" s="52">
        <v>2016</v>
      </c>
      <c r="B151" s="104" t="s">
        <v>69</v>
      </c>
      <c r="C151" s="79">
        <v>374.71450000000004</v>
      </c>
    </row>
    <row r="152" spans="1:3" x14ac:dyDescent="0.25">
      <c r="A152" s="52">
        <v>2016</v>
      </c>
      <c r="B152" s="104" t="s">
        <v>67</v>
      </c>
      <c r="C152" s="79">
        <v>1145.0432199999991</v>
      </c>
    </row>
    <row r="153" spans="1:3" x14ac:dyDescent="0.25">
      <c r="A153" s="52">
        <v>2016</v>
      </c>
      <c r="B153" s="104" t="s">
        <v>70</v>
      </c>
      <c r="C153" s="79">
        <v>748.81308999999999</v>
      </c>
    </row>
    <row r="154" spans="1:3" x14ac:dyDescent="0.25">
      <c r="A154" s="52">
        <v>2016</v>
      </c>
      <c r="B154" s="104" t="s">
        <v>65</v>
      </c>
      <c r="C154" s="79">
        <v>29.881</v>
      </c>
    </row>
    <row r="155" spans="1:3" x14ac:dyDescent="0.25">
      <c r="A155" s="52">
        <v>2016</v>
      </c>
      <c r="B155" s="104" t="s">
        <v>73</v>
      </c>
      <c r="C155" s="79">
        <v>345.97262999999998</v>
      </c>
    </row>
    <row r="156" spans="1:3" x14ac:dyDescent="0.25">
      <c r="A156" s="52">
        <v>2016</v>
      </c>
      <c r="B156" s="104" t="s">
        <v>74</v>
      </c>
      <c r="C156" s="79">
        <v>447.02116999999987</v>
      </c>
    </row>
    <row r="157" spans="1:3" x14ac:dyDescent="0.25">
      <c r="A157" s="52">
        <v>2016</v>
      </c>
      <c r="B157" s="104" t="s">
        <v>68</v>
      </c>
      <c r="C157" s="79">
        <v>230.56066000000001</v>
      </c>
    </row>
    <row r="158" spans="1:3" x14ac:dyDescent="0.25">
      <c r="A158" s="52">
        <v>2016</v>
      </c>
      <c r="B158" s="104" t="s">
        <v>66</v>
      </c>
      <c r="C158" s="79">
        <v>457.53083999999996</v>
      </c>
    </row>
    <row r="159" spans="1:3" x14ac:dyDescent="0.25">
      <c r="A159" s="52">
        <v>2016</v>
      </c>
      <c r="B159" s="104" t="s">
        <v>82</v>
      </c>
      <c r="C159" s="79">
        <v>620.4800599999993</v>
      </c>
    </row>
    <row r="160" spans="1:3" x14ac:dyDescent="0.25">
      <c r="A160" s="52">
        <v>2016</v>
      </c>
      <c r="B160" s="104" t="s">
        <v>83</v>
      </c>
      <c r="C160" s="79">
        <v>478.59911000000005</v>
      </c>
    </row>
    <row r="161" spans="1:3" x14ac:dyDescent="0.25">
      <c r="A161" s="52">
        <v>2016</v>
      </c>
      <c r="B161" s="104" t="s">
        <v>81</v>
      </c>
      <c r="C161" s="79">
        <v>392.27247000000006</v>
      </c>
    </row>
    <row r="162" spans="1:3" x14ac:dyDescent="0.25">
      <c r="A162" s="52">
        <v>2016</v>
      </c>
      <c r="B162" s="104" t="s">
        <v>84</v>
      </c>
      <c r="C162" s="79">
        <v>597.03044000000023</v>
      </c>
    </row>
    <row r="163" spans="1:3" x14ac:dyDescent="0.25">
      <c r="A163" s="52">
        <v>2016</v>
      </c>
      <c r="B163" s="104" t="s">
        <v>85</v>
      </c>
      <c r="C163" s="79">
        <v>660.16365999999994</v>
      </c>
    </row>
    <row r="164" spans="1:3" x14ac:dyDescent="0.25">
      <c r="A164" s="52">
        <v>2016</v>
      </c>
      <c r="B164" s="104" t="s">
        <v>76</v>
      </c>
      <c r="C164" s="79">
        <v>776.6778799999995</v>
      </c>
    </row>
    <row r="165" spans="1:3" x14ac:dyDescent="0.25">
      <c r="A165" s="52">
        <v>2016</v>
      </c>
      <c r="B165" s="104" t="s">
        <v>87</v>
      </c>
      <c r="C165" s="79">
        <v>334.93034000000017</v>
      </c>
    </row>
    <row r="166" spans="1:3" x14ac:dyDescent="0.25">
      <c r="A166" s="52">
        <v>2016</v>
      </c>
      <c r="B166" s="104" t="s">
        <v>78</v>
      </c>
      <c r="C166" s="79">
        <v>360.99153999999999</v>
      </c>
    </row>
    <row r="167" spans="1:3" x14ac:dyDescent="0.25">
      <c r="A167" s="52">
        <v>2016</v>
      </c>
      <c r="B167" s="104" t="s">
        <v>86</v>
      </c>
      <c r="C167" s="79">
        <v>463.96729999999963</v>
      </c>
    </row>
    <row r="168" spans="1:3" x14ac:dyDescent="0.25">
      <c r="A168" s="52">
        <v>2016</v>
      </c>
      <c r="B168" s="104" t="s">
        <v>88</v>
      </c>
      <c r="C168" s="79">
        <v>236.03434000000004</v>
      </c>
    </row>
    <row r="169" spans="1:3" x14ac:dyDescent="0.25">
      <c r="A169" s="52">
        <v>2016</v>
      </c>
      <c r="B169" s="104" t="s">
        <v>89</v>
      </c>
      <c r="C169" s="79">
        <v>555.92804999999998</v>
      </c>
    </row>
    <row r="170" spans="1:3" x14ac:dyDescent="0.25">
      <c r="A170" s="52">
        <v>2016</v>
      </c>
      <c r="B170" s="104" t="s">
        <v>90</v>
      </c>
      <c r="C170" s="79">
        <v>683.67163000000039</v>
      </c>
    </row>
    <row r="171" spans="1:3" x14ac:dyDescent="0.25">
      <c r="A171" s="52">
        <v>2016</v>
      </c>
      <c r="B171" s="104" t="s">
        <v>80</v>
      </c>
      <c r="C171" s="79">
        <v>292.57521999999994</v>
      </c>
    </row>
    <row r="172" spans="1:3" x14ac:dyDescent="0.25">
      <c r="A172" s="52">
        <v>2016</v>
      </c>
      <c r="B172" s="104" t="s">
        <v>91</v>
      </c>
      <c r="C172" s="79">
        <v>476.29111999999992</v>
      </c>
    </row>
    <row r="173" spans="1:3" x14ac:dyDescent="0.25">
      <c r="A173" s="52">
        <v>2016</v>
      </c>
      <c r="B173" s="104" t="s">
        <v>92</v>
      </c>
      <c r="C173" s="79">
        <v>356.68572999999986</v>
      </c>
    </row>
    <row r="174" spans="1:3" x14ac:dyDescent="0.25">
      <c r="A174" s="52">
        <v>2016</v>
      </c>
      <c r="B174" s="104" t="s">
        <v>93</v>
      </c>
      <c r="C174" s="79">
        <v>535.07062000000008</v>
      </c>
    </row>
    <row r="175" spans="1:3" x14ac:dyDescent="0.25">
      <c r="A175" s="52">
        <v>2016</v>
      </c>
      <c r="B175" s="104" t="s">
        <v>94</v>
      </c>
      <c r="C175" s="79">
        <v>1025.9800399999992</v>
      </c>
    </row>
    <row r="176" spans="1:3" x14ac:dyDescent="0.25">
      <c r="A176" s="52">
        <v>2016</v>
      </c>
      <c r="B176" s="104" t="s">
        <v>79</v>
      </c>
      <c r="C176" s="79">
        <v>921.37182000000018</v>
      </c>
    </row>
    <row r="177" spans="1:3" x14ac:dyDescent="0.25">
      <c r="A177" s="52">
        <v>2016</v>
      </c>
      <c r="B177" s="104" t="s">
        <v>95</v>
      </c>
      <c r="C177" s="79">
        <v>619.38540000000023</v>
      </c>
    </row>
    <row r="178" spans="1:3" x14ac:dyDescent="0.25">
      <c r="A178" s="52">
        <v>2016</v>
      </c>
      <c r="B178" s="104" t="s">
        <v>96</v>
      </c>
      <c r="C178" s="79">
        <v>231.91438000000008</v>
      </c>
    </row>
    <row r="179" spans="1:3" x14ac:dyDescent="0.25">
      <c r="A179" s="52">
        <v>2016</v>
      </c>
      <c r="B179" s="104" t="s">
        <v>97</v>
      </c>
      <c r="C179" s="79">
        <v>1227.20696</v>
      </c>
    </row>
    <row r="180" spans="1:3" x14ac:dyDescent="0.25">
      <c r="A180" s="52">
        <v>2016</v>
      </c>
      <c r="B180" s="104" t="s">
        <v>98</v>
      </c>
      <c r="C180" s="79">
        <v>480.33319999999975</v>
      </c>
    </row>
    <row r="181" spans="1:3" x14ac:dyDescent="0.25">
      <c r="A181" s="52">
        <v>2016</v>
      </c>
      <c r="B181" s="104" t="s">
        <v>99</v>
      </c>
      <c r="C181" s="79">
        <v>1284.6248999999993</v>
      </c>
    </row>
    <row r="182" spans="1:3" x14ac:dyDescent="0.25">
      <c r="A182" s="52">
        <v>2016</v>
      </c>
      <c r="B182" s="104" t="s">
        <v>77</v>
      </c>
      <c r="C182" s="79">
        <v>682.13206000000014</v>
      </c>
    </row>
    <row r="183" spans="1:3" x14ac:dyDescent="0.25">
      <c r="A183" s="52">
        <v>2016</v>
      </c>
      <c r="B183" s="104" t="s">
        <v>100</v>
      </c>
      <c r="C183" s="79">
        <v>680.16880999999967</v>
      </c>
    </row>
    <row r="184" spans="1:3" x14ac:dyDescent="0.25">
      <c r="A184" s="52">
        <v>2016</v>
      </c>
      <c r="B184" s="104" t="s">
        <v>101</v>
      </c>
      <c r="C184" s="79">
        <v>408.62794000000008</v>
      </c>
    </row>
    <row r="185" spans="1:3" x14ac:dyDescent="0.25">
      <c r="A185" s="52">
        <v>2016</v>
      </c>
      <c r="B185" s="104" t="s">
        <v>102</v>
      </c>
      <c r="C185" s="79">
        <v>613.30069999999955</v>
      </c>
    </row>
    <row r="186" spans="1:3" x14ac:dyDescent="0.25">
      <c r="A186" s="52">
        <v>2016</v>
      </c>
      <c r="B186" s="104" t="s">
        <v>103</v>
      </c>
      <c r="C186" s="79">
        <v>442.33824000000004</v>
      </c>
    </row>
    <row r="187" spans="1:3" x14ac:dyDescent="0.25">
      <c r="A187" s="52">
        <v>2016</v>
      </c>
      <c r="B187" s="104" t="s">
        <v>104</v>
      </c>
      <c r="C187" s="79">
        <v>802.86533999999961</v>
      </c>
    </row>
    <row r="188" spans="1:3" x14ac:dyDescent="0.25">
      <c r="A188" s="52">
        <v>2016</v>
      </c>
      <c r="B188" s="104" t="s">
        <v>105</v>
      </c>
      <c r="C188" s="79">
        <v>224.40613999999979</v>
      </c>
    </row>
    <row r="189" spans="1:3" x14ac:dyDescent="0.25">
      <c r="A189" s="52">
        <v>2016</v>
      </c>
      <c r="B189" s="104" t="s">
        <v>106</v>
      </c>
      <c r="C189" s="79">
        <v>838.03712999999993</v>
      </c>
    </row>
    <row r="190" spans="1:3" x14ac:dyDescent="0.25">
      <c r="A190" s="52">
        <v>2016</v>
      </c>
      <c r="B190" s="104" t="s">
        <v>123</v>
      </c>
      <c r="C190" s="79">
        <v>170.18224000000012</v>
      </c>
    </row>
    <row r="191" spans="1:3" x14ac:dyDescent="0.25">
      <c r="A191" s="52">
        <v>2016</v>
      </c>
      <c r="B191" s="104" t="s">
        <v>122</v>
      </c>
      <c r="C191" s="79">
        <v>1140.5215900000005</v>
      </c>
    </row>
    <row r="192" spans="1:3" x14ac:dyDescent="0.25">
      <c r="A192" s="52">
        <v>2016</v>
      </c>
      <c r="B192" s="104" t="s">
        <v>121</v>
      </c>
      <c r="C192" s="79">
        <v>539.69714000000022</v>
      </c>
    </row>
    <row r="193" spans="1:3" x14ac:dyDescent="0.25">
      <c r="A193" s="52">
        <v>2016</v>
      </c>
      <c r="B193" s="104" t="s">
        <v>117</v>
      </c>
      <c r="C193" s="79">
        <v>608.9811900000002</v>
      </c>
    </row>
    <row r="194" spans="1:3" x14ac:dyDescent="0.25">
      <c r="A194" s="52">
        <v>2016</v>
      </c>
      <c r="B194" s="104" t="s">
        <v>119</v>
      </c>
      <c r="C194" s="79">
        <v>233.33923999999993</v>
      </c>
    </row>
    <row r="195" spans="1:3" x14ac:dyDescent="0.25">
      <c r="A195" s="52">
        <v>2016</v>
      </c>
      <c r="B195" s="104" t="s">
        <v>118</v>
      </c>
      <c r="C195" s="79">
        <v>502.65316999999988</v>
      </c>
    </row>
    <row r="196" spans="1:3" x14ac:dyDescent="0.25">
      <c r="A196" s="52">
        <v>2016</v>
      </c>
      <c r="B196" s="104" t="s">
        <v>124</v>
      </c>
      <c r="C196" s="79">
        <v>233.41061999999994</v>
      </c>
    </row>
    <row r="197" spans="1:3" x14ac:dyDescent="0.25">
      <c r="A197" s="52">
        <v>2016</v>
      </c>
      <c r="B197" s="104" t="s">
        <v>125</v>
      </c>
      <c r="C197" s="79">
        <v>463.79267999999962</v>
      </c>
    </row>
    <row r="198" spans="1:3" x14ac:dyDescent="0.25">
      <c r="A198" s="52">
        <v>2016</v>
      </c>
      <c r="B198" s="104" t="s">
        <v>111</v>
      </c>
      <c r="C198" s="79">
        <v>242.79948999999988</v>
      </c>
    </row>
    <row r="199" spans="1:3" x14ac:dyDescent="0.25">
      <c r="A199" s="52">
        <v>2016</v>
      </c>
      <c r="B199" s="104" t="s">
        <v>120</v>
      </c>
      <c r="C199" s="79">
        <v>249.17883000000012</v>
      </c>
    </row>
    <row r="200" spans="1:3" x14ac:dyDescent="0.25">
      <c r="A200" s="52">
        <v>2016</v>
      </c>
      <c r="B200" s="104" t="s">
        <v>113</v>
      </c>
      <c r="C200" s="79">
        <v>234.95385000000007</v>
      </c>
    </row>
    <row r="201" spans="1:3" x14ac:dyDescent="0.25">
      <c r="A201" s="52">
        <v>2016</v>
      </c>
      <c r="B201" s="104" t="s">
        <v>112</v>
      </c>
      <c r="C201" s="79">
        <v>1329.5767199999998</v>
      </c>
    </row>
    <row r="202" spans="1:3" x14ac:dyDescent="0.25">
      <c r="A202" s="52">
        <v>2016</v>
      </c>
      <c r="B202" s="104" t="s">
        <v>126</v>
      </c>
      <c r="C202" s="79">
        <v>227.30550999999991</v>
      </c>
    </row>
    <row r="203" spans="1:3" x14ac:dyDescent="0.25">
      <c r="A203" s="52">
        <v>2016</v>
      </c>
      <c r="B203" s="104" t="s">
        <v>127</v>
      </c>
      <c r="C203" s="79">
        <v>852.12330999999961</v>
      </c>
    </row>
    <row r="204" spans="1:3" x14ac:dyDescent="0.25">
      <c r="A204" s="52">
        <v>2016</v>
      </c>
      <c r="B204" s="104" t="s">
        <v>115</v>
      </c>
      <c r="C204" s="79">
        <v>0</v>
      </c>
    </row>
    <row r="205" spans="1:3" x14ac:dyDescent="0.25">
      <c r="A205" s="52">
        <v>2016</v>
      </c>
      <c r="B205" s="104" t="s">
        <v>110</v>
      </c>
      <c r="C205" s="79">
        <v>5.9973999999999998</v>
      </c>
    </row>
    <row r="206" spans="1:3" x14ac:dyDescent="0.25">
      <c r="A206" s="52">
        <v>2016</v>
      </c>
      <c r="B206" s="104" t="s">
        <v>116</v>
      </c>
      <c r="C206" s="79">
        <v>586.16944000000001</v>
      </c>
    </row>
    <row r="207" spans="1:3" x14ac:dyDescent="0.25">
      <c r="A207" s="52">
        <v>2016</v>
      </c>
      <c r="B207" s="104" t="s">
        <v>114</v>
      </c>
      <c r="C207" s="79">
        <v>0.3620799999999999</v>
      </c>
    </row>
    <row r="208" spans="1:3" x14ac:dyDescent="0.25">
      <c r="A208" s="52">
        <v>2016</v>
      </c>
      <c r="B208" s="104" t="s">
        <v>135</v>
      </c>
      <c r="C208" s="79">
        <v>6.1356600000000023</v>
      </c>
    </row>
    <row r="209" spans="1:3" x14ac:dyDescent="0.25">
      <c r="A209" s="52">
        <v>2016</v>
      </c>
      <c r="B209" s="104" t="s">
        <v>136</v>
      </c>
      <c r="C209" s="79">
        <v>889.40053999999986</v>
      </c>
    </row>
    <row r="210" spans="1:3" x14ac:dyDescent="0.25">
      <c r="A210" s="52">
        <v>2016</v>
      </c>
      <c r="B210" s="104" t="s">
        <v>130</v>
      </c>
      <c r="C210" s="79">
        <v>744.16495999999972</v>
      </c>
    </row>
    <row r="211" spans="1:3" x14ac:dyDescent="0.25">
      <c r="A211" s="52">
        <v>2016</v>
      </c>
      <c r="B211" s="104" t="s">
        <v>134</v>
      </c>
      <c r="C211" s="79">
        <v>604.14318999999989</v>
      </c>
    </row>
    <row r="212" spans="1:3" x14ac:dyDescent="0.25">
      <c r="A212" s="52">
        <v>2016</v>
      </c>
      <c r="B212" s="104" t="s">
        <v>133</v>
      </c>
      <c r="C212" s="79">
        <v>40.774549999999991</v>
      </c>
    </row>
    <row r="213" spans="1:3" x14ac:dyDescent="0.25">
      <c r="A213" s="52">
        <v>2016</v>
      </c>
      <c r="B213" s="104" t="s">
        <v>132</v>
      </c>
      <c r="C213" s="79">
        <v>357.3140699999999</v>
      </c>
    </row>
    <row r="214" spans="1:3" x14ac:dyDescent="0.25">
      <c r="A214" s="52">
        <v>2016</v>
      </c>
      <c r="B214" s="104" t="s">
        <v>137</v>
      </c>
      <c r="C214" s="79">
        <v>360.45260999999988</v>
      </c>
    </row>
    <row r="215" spans="1:3" x14ac:dyDescent="0.25">
      <c r="A215" s="52">
        <v>2016</v>
      </c>
      <c r="B215" s="104" t="s">
        <v>131</v>
      </c>
      <c r="C215" s="79">
        <v>1092.96273</v>
      </c>
    </row>
    <row r="216" spans="1:3" x14ac:dyDescent="0.25">
      <c r="A216" s="52">
        <v>2016</v>
      </c>
      <c r="B216" s="104" t="s">
        <v>142</v>
      </c>
      <c r="C216" s="79">
        <v>66.544070000000005</v>
      </c>
    </row>
    <row r="217" spans="1:3" x14ac:dyDescent="0.25">
      <c r="A217" s="52">
        <v>2016</v>
      </c>
      <c r="B217" s="104" t="s">
        <v>143</v>
      </c>
      <c r="C217" s="79">
        <v>158.53964000000002</v>
      </c>
    </row>
    <row r="218" spans="1:3" x14ac:dyDescent="0.25">
      <c r="A218" s="52">
        <v>2016</v>
      </c>
      <c r="B218" s="104" t="s">
        <v>144</v>
      </c>
      <c r="C218" s="79">
        <v>146.59485999999995</v>
      </c>
    </row>
    <row r="219" spans="1:3" x14ac:dyDescent="0.25">
      <c r="A219" s="52">
        <v>2016</v>
      </c>
      <c r="B219" s="104" t="s">
        <v>139</v>
      </c>
      <c r="C219" s="79">
        <v>104.60499999999999</v>
      </c>
    </row>
    <row r="220" spans="1:3" x14ac:dyDescent="0.25">
      <c r="A220" s="52">
        <v>2016</v>
      </c>
      <c r="B220" s="104" t="s">
        <v>141</v>
      </c>
      <c r="C220" s="79">
        <v>503.02743000000015</v>
      </c>
    </row>
    <row r="221" spans="1:3" x14ac:dyDescent="0.25">
      <c r="A221" s="52">
        <v>2016</v>
      </c>
      <c r="B221" s="104" t="s">
        <v>145</v>
      </c>
      <c r="C221" s="79">
        <v>381.20504</v>
      </c>
    </row>
    <row r="222" spans="1:3" x14ac:dyDescent="0.25">
      <c r="A222" s="52">
        <v>2016</v>
      </c>
      <c r="B222" s="104" t="s">
        <v>146</v>
      </c>
      <c r="C222" s="79">
        <v>72.871580000000009</v>
      </c>
    </row>
    <row r="223" spans="1:3" x14ac:dyDescent="0.25">
      <c r="A223" s="52">
        <v>2016</v>
      </c>
      <c r="B223" s="104" t="s">
        <v>147</v>
      </c>
      <c r="C223" s="79">
        <v>182.49891</v>
      </c>
    </row>
    <row r="224" spans="1:3" x14ac:dyDescent="0.25">
      <c r="A224" s="52">
        <v>2016</v>
      </c>
      <c r="B224" s="104" t="s">
        <v>148</v>
      </c>
      <c r="C224" s="79">
        <v>243.36180000000007</v>
      </c>
    </row>
    <row r="225" spans="1:3" x14ac:dyDescent="0.25">
      <c r="A225" s="52">
        <v>2016</v>
      </c>
      <c r="B225" s="104" t="s">
        <v>138</v>
      </c>
      <c r="C225" s="79">
        <v>859.02478000000065</v>
      </c>
    </row>
    <row r="226" spans="1:3" x14ac:dyDescent="0.25">
      <c r="A226" s="52">
        <v>2016</v>
      </c>
      <c r="B226" s="104" t="s">
        <v>140</v>
      </c>
      <c r="C226" s="79">
        <v>499.28196999999972</v>
      </c>
    </row>
    <row r="227" spans="1:3" x14ac:dyDescent="0.25">
      <c r="A227" s="52">
        <v>2016</v>
      </c>
      <c r="B227" s="104" t="s">
        <v>149</v>
      </c>
      <c r="C227" s="79">
        <v>68.981920000000002</v>
      </c>
    </row>
    <row r="228" spans="1:3" x14ac:dyDescent="0.25">
      <c r="A228" s="52">
        <v>2016</v>
      </c>
      <c r="B228" s="104" t="s">
        <v>150</v>
      </c>
      <c r="C228" s="79">
        <v>43.430430000000001</v>
      </c>
    </row>
    <row r="229" spans="1:3" x14ac:dyDescent="0.25">
      <c r="A229" s="52">
        <v>2016</v>
      </c>
      <c r="B229" s="104" t="s">
        <v>151</v>
      </c>
      <c r="C229" s="79">
        <v>60.128499999999988</v>
      </c>
    </row>
    <row r="230" spans="1:3" x14ac:dyDescent="0.25">
      <c r="A230" s="52">
        <v>2016</v>
      </c>
      <c r="B230" s="104" t="s">
        <v>152</v>
      </c>
      <c r="C230" s="79">
        <v>62.007979999999982</v>
      </c>
    </row>
    <row r="231" spans="1:3" x14ac:dyDescent="0.25">
      <c r="A231" s="52">
        <v>2016</v>
      </c>
      <c r="B231" s="104" t="s">
        <v>153</v>
      </c>
      <c r="C231" s="79">
        <v>80.858619999999988</v>
      </c>
    </row>
    <row r="232" spans="1:3" x14ac:dyDescent="0.25">
      <c r="A232" s="52">
        <v>2016</v>
      </c>
      <c r="B232" s="104" t="s">
        <v>154</v>
      </c>
      <c r="C232" s="79">
        <v>42.545459999999991</v>
      </c>
    </row>
    <row r="233" spans="1:3" x14ac:dyDescent="0.25">
      <c r="A233" s="52">
        <v>2016</v>
      </c>
      <c r="B233" s="104" t="s">
        <v>155</v>
      </c>
      <c r="C233" s="79">
        <v>66.082879999999989</v>
      </c>
    </row>
    <row r="234" spans="1:3" x14ac:dyDescent="0.25">
      <c r="A234" s="52">
        <v>2016</v>
      </c>
      <c r="B234" s="104" t="s">
        <v>156</v>
      </c>
      <c r="C234" s="79">
        <v>86.152590000000046</v>
      </c>
    </row>
    <row r="235" spans="1:3" x14ac:dyDescent="0.25">
      <c r="A235" s="52">
        <v>2016</v>
      </c>
      <c r="B235" s="104" t="s">
        <v>157</v>
      </c>
      <c r="C235" s="79">
        <v>84.418150000000011</v>
      </c>
    </row>
    <row r="236" spans="1:3" x14ac:dyDescent="0.25">
      <c r="A236" s="52">
        <v>2016</v>
      </c>
      <c r="B236" s="104" t="s">
        <v>170</v>
      </c>
      <c r="C236" s="79">
        <v>8.7810000000000013E-2</v>
      </c>
    </row>
    <row r="237" spans="1:3" x14ac:dyDescent="0.25">
      <c r="A237" s="52">
        <v>2016</v>
      </c>
      <c r="B237" s="104" t="s">
        <v>56</v>
      </c>
      <c r="C237" s="79">
        <v>239.81904999999983</v>
      </c>
    </row>
    <row r="238" spans="1:3" x14ac:dyDescent="0.25">
      <c r="A238" s="52">
        <v>2016</v>
      </c>
      <c r="B238" s="104" t="s">
        <v>166</v>
      </c>
      <c r="C238" s="79">
        <v>4.2322999999999995</v>
      </c>
    </row>
    <row r="239" spans="1:3" x14ac:dyDescent="0.25">
      <c r="A239" s="52">
        <v>2016</v>
      </c>
      <c r="B239" s="104" t="s">
        <v>41</v>
      </c>
      <c r="C239" s="79">
        <v>347.62317000000007</v>
      </c>
    </row>
    <row r="240" spans="1:3" x14ac:dyDescent="0.25">
      <c r="A240" s="52">
        <v>2016</v>
      </c>
      <c r="B240" s="104" t="s">
        <v>39</v>
      </c>
      <c r="C240" s="79">
        <v>42.49763999999999</v>
      </c>
    </row>
    <row r="241" spans="1:3" x14ac:dyDescent="0.25">
      <c r="A241" s="52">
        <v>2016</v>
      </c>
      <c r="B241" s="104" t="s">
        <v>18</v>
      </c>
      <c r="C241" s="79">
        <v>2018.6952300000003</v>
      </c>
    </row>
    <row r="242" spans="1:3" x14ac:dyDescent="0.25">
      <c r="A242" s="52">
        <v>2016</v>
      </c>
      <c r="B242" s="104" t="s">
        <v>16</v>
      </c>
      <c r="C242" s="79">
        <v>0</v>
      </c>
    </row>
    <row r="243" spans="1:3" x14ac:dyDescent="0.25">
      <c r="A243" s="52">
        <v>2016</v>
      </c>
      <c r="B243" s="104" t="s">
        <v>108</v>
      </c>
      <c r="C243" s="79">
        <v>697.6321999999999</v>
      </c>
    </row>
    <row r="244" spans="1:3" x14ac:dyDescent="0.25">
      <c r="A244" s="52">
        <v>2016</v>
      </c>
      <c r="B244" s="104" t="s">
        <v>30</v>
      </c>
      <c r="C244" s="79">
        <v>0</v>
      </c>
    </row>
    <row r="245" spans="1:3" x14ac:dyDescent="0.25">
      <c r="A245" s="52">
        <v>2016</v>
      </c>
      <c r="B245" s="104" t="s">
        <v>107</v>
      </c>
      <c r="C245" s="79">
        <v>457.74810000000025</v>
      </c>
    </row>
    <row r="246" spans="1:3" x14ac:dyDescent="0.25">
      <c r="A246" s="52">
        <v>2016</v>
      </c>
      <c r="B246" s="104" t="s">
        <v>15</v>
      </c>
      <c r="C246" s="79">
        <v>312.09435999999988</v>
      </c>
    </row>
    <row r="247" spans="1:3" x14ac:dyDescent="0.25">
      <c r="A247" s="52">
        <v>2016</v>
      </c>
      <c r="B247" s="104" t="s">
        <v>19</v>
      </c>
      <c r="C247" s="79">
        <v>32.305599999999991</v>
      </c>
    </row>
    <row r="248" spans="1:3" x14ac:dyDescent="0.25">
      <c r="A248" s="52">
        <v>2016</v>
      </c>
      <c r="B248" s="104" t="s">
        <v>14</v>
      </c>
      <c r="C248" s="79">
        <v>2709.1746899999994</v>
      </c>
    </row>
    <row r="249" spans="1:3" x14ac:dyDescent="0.25">
      <c r="A249" s="52">
        <v>2016</v>
      </c>
      <c r="B249" s="104" t="s">
        <v>13</v>
      </c>
      <c r="C249" s="79">
        <v>1360.6718499999995</v>
      </c>
    </row>
    <row r="250" spans="1:3" x14ac:dyDescent="0.25">
      <c r="A250" s="52">
        <v>2016</v>
      </c>
      <c r="B250" s="104" t="s">
        <v>162</v>
      </c>
      <c r="C250" s="79">
        <v>0</v>
      </c>
    </row>
    <row r="251" spans="1:3" x14ac:dyDescent="0.25">
      <c r="A251" s="52">
        <v>2016</v>
      </c>
      <c r="B251" s="104" t="s">
        <v>3</v>
      </c>
      <c r="C251" s="79">
        <v>1830.2441100000005</v>
      </c>
    </row>
    <row r="252" spans="1:3" x14ac:dyDescent="0.25">
      <c r="A252" s="52">
        <v>2016</v>
      </c>
      <c r="B252" s="104" t="s">
        <v>1</v>
      </c>
      <c r="C252" s="79">
        <v>153.80026999999998</v>
      </c>
    </row>
    <row r="253" spans="1:3" x14ac:dyDescent="0.25">
      <c r="A253" s="52">
        <v>2016</v>
      </c>
      <c r="B253" s="104" t="s">
        <v>0</v>
      </c>
      <c r="C253" s="79">
        <v>0</v>
      </c>
    </row>
    <row r="254" spans="1:3" x14ac:dyDescent="0.25">
      <c r="A254" s="52">
        <v>2016</v>
      </c>
      <c r="B254" s="104" t="s">
        <v>11</v>
      </c>
      <c r="C254" s="79">
        <v>9.6323300000000049</v>
      </c>
    </row>
    <row r="255" spans="1:3" x14ac:dyDescent="0.25">
      <c r="A255" s="52">
        <v>2016</v>
      </c>
      <c r="B255" s="104" t="s">
        <v>4</v>
      </c>
      <c r="C255" s="79">
        <v>1360.3261299999999</v>
      </c>
    </row>
    <row r="256" spans="1:3" x14ac:dyDescent="0.25">
      <c r="A256" s="52">
        <v>2016</v>
      </c>
      <c r="B256" s="104" t="s">
        <v>12</v>
      </c>
      <c r="C256" s="79">
        <v>0</v>
      </c>
    </row>
    <row r="257" spans="1:3" x14ac:dyDescent="0.25">
      <c r="A257" s="52">
        <v>2016</v>
      </c>
      <c r="B257" s="104" t="s">
        <v>6</v>
      </c>
      <c r="C257" s="79">
        <v>0</v>
      </c>
    </row>
    <row r="258" spans="1:3" x14ac:dyDescent="0.25">
      <c r="A258" s="52">
        <v>2016</v>
      </c>
      <c r="B258" s="104" t="s">
        <v>5</v>
      </c>
      <c r="C258" s="79">
        <v>18.304090000000006</v>
      </c>
    </row>
    <row r="259" spans="1:3" x14ac:dyDescent="0.25">
      <c r="A259" s="52">
        <v>2016</v>
      </c>
      <c r="B259" s="104" t="s">
        <v>21</v>
      </c>
      <c r="C259" s="79">
        <v>0</v>
      </c>
    </row>
    <row r="260" spans="1:3" x14ac:dyDescent="0.25">
      <c r="A260" s="52">
        <v>2016</v>
      </c>
      <c r="B260" s="104" t="s">
        <v>160</v>
      </c>
      <c r="C260" s="79">
        <v>38.554449999999981</v>
      </c>
    </row>
    <row r="261" spans="1:3" x14ac:dyDescent="0.25">
      <c r="A261" s="52">
        <v>2016</v>
      </c>
      <c r="B261" s="104" t="s">
        <v>168</v>
      </c>
      <c r="C261" s="79">
        <v>0</v>
      </c>
    </row>
    <row r="262" spans="1:3" x14ac:dyDescent="0.25">
      <c r="A262" s="52">
        <v>2016</v>
      </c>
      <c r="B262" s="104" t="s">
        <v>32</v>
      </c>
      <c r="C262" s="79">
        <v>51.670450000000002</v>
      </c>
    </row>
    <row r="263" spans="1:3" x14ac:dyDescent="0.25">
      <c r="A263" s="52">
        <v>2016</v>
      </c>
      <c r="B263" s="104" t="s">
        <v>36</v>
      </c>
      <c r="C263" s="79">
        <v>476.59695999999985</v>
      </c>
    </row>
    <row r="264" spans="1:3" x14ac:dyDescent="0.25">
      <c r="A264" s="52">
        <v>2016</v>
      </c>
      <c r="B264" s="104" t="s">
        <v>26</v>
      </c>
      <c r="C264" s="79">
        <v>0</v>
      </c>
    </row>
    <row r="265" spans="1:3" x14ac:dyDescent="0.25">
      <c r="A265" s="52">
        <v>2016</v>
      </c>
      <c r="B265" s="104" t="s">
        <v>29</v>
      </c>
      <c r="C265" s="79">
        <v>0</v>
      </c>
    </row>
    <row r="266" spans="1:3" x14ac:dyDescent="0.25">
      <c r="A266" s="52">
        <v>2017</v>
      </c>
      <c r="B266" s="104" t="s">
        <v>165</v>
      </c>
      <c r="C266" s="79">
        <v>8.119270000000002</v>
      </c>
    </row>
    <row r="267" spans="1:3" x14ac:dyDescent="0.25">
      <c r="A267" s="52">
        <v>2017</v>
      </c>
      <c r="B267" s="104" t="s">
        <v>47</v>
      </c>
      <c r="C267" s="79">
        <v>4.2853200000000005</v>
      </c>
    </row>
    <row r="268" spans="1:3" x14ac:dyDescent="0.25">
      <c r="A268" s="52">
        <v>2017</v>
      </c>
      <c r="B268" s="104" t="s">
        <v>44</v>
      </c>
      <c r="C268" s="79">
        <v>848.14282999999989</v>
      </c>
    </row>
    <row r="269" spans="1:3" x14ac:dyDescent="0.25">
      <c r="A269" s="52">
        <v>2017</v>
      </c>
      <c r="B269" s="104" t="s">
        <v>48</v>
      </c>
      <c r="C269" s="79">
        <v>142.17191999999997</v>
      </c>
    </row>
    <row r="270" spans="1:3" x14ac:dyDescent="0.25">
      <c r="A270" s="52">
        <v>2017</v>
      </c>
      <c r="B270" s="104" t="s">
        <v>43</v>
      </c>
      <c r="C270" s="79">
        <v>755.26802000000043</v>
      </c>
    </row>
    <row r="271" spans="1:3" x14ac:dyDescent="0.25">
      <c r="A271" s="52">
        <v>2017</v>
      </c>
      <c r="B271" s="104" t="s">
        <v>49</v>
      </c>
      <c r="C271" s="79">
        <v>23.524000000000001</v>
      </c>
    </row>
    <row r="272" spans="1:3" x14ac:dyDescent="0.25">
      <c r="A272" s="52">
        <v>2017</v>
      </c>
      <c r="B272" s="104" t="s">
        <v>50</v>
      </c>
      <c r="C272" s="79">
        <v>181.73323000000002</v>
      </c>
    </row>
    <row r="273" spans="1:3" x14ac:dyDescent="0.25">
      <c r="A273" s="52">
        <v>2017</v>
      </c>
      <c r="B273" s="104" t="s">
        <v>51</v>
      </c>
      <c r="C273" s="79">
        <v>20.057490000000005</v>
      </c>
    </row>
    <row r="274" spans="1:3" x14ac:dyDescent="0.25">
      <c r="A274" s="52">
        <v>2017</v>
      </c>
      <c r="B274" s="104" t="s">
        <v>45</v>
      </c>
      <c r="C274" s="79">
        <v>190.65560999999994</v>
      </c>
    </row>
    <row r="275" spans="1:3" x14ac:dyDescent="0.25">
      <c r="A275" s="52">
        <v>2017</v>
      </c>
      <c r="B275" s="104" t="s">
        <v>52</v>
      </c>
      <c r="C275" s="79">
        <v>514.50442999999996</v>
      </c>
    </row>
    <row r="276" spans="1:3" x14ac:dyDescent="0.25">
      <c r="A276" s="52">
        <v>2017</v>
      </c>
      <c r="B276" s="104" t="s">
        <v>46</v>
      </c>
      <c r="C276" s="79">
        <v>1397.5182299999992</v>
      </c>
    </row>
    <row r="277" spans="1:3" x14ac:dyDescent="0.25">
      <c r="A277" s="52">
        <v>2017</v>
      </c>
      <c r="B277" s="104" t="s">
        <v>53</v>
      </c>
      <c r="C277" s="79">
        <v>40.844180000000009</v>
      </c>
    </row>
    <row r="278" spans="1:3" x14ac:dyDescent="0.25">
      <c r="A278" s="52">
        <v>2017</v>
      </c>
      <c r="B278" s="104" t="s">
        <v>54</v>
      </c>
      <c r="C278" s="79">
        <v>128.70050000000003</v>
      </c>
    </row>
    <row r="279" spans="1:3" x14ac:dyDescent="0.25">
      <c r="A279" s="52">
        <v>2017</v>
      </c>
      <c r="B279" s="104" t="s">
        <v>55</v>
      </c>
      <c r="C279" s="79">
        <v>101.45876</v>
      </c>
    </row>
    <row r="280" spans="1:3" x14ac:dyDescent="0.25">
      <c r="A280" s="52">
        <v>2017</v>
      </c>
      <c r="B280" s="104" t="s">
        <v>64</v>
      </c>
      <c r="C280" s="79">
        <v>790.58054999999945</v>
      </c>
    </row>
    <row r="281" spans="1:3" x14ac:dyDescent="0.25">
      <c r="A281" s="52">
        <v>2017</v>
      </c>
      <c r="B281" s="104" t="s">
        <v>71</v>
      </c>
      <c r="C281" s="79">
        <v>761.8541999999992</v>
      </c>
    </row>
    <row r="282" spans="1:3" x14ac:dyDescent="0.25">
      <c r="A282" s="52">
        <v>2017</v>
      </c>
      <c r="B282" s="104" t="s">
        <v>72</v>
      </c>
      <c r="C282" s="79">
        <v>150.39193</v>
      </c>
    </row>
    <row r="283" spans="1:3" x14ac:dyDescent="0.25">
      <c r="A283" s="52">
        <v>2017</v>
      </c>
      <c r="B283" s="104" t="s">
        <v>69</v>
      </c>
      <c r="C283" s="79">
        <v>391.21469000000019</v>
      </c>
    </row>
    <row r="284" spans="1:3" x14ac:dyDescent="0.25">
      <c r="A284" s="52">
        <v>2017</v>
      </c>
      <c r="B284" s="104" t="s">
        <v>67</v>
      </c>
      <c r="C284" s="79">
        <v>1181.8993899999996</v>
      </c>
    </row>
    <row r="285" spans="1:3" x14ac:dyDescent="0.25">
      <c r="A285" s="52">
        <v>2017</v>
      </c>
      <c r="B285" s="104" t="s">
        <v>70</v>
      </c>
      <c r="C285" s="79">
        <v>782.05826000000036</v>
      </c>
    </row>
    <row r="286" spans="1:3" x14ac:dyDescent="0.25">
      <c r="A286" s="52">
        <v>2017</v>
      </c>
      <c r="B286" s="104" t="s">
        <v>65</v>
      </c>
      <c r="C286" s="79">
        <v>31.418600000000005</v>
      </c>
    </row>
    <row r="287" spans="1:3" x14ac:dyDescent="0.25">
      <c r="A287" s="52">
        <v>2017</v>
      </c>
      <c r="B287" s="104" t="s">
        <v>73</v>
      </c>
      <c r="C287" s="79">
        <v>360.76279000000017</v>
      </c>
    </row>
    <row r="288" spans="1:3" x14ac:dyDescent="0.25">
      <c r="A288" s="52">
        <v>2017</v>
      </c>
      <c r="B288" s="104" t="s">
        <v>74</v>
      </c>
      <c r="C288" s="79">
        <v>466.01381000000015</v>
      </c>
    </row>
    <row r="289" spans="1:3" x14ac:dyDescent="0.25">
      <c r="A289" s="52">
        <v>2017</v>
      </c>
      <c r="B289" s="104" t="s">
        <v>68</v>
      </c>
      <c r="C289" s="79">
        <v>240.36606999999992</v>
      </c>
    </row>
    <row r="290" spans="1:3" x14ac:dyDescent="0.25">
      <c r="A290" s="52">
        <v>2017</v>
      </c>
      <c r="B290" s="104" t="s">
        <v>66</v>
      </c>
      <c r="C290" s="79">
        <v>477.91635999999983</v>
      </c>
    </row>
    <row r="291" spans="1:3" x14ac:dyDescent="0.25">
      <c r="A291" s="52">
        <v>2017</v>
      </c>
      <c r="B291" s="104" t="s">
        <v>82</v>
      </c>
      <c r="C291" s="79">
        <v>647.97423000000026</v>
      </c>
    </row>
    <row r="292" spans="1:3" x14ac:dyDescent="0.25">
      <c r="A292" s="52">
        <v>2017</v>
      </c>
      <c r="B292" s="104" t="s">
        <v>83</v>
      </c>
      <c r="C292" s="79">
        <v>499.82535999999988</v>
      </c>
    </row>
    <row r="293" spans="1:3" x14ac:dyDescent="0.25">
      <c r="A293" s="52">
        <v>2017</v>
      </c>
      <c r="B293" s="104" t="s">
        <v>81</v>
      </c>
      <c r="C293" s="79">
        <v>410.80485999999996</v>
      </c>
    </row>
    <row r="294" spans="1:3" x14ac:dyDescent="0.25">
      <c r="A294" s="52">
        <v>2017</v>
      </c>
      <c r="B294" s="104" t="s">
        <v>84</v>
      </c>
      <c r="C294" s="79">
        <v>623.4730000000003</v>
      </c>
    </row>
    <row r="295" spans="1:3" x14ac:dyDescent="0.25">
      <c r="A295" s="52">
        <v>2017</v>
      </c>
      <c r="B295" s="104" t="s">
        <v>85</v>
      </c>
      <c r="C295" s="79">
        <v>689.40797000000032</v>
      </c>
    </row>
    <row r="296" spans="1:3" x14ac:dyDescent="0.25">
      <c r="A296" s="52">
        <v>2017</v>
      </c>
      <c r="B296" s="104" t="s">
        <v>76</v>
      </c>
      <c r="C296" s="79">
        <v>811.7170000000001</v>
      </c>
    </row>
    <row r="297" spans="1:3" x14ac:dyDescent="0.25">
      <c r="A297" s="52">
        <v>2017</v>
      </c>
      <c r="B297" s="104" t="s">
        <v>87</v>
      </c>
      <c r="C297" s="79">
        <v>349.75697000000008</v>
      </c>
    </row>
    <row r="298" spans="1:3" x14ac:dyDescent="0.25">
      <c r="A298" s="52">
        <v>2017</v>
      </c>
      <c r="B298" s="104" t="s">
        <v>78</v>
      </c>
      <c r="C298" s="79">
        <v>376.9722799999999</v>
      </c>
    </row>
    <row r="299" spans="1:3" x14ac:dyDescent="0.25">
      <c r="A299" s="52">
        <v>2017</v>
      </c>
      <c r="B299" s="104" t="s">
        <v>86</v>
      </c>
      <c r="C299" s="79">
        <v>484.50513999999987</v>
      </c>
    </row>
    <row r="300" spans="1:3" x14ac:dyDescent="0.25">
      <c r="A300" s="52">
        <v>2017</v>
      </c>
      <c r="B300" s="104" t="s">
        <v>88</v>
      </c>
      <c r="C300" s="79">
        <v>246.48538000000005</v>
      </c>
    </row>
    <row r="301" spans="1:3" x14ac:dyDescent="0.25">
      <c r="A301" s="52">
        <v>2017</v>
      </c>
      <c r="B301" s="104" t="s">
        <v>89</v>
      </c>
      <c r="C301" s="79">
        <v>580.52676999999994</v>
      </c>
    </row>
    <row r="302" spans="1:3" x14ac:dyDescent="0.25">
      <c r="A302" s="52">
        <v>2017</v>
      </c>
      <c r="B302" s="104" t="s">
        <v>90</v>
      </c>
      <c r="C302" s="79">
        <v>714.00005000000021</v>
      </c>
    </row>
    <row r="303" spans="1:3" x14ac:dyDescent="0.25">
      <c r="A303" s="52">
        <v>2017</v>
      </c>
      <c r="B303" s="104" t="s">
        <v>80</v>
      </c>
      <c r="C303" s="79">
        <v>306.45260999999999</v>
      </c>
    </row>
    <row r="304" spans="1:3" x14ac:dyDescent="0.25">
      <c r="A304" s="52">
        <v>2017</v>
      </c>
      <c r="B304" s="104" t="s">
        <v>91</v>
      </c>
      <c r="C304" s="79">
        <v>497.41479999999984</v>
      </c>
    </row>
    <row r="305" spans="1:3" x14ac:dyDescent="0.25">
      <c r="A305" s="52">
        <v>2017</v>
      </c>
      <c r="B305" s="104" t="s">
        <v>92</v>
      </c>
      <c r="C305" s="79">
        <v>372.50276999999988</v>
      </c>
    </row>
    <row r="306" spans="1:3" x14ac:dyDescent="0.25">
      <c r="A306" s="52">
        <v>2017</v>
      </c>
      <c r="B306" s="104" t="s">
        <v>93</v>
      </c>
      <c r="C306" s="79">
        <v>558.8211600000003</v>
      </c>
    </row>
    <row r="307" spans="1:3" x14ac:dyDescent="0.25">
      <c r="A307" s="52">
        <v>2017</v>
      </c>
      <c r="B307" s="104" t="s">
        <v>94</v>
      </c>
      <c r="C307" s="79">
        <v>1071.7586400000005</v>
      </c>
    </row>
    <row r="308" spans="1:3" x14ac:dyDescent="0.25">
      <c r="A308" s="52">
        <v>2017</v>
      </c>
      <c r="B308" s="104" t="s">
        <v>79</v>
      </c>
      <c r="C308" s="79">
        <v>962.38874999999985</v>
      </c>
    </row>
    <row r="309" spans="1:3" x14ac:dyDescent="0.25">
      <c r="A309" s="52">
        <v>2017</v>
      </c>
      <c r="B309" s="104" t="s">
        <v>95</v>
      </c>
      <c r="C309" s="79">
        <v>646.81048999999985</v>
      </c>
    </row>
    <row r="310" spans="1:3" x14ac:dyDescent="0.25">
      <c r="A310" s="52">
        <v>2017</v>
      </c>
      <c r="B310" s="104" t="s">
        <v>96</v>
      </c>
      <c r="C310" s="79">
        <v>242.18015999999994</v>
      </c>
    </row>
    <row r="311" spans="1:3" x14ac:dyDescent="0.25">
      <c r="A311" s="52">
        <v>2017</v>
      </c>
      <c r="B311" s="104" t="s">
        <v>97</v>
      </c>
      <c r="C311" s="79">
        <v>1281.7351100000001</v>
      </c>
    </row>
    <row r="312" spans="1:3" x14ac:dyDescent="0.25">
      <c r="A312" s="52">
        <v>2017</v>
      </c>
      <c r="B312" s="104" t="s">
        <v>98</v>
      </c>
      <c r="C312" s="79">
        <v>501.61051999999995</v>
      </c>
    </row>
    <row r="313" spans="1:3" x14ac:dyDescent="0.25">
      <c r="A313" s="52">
        <v>2017</v>
      </c>
      <c r="B313" s="104" t="s">
        <v>99</v>
      </c>
      <c r="C313" s="79">
        <v>1345.1101100000003</v>
      </c>
    </row>
    <row r="314" spans="1:3" x14ac:dyDescent="0.25">
      <c r="A314" s="52">
        <v>2017</v>
      </c>
      <c r="B314" s="104" t="s">
        <v>77</v>
      </c>
      <c r="C314" s="79">
        <v>712.34516000000008</v>
      </c>
    </row>
    <row r="315" spans="1:3" x14ac:dyDescent="0.25">
      <c r="A315" s="52">
        <v>2017</v>
      </c>
      <c r="B315" s="104" t="s">
        <v>100</v>
      </c>
      <c r="C315" s="79">
        <v>710.33142000000032</v>
      </c>
    </row>
    <row r="316" spans="1:3" x14ac:dyDescent="0.25">
      <c r="A316" s="52">
        <v>2017</v>
      </c>
      <c r="B316" s="104" t="s">
        <v>101</v>
      </c>
      <c r="C316" s="79">
        <v>426.71330999999975</v>
      </c>
    </row>
    <row r="317" spans="1:3" x14ac:dyDescent="0.25">
      <c r="A317" s="52">
        <v>2017</v>
      </c>
      <c r="B317" s="104" t="s">
        <v>102</v>
      </c>
      <c r="C317" s="79">
        <v>640.45699000000036</v>
      </c>
    </row>
    <row r="318" spans="1:3" x14ac:dyDescent="0.25">
      <c r="A318" s="52">
        <v>2017</v>
      </c>
      <c r="B318" s="104" t="s">
        <v>103</v>
      </c>
      <c r="C318" s="79">
        <v>462.01653999999996</v>
      </c>
    </row>
    <row r="319" spans="1:3" x14ac:dyDescent="0.25">
      <c r="A319" s="52">
        <v>2017</v>
      </c>
      <c r="B319" s="104" t="s">
        <v>104</v>
      </c>
      <c r="C319" s="79">
        <v>841.94431000000009</v>
      </c>
    </row>
    <row r="320" spans="1:3" x14ac:dyDescent="0.25">
      <c r="A320" s="52">
        <v>2017</v>
      </c>
      <c r="B320" s="104" t="s">
        <v>105</v>
      </c>
      <c r="C320" s="79">
        <v>234.33637999999999</v>
      </c>
    </row>
    <row r="321" spans="1:3" x14ac:dyDescent="0.25">
      <c r="A321" s="52">
        <v>2017</v>
      </c>
      <c r="B321" s="104" t="s">
        <v>106</v>
      </c>
      <c r="C321" s="79">
        <v>875.14960999999983</v>
      </c>
    </row>
    <row r="322" spans="1:3" x14ac:dyDescent="0.25">
      <c r="A322" s="52">
        <v>2017</v>
      </c>
      <c r="B322" s="104" t="s">
        <v>123</v>
      </c>
      <c r="C322" s="79">
        <v>177.35958999999991</v>
      </c>
    </row>
    <row r="323" spans="1:3" x14ac:dyDescent="0.25">
      <c r="A323" s="52">
        <v>2017</v>
      </c>
      <c r="B323" s="104" t="s">
        <v>122</v>
      </c>
      <c r="C323" s="79">
        <v>1196.9100600000002</v>
      </c>
    </row>
    <row r="324" spans="1:3" x14ac:dyDescent="0.25">
      <c r="A324" s="52">
        <v>2017</v>
      </c>
      <c r="B324" s="104" t="s">
        <v>121</v>
      </c>
      <c r="C324" s="79">
        <v>564.07212000000015</v>
      </c>
    </row>
    <row r="325" spans="1:3" x14ac:dyDescent="0.25">
      <c r="A325" s="52">
        <v>2017</v>
      </c>
      <c r="B325" s="104" t="s">
        <v>117</v>
      </c>
      <c r="C325" s="79">
        <v>639.78849999999989</v>
      </c>
    </row>
    <row r="326" spans="1:3" x14ac:dyDescent="0.25">
      <c r="A326" s="52">
        <v>2017</v>
      </c>
      <c r="B326" s="104" t="s">
        <v>119</v>
      </c>
      <c r="C326" s="79">
        <v>244.81571000000002</v>
      </c>
    </row>
    <row r="327" spans="1:3" x14ac:dyDescent="0.25">
      <c r="A327" s="52">
        <v>2017</v>
      </c>
      <c r="B327" s="104" t="s">
        <v>118</v>
      </c>
      <c r="C327" s="79">
        <v>526.72678000000008</v>
      </c>
    </row>
    <row r="328" spans="1:3" x14ac:dyDescent="0.25">
      <c r="A328" s="52">
        <v>2017</v>
      </c>
      <c r="B328" s="104" t="s">
        <v>124</v>
      </c>
      <c r="C328" s="79">
        <v>242.42618999999996</v>
      </c>
    </row>
    <row r="329" spans="1:3" x14ac:dyDescent="0.25">
      <c r="A329" s="52">
        <v>2017</v>
      </c>
      <c r="B329" s="104" t="s">
        <v>125</v>
      </c>
      <c r="C329" s="79">
        <v>482.92550999999969</v>
      </c>
    </row>
    <row r="330" spans="1:3" x14ac:dyDescent="0.25">
      <c r="A330" s="52">
        <v>2017</v>
      </c>
      <c r="B330" s="104" t="s">
        <v>111</v>
      </c>
      <c r="C330" s="79">
        <v>254.10712000000007</v>
      </c>
    </row>
    <row r="331" spans="1:3" x14ac:dyDescent="0.25">
      <c r="A331" s="52">
        <v>2017</v>
      </c>
      <c r="B331" s="104" t="s">
        <v>120</v>
      </c>
      <c r="C331" s="79">
        <v>259.72422999999986</v>
      </c>
    </row>
    <row r="332" spans="1:3" x14ac:dyDescent="0.25">
      <c r="A332" s="52">
        <v>2017</v>
      </c>
      <c r="B332" s="104" t="s">
        <v>113</v>
      </c>
      <c r="C332" s="79">
        <v>245.86559000000011</v>
      </c>
    </row>
    <row r="333" spans="1:3" x14ac:dyDescent="0.25">
      <c r="A333" s="52">
        <v>2017</v>
      </c>
      <c r="B333" s="104" t="s">
        <v>112</v>
      </c>
      <c r="C333" s="79">
        <v>1391.6888899999992</v>
      </c>
    </row>
    <row r="334" spans="1:3" x14ac:dyDescent="0.25">
      <c r="A334" s="52">
        <v>2017</v>
      </c>
      <c r="B334" s="104" t="s">
        <v>126</v>
      </c>
      <c r="C334" s="79">
        <v>236.0407800000001</v>
      </c>
    </row>
    <row r="335" spans="1:3" x14ac:dyDescent="0.25">
      <c r="A335" s="52">
        <v>2017</v>
      </c>
      <c r="B335" s="104" t="s">
        <v>127</v>
      </c>
      <c r="C335" s="79">
        <v>891.19128000000046</v>
      </c>
    </row>
    <row r="336" spans="1:3" x14ac:dyDescent="0.25">
      <c r="A336" s="52">
        <v>2017</v>
      </c>
      <c r="B336" s="104" t="s">
        <v>115</v>
      </c>
      <c r="C336" s="79">
        <v>0</v>
      </c>
    </row>
    <row r="337" spans="1:3" x14ac:dyDescent="0.25">
      <c r="A337" s="52">
        <v>2017</v>
      </c>
      <c r="B337" s="104" t="s">
        <v>110</v>
      </c>
      <c r="C337" s="79">
        <v>6.2849200000000005</v>
      </c>
    </row>
    <row r="338" spans="1:3" x14ac:dyDescent="0.25">
      <c r="A338" s="52">
        <v>2017</v>
      </c>
      <c r="B338" s="104" t="s">
        <v>116</v>
      </c>
      <c r="C338" s="79">
        <v>611.4242200000001</v>
      </c>
    </row>
    <row r="339" spans="1:3" x14ac:dyDescent="0.25">
      <c r="A339" s="52">
        <v>2017</v>
      </c>
      <c r="B339" s="104" t="s">
        <v>114</v>
      </c>
      <c r="C339" s="79">
        <v>0.37844</v>
      </c>
    </row>
    <row r="340" spans="1:3" x14ac:dyDescent="0.25">
      <c r="A340" s="52">
        <v>2017</v>
      </c>
      <c r="B340" s="104" t="s">
        <v>135</v>
      </c>
      <c r="C340" s="79">
        <v>6.4118099999999982</v>
      </c>
    </row>
    <row r="341" spans="1:3" x14ac:dyDescent="0.25">
      <c r="A341" s="52">
        <v>2017</v>
      </c>
      <c r="B341" s="104" t="s">
        <v>136</v>
      </c>
      <c r="C341" s="79">
        <v>930.76892000000089</v>
      </c>
    </row>
    <row r="342" spans="1:3" x14ac:dyDescent="0.25">
      <c r="A342" s="52">
        <v>2017</v>
      </c>
      <c r="B342" s="104" t="s">
        <v>130</v>
      </c>
      <c r="C342" s="79">
        <v>779.61532999999963</v>
      </c>
    </row>
    <row r="343" spans="1:3" x14ac:dyDescent="0.25">
      <c r="A343" s="52">
        <v>2017</v>
      </c>
      <c r="B343" s="104" t="s">
        <v>134</v>
      </c>
      <c r="C343" s="79">
        <v>632.62309999999991</v>
      </c>
    </row>
    <row r="344" spans="1:3" x14ac:dyDescent="0.25">
      <c r="A344" s="52">
        <v>2017</v>
      </c>
      <c r="B344" s="104" t="s">
        <v>133</v>
      </c>
      <c r="C344" s="79">
        <v>42.60939999999998</v>
      </c>
    </row>
    <row r="345" spans="1:3" x14ac:dyDescent="0.25">
      <c r="A345" s="52">
        <v>2017</v>
      </c>
      <c r="B345" s="104" t="s">
        <v>132</v>
      </c>
      <c r="C345" s="79">
        <v>373.39324000000022</v>
      </c>
    </row>
    <row r="346" spans="1:3" x14ac:dyDescent="0.25">
      <c r="A346" s="52">
        <v>2017</v>
      </c>
      <c r="B346" s="104" t="s">
        <v>137</v>
      </c>
      <c r="C346" s="79">
        <v>376.67298999999991</v>
      </c>
    </row>
    <row r="347" spans="1:3" x14ac:dyDescent="0.25">
      <c r="A347" s="52">
        <v>2017</v>
      </c>
      <c r="B347" s="104" t="s">
        <v>131</v>
      </c>
      <c r="C347" s="79">
        <v>1142.8692399999995</v>
      </c>
    </row>
    <row r="348" spans="1:3" x14ac:dyDescent="0.25">
      <c r="A348" s="52">
        <v>2017</v>
      </c>
      <c r="B348" s="104" t="s">
        <v>142</v>
      </c>
      <c r="C348" s="79">
        <v>69.396229999999989</v>
      </c>
    </row>
    <row r="349" spans="1:3" x14ac:dyDescent="0.25">
      <c r="A349" s="52">
        <v>2017</v>
      </c>
      <c r="B349" s="104" t="s">
        <v>143</v>
      </c>
      <c r="C349" s="79">
        <v>165.56376999999992</v>
      </c>
    </row>
    <row r="350" spans="1:3" x14ac:dyDescent="0.25">
      <c r="A350" s="52">
        <v>2017</v>
      </c>
      <c r="B350" s="104" t="s">
        <v>144</v>
      </c>
      <c r="C350" s="79">
        <v>153.58822000000004</v>
      </c>
    </row>
    <row r="351" spans="1:3" x14ac:dyDescent="0.25">
      <c r="A351" s="52">
        <v>2017</v>
      </c>
      <c r="B351" s="104" t="s">
        <v>139</v>
      </c>
      <c r="C351" s="79">
        <v>109.58281000000001</v>
      </c>
    </row>
    <row r="352" spans="1:3" x14ac:dyDescent="0.25">
      <c r="A352" s="52">
        <v>2017</v>
      </c>
      <c r="B352" s="104" t="s">
        <v>141</v>
      </c>
      <c r="C352" s="79">
        <v>525.64096000000006</v>
      </c>
    </row>
    <row r="353" spans="1:3" x14ac:dyDescent="0.25">
      <c r="A353" s="52">
        <v>2017</v>
      </c>
      <c r="B353" s="104" t="s">
        <v>145</v>
      </c>
      <c r="C353" s="79">
        <v>401.25613999999996</v>
      </c>
    </row>
    <row r="354" spans="1:3" x14ac:dyDescent="0.25">
      <c r="A354" s="52">
        <v>2017</v>
      </c>
      <c r="B354" s="104" t="s">
        <v>146</v>
      </c>
      <c r="C354" s="79">
        <v>76.626650000000026</v>
      </c>
    </row>
    <row r="355" spans="1:3" x14ac:dyDescent="0.25">
      <c r="A355" s="52">
        <v>2017</v>
      </c>
      <c r="B355" s="104" t="s">
        <v>147</v>
      </c>
      <c r="C355" s="79">
        <v>192.41322999999994</v>
      </c>
    </row>
    <row r="356" spans="1:3" x14ac:dyDescent="0.25">
      <c r="A356" s="52">
        <v>2017</v>
      </c>
      <c r="B356" s="104" t="s">
        <v>148</v>
      </c>
      <c r="C356" s="79">
        <v>256.43804999999998</v>
      </c>
    </row>
    <row r="357" spans="1:3" x14ac:dyDescent="0.25">
      <c r="A357" s="52">
        <v>2017</v>
      </c>
      <c r="B357" s="104" t="s">
        <v>138</v>
      </c>
      <c r="C357" s="79">
        <v>903.31776000000082</v>
      </c>
    </row>
    <row r="358" spans="1:3" x14ac:dyDescent="0.25">
      <c r="A358" s="52">
        <v>2017</v>
      </c>
      <c r="B358" s="104" t="s">
        <v>140</v>
      </c>
      <c r="C358" s="79">
        <v>523.92331999999999</v>
      </c>
    </row>
    <row r="359" spans="1:3" x14ac:dyDescent="0.25">
      <c r="A359" s="52">
        <v>2017</v>
      </c>
      <c r="B359" s="104" t="s">
        <v>149</v>
      </c>
      <c r="C359" s="79">
        <v>71.835530000000006</v>
      </c>
    </row>
    <row r="360" spans="1:3" x14ac:dyDescent="0.25">
      <c r="A360" s="52">
        <v>2017</v>
      </c>
      <c r="B360" s="104" t="s">
        <v>150</v>
      </c>
      <c r="C360" s="79">
        <v>45.227170000000015</v>
      </c>
    </row>
    <row r="361" spans="1:3" x14ac:dyDescent="0.25">
      <c r="A361" s="52">
        <v>2017</v>
      </c>
      <c r="B361" s="104" t="s">
        <v>151</v>
      </c>
      <c r="C361" s="79">
        <v>62.618250000000018</v>
      </c>
    </row>
    <row r="362" spans="1:3" x14ac:dyDescent="0.25">
      <c r="A362" s="52">
        <v>2017</v>
      </c>
      <c r="B362" s="104" t="s">
        <v>152</v>
      </c>
      <c r="C362" s="79">
        <v>64.571079999999981</v>
      </c>
    </row>
    <row r="363" spans="1:3" x14ac:dyDescent="0.25">
      <c r="A363" s="52">
        <v>2017</v>
      </c>
      <c r="B363" s="104" t="s">
        <v>153</v>
      </c>
      <c r="C363" s="79">
        <v>84.201810000000009</v>
      </c>
    </row>
    <row r="364" spans="1:3" x14ac:dyDescent="0.25">
      <c r="A364" s="52">
        <v>2017</v>
      </c>
      <c r="B364" s="104" t="s">
        <v>154</v>
      </c>
      <c r="C364" s="79">
        <v>44.302960000000013</v>
      </c>
    </row>
    <row r="365" spans="1:3" x14ac:dyDescent="0.25">
      <c r="A365" s="52">
        <v>2017</v>
      </c>
      <c r="B365" s="104" t="s">
        <v>155</v>
      </c>
      <c r="C365" s="79">
        <v>68.816649999999967</v>
      </c>
    </row>
    <row r="366" spans="1:3" x14ac:dyDescent="0.25">
      <c r="A366" s="52">
        <v>2017</v>
      </c>
      <c r="B366" s="104" t="s">
        <v>156</v>
      </c>
      <c r="C366" s="79">
        <v>89.711890000000011</v>
      </c>
    </row>
    <row r="367" spans="1:3" x14ac:dyDescent="0.25">
      <c r="A367" s="52">
        <v>2017</v>
      </c>
      <c r="B367" s="104" t="s">
        <v>157</v>
      </c>
      <c r="C367" s="79">
        <v>87.910450000000012</v>
      </c>
    </row>
    <row r="368" spans="1:3" x14ac:dyDescent="0.25">
      <c r="A368" s="52">
        <v>2017</v>
      </c>
      <c r="B368" s="104" t="s">
        <v>170</v>
      </c>
      <c r="C368" s="79">
        <v>9.1150000000000009E-2</v>
      </c>
    </row>
    <row r="369" spans="1:3" x14ac:dyDescent="0.25">
      <c r="A369" s="52">
        <v>2017</v>
      </c>
      <c r="B369" s="104" t="s">
        <v>56</v>
      </c>
      <c r="C369" s="79">
        <v>241.34264999999996</v>
      </c>
    </row>
    <row r="370" spans="1:3" x14ac:dyDescent="0.25">
      <c r="A370" s="52">
        <v>2017</v>
      </c>
      <c r="B370" s="104" t="s">
        <v>166</v>
      </c>
      <c r="C370" s="79">
        <v>4.5039199999999973</v>
      </c>
    </row>
    <row r="371" spans="1:3" x14ac:dyDescent="0.25">
      <c r="A371" s="52">
        <v>2017</v>
      </c>
      <c r="B371" s="104" t="s">
        <v>41</v>
      </c>
      <c r="C371" s="79">
        <v>363.26624999999996</v>
      </c>
    </row>
    <row r="372" spans="1:3" x14ac:dyDescent="0.25">
      <c r="A372" s="52">
        <v>2017</v>
      </c>
      <c r="B372" s="104" t="s">
        <v>39</v>
      </c>
      <c r="C372" s="79">
        <v>44.575549999999993</v>
      </c>
    </row>
    <row r="373" spans="1:3" x14ac:dyDescent="0.25">
      <c r="A373" s="52">
        <v>2017</v>
      </c>
      <c r="B373" s="104" t="s">
        <v>18</v>
      </c>
      <c r="C373" s="79">
        <v>2109.5365700000011</v>
      </c>
    </row>
    <row r="374" spans="1:3" x14ac:dyDescent="0.25">
      <c r="A374" s="52">
        <v>2017</v>
      </c>
      <c r="B374" s="104" t="s">
        <v>16</v>
      </c>
      <c r="C374" s="79">
        <v>0</v>
      </c>
    </row>
    <row r="375" spans="1:3" x14ac:dyDescent="0.25">
      <c r="A375" s="52">
        <v>2017</v>
      </c>
      <c r="B375" s="104" t="s">
        <v>108</v>
      </c>
      <c r="C375" s="79">
        <v>729.38190000000031</v>
      </c>
    </row>
    <row r="376" spans="1:3" x14ac:dyDescent="0.25">
      <c r="A376" s="52">
        <v>2017</v>
      </c>
      <c r="B376" s="104" t="s">
        <v>30</v>
      </c>
      <c r="C376" s="79">
        <v>0</v>
      </c>
    </row>
    <row r="377" spans="1:3" x14ac:dyDescent="0.25">
      <c r="A377" s="52">
        <v>2017</v>
      </c>
      <c r="B377" s="104" t="s">
        <v>107</v>
      </c>
      <c r="C377" s="79">
        <v>478.69370000000004</v>
      </c>
    </row>
    <row r="378" spans="1:3" x14ac:dyDescent="0.25">
      <c r="A378" s="52">
        <v>2017</v>
      </c>
      <c r="B378" s="104" t="s">
        <v>15</v>
      </c>
      <c r="C378" s="79">
        <v>326.13864000000007</v>
      </c>
    </row>
    <row r="379" spans="1:3" x14ac:dyDescent="0.25">
      <c r="A379" s="52">
        <v>2017</v>
      </c>
      <c r="B379" s="104" t="s">
        <v>19</v>
      </c>
      <c r="C379" s="79">
        <v>33.845740000000006</v>
      </c>
    </row>
    <row r="380" spans="1:3" x14ac:dyDescent="0.25">
      <c r="A380" s="52">
        <v>2017</v>
      </c>
      <c r="B380" s="104" t="s">
        <v>14</v>
      </c>
      <c r="C380" s="79">
        <v>2831.0585099999998</v>
      </c>
    </row>
    <row r="381" spans="1:3" x14ac:dyDescent="0.25">
      <c r="A381" s="52">
        <v>2017</v>
      </c>
      <c r="B381" s="104" t="s">
        <v>13</v>
      </c>
      <c r="C381" s="79">
        <v>1421.9020200000002</v>
      </c>
    </row>
    <row r="382" spans="1:3" x14ac:dyDescent="0.25">
      <c r="A382" s="52">
        <v>2017</v>
      </c>
      <c r="B382" s="104" t="s">
        <v>162</v>
      </c>
      <c r="C382" s="79">
        <v>0</v>
      </c>
    </row>
    <row r="383" spans="1:3" x14ac:dyDescent="0.25">
      <c r="A383" s="52">
        <v>2017</v>
      </c>
      <c r="B383" s="104" t="s">
        <v>3</v>
      </c>
      <c r="C383" s="79">
        <v>1830.2440899999997</v>
      </c>
    </row>
    <row r="384" spans="1:3" x14ac:dyDescent="0.25">
      <c r="A384" s="52">
        <v>2017</v>
      </c>
      <c r="B384" s="104" t="s">
        <v>1</v>
      </c>
      <c r="C384" s="79">
        <v>153.80026999999998</v>
      </c>
    </row>
    <row r="385" spans="1:3" x14ac:dyDescent="0.25">
      <c r="A385" s="52">
        <v>2017</v>
      </c>
      <c r="B385" s="104" t="s">
        <v>0</v>
      </c>
      <c r="C385" s="79">
        <v>0</v>
      </c>
    </row>
    <row r="386" spans="1:3" x14ac:dyDescent="0.25">
      <c r="A386" s="52">
        <v>2017</v>
      </c>
      <c r="B386" s="104" t="s">
        <v>11</v>
      </c>
      <c r="C386" s="79">
        <v>10.065809999999994</v>
      </c>
    </row>
    <row r="387" spans="1:3" x14ac:dyDescent="0.25">
      <c r="A387" s="52">
        <v>2017</v>
      </c>
      <c r="B387" s="104" t="s">
        <v>4</v>
      </c>
      <c r="C387" s="79">
        <v>1360.3261200000009</v>
      </c>
    </row>
    <row r="388" spans="1:3" x14ac:dyDescent="0.25">
      <c r="A388" s="52">
        <v>2017</v>
      </c>
      <c r="B388" s="104" t="s">
        <v>12</v>
      </c>
      <c r="C388" s="79">
        <v>0</v>
      </c>
    </row>
    <row r="389" spans="1:3" x14ac:dyDescent="0.25">
      <c r="A389" s="52">
        <v>2017</v>
      </c>
      <c r="B389" s="104" t="s">
        <v>6</v>
      </c>
      <c r="C389" s="79">
        <v>0</v>
      </c>
    </row>
    <row r="390" spans="1:3" x14ac:dyDescent="0.25">
      <c r="A390" s="52">
        <v>2017</v>
      </c>
      <c r="B390" s="104" t="s">
        <v>5</v>
      </c>
      <c r="C390" s="79">
        <v>18.304090000000006</v>
      </c>
    </row>
    <row r="391" spans="1:3" x14ac:dyDescent="0.25">
      <c r="A391" s="52">
        <v>2017</v>
      </c>
      <c r="B391" s="104" t="s">
        <v>21</v>
      </c>
      <c r="C391" s="79">
        <v>0</v>
      </c>
    </row>
    <row r="392" spans="1:3" x14ac:dyDescent="0.25">
      <c r="A392" s="52">
        <v>2017</v>
      </c>
      <c r="B392" s="104" t="s">
        <v>160</v>
      </c>
      <c r="C392" s="79">
        <v>40.050130000000017</v>
      </c>
    </row>
    <row r="393" spans="1:3" x14ac:dyDescent="0.25">
      <c r="A393" s="52">
        <v>2017</v>
      </c>
      <c r="B393" s="104" t="s">
        <v>168</v>
      </c>
      <c r="C393" s="79">
        <v>0</v>
      </c>
    </row>
    <row r="394" spans="1:3" x14ac:dyDescent="0.25">
      <c r="A394" s="52">
        <v>2017</v>
      </c>
      <c r="B394" s="104" t="s">
        <v>32</v>
      </c>
      <c r="C394" s="79">
        <v>54.321729999999981</v>
      </c>
    </row>
    <row r="395" spans="1:3" x14ac:dyDescent="0.25">
      <c r="A395" s="52">
        <v>2017</v>
      </c>
      <c r="B395" s="104" t="s">
        <v>36</v>
      </c>
      <c r="C395" s="79">
        <v>502.00046999999995</v>
      </c>
    </row>
    <row r="396" spans="1:3" x14ac:dyDescent="0.25">
      <c r="A396" s="52">
        <v>2017</v>
      </c>
      <c r="B396" s="104" t="s">
        <v>26</v>
      </c>
      <c r="C396" s="79">
        <v>0</v>
      </c>
    </row>
    <row r="397" spans="1:3" x14ac:dyDescent="0.25">
      <c r="A397" s="52">
        <v>2017</v>
      </c>
      <c r="B397" s="104" t="s">
        <v>29</v>
      </c>
      <c r="C397" s="79">
        <v>0</v>
      </c>
    </row>
    <row r="398" spans="1:3" x14ac:dyDescent="0.25">
      <c r="A398" s="52">
        <v>2018</v>
      </c>
      <c r="B398" s="104" t="s">
        <v>165</v>
      </c>
      <c r="C398" s="79">
        <v>8.4913700000000016</v>
      </c>
    </row>
    <row r="399" spans="1:3" x14ac:dyDescent="0.25">
      <c r="A399" s="52">
        <v>2018</v>
      </c>
      <c r="B399" s="104" t="s">
        <v>47</v>
      </c>
      <c r="C399" s="79">
        <v>4.2853200000000005</v>
      </c>
    </row>
    <row r="400" spans="1:3" x14ac:dyDescent="0.25">
      <c r="A400" s="52">
        <v>2018</v>
      </c>
      <c r="B400" s="104" t="s">
        <v>44</v>
      </c>
      <c r="C400" s="79">
        <v>1575.09934</v>
      </c>
    </row>
    <row r="401" spans="1:3" x14ac:dyDescent="0.25">
      <c r="A401" s="52">
        <v>2018</v>
      </c>
      <c r="B401" s="104" t="s">
        <v>48</v>
      </c>
      <c r="C401" s="79">
        <v>146.71915999999993</v>
      </c>
    </row>
    <row r="402" spans="1:3" x14ac:dyDescent="0.25">
      <c r="A402" s="52">
        <v>2018</v>
      </c>
      <c r="B402" s="104" t="s">
        <v>43</v>
      </c>
      <c r="C402" s="79">
        <v>762.25215000000082</v>
      </c>
    </row>
    <row r="403" spans="1:3" x14ac:dyDescent="0.25">
      <c r="A403" s="52">
        <v>2018</v>
      </c>
      <c r="B403" s="104" t="s">
        <v>49</v>
      </c>
      <c r="C403" s="79">
        <v>23.523999999999997</v>
      </c>
    </row>
    <row r="404" spans="1:3" x14ac:dyDescent="0.25">
      <c r="A404" s="52">
        <v>2018</v>
      </c>
      <c r="B404" s="104" t="s">
        <v>50</v>
      </c>
      <c r="C404" s="79">
        <v>188.43694999999994</v>
      </c>
    </row>
    <row r="405" spans="1:3" x14ac:dyDescent="0.25">
      <c r="A405" s="52">
        <v>2018</v>
      </c>
      <c r="B405" s="104" t="s">
        <v>51</v>
      </c>
      <c r="C405" s="79">
        <v>21.50637</v>
      </c>
    </row>
    <row r="406" spans="1:3" x14ac:dyDescent="0.25">
      <c r="A406" s="52">
        <v>2018</v>
      </c>
      <c r="B406" s="104" t="s">
        <v>45</v>
      </c>
      <c r="C406" s="79">
        <v>191.48294999999996</v>
      </c>
    </row>
    <row r="407" spans="1:3" x14ac:dyDescent="0.25">
      <c r="A407" s="52">
        <v>2018</v>
      </c>
      <c r="B407" s="104" t="s">
        <v>52</v>
      </c>
      <c r="C407" s="79">
        <v>540.64426999999978</v>
      </c>
    </row>
    <row r="408" spans="1:3" x14ac:dyDescent="0.25">
      <c r="A408" s="52">
        <v>2018</v>
      </c>
      <c r="B408" s="104" t="s">
        <v>46</v>
      </c>
      <c r="C408" s="79">
        <v>1459.5342400000011</v>
      </c>
    </row>
    <row r="409" spans="1:3" x14ac:dyDescent="0.25">
      <c r="A409" s="52">
        <v>2018</v>
      </c>
      <c r="B409" s="104" t="s">
        <v>53</v>
      </c>
      <c r="C409" s="79">
        <v>40.844179999999994</v>
      </c>
    </row>
    <row r="410" spans="1:3" x14ac:dyDescent="0.25">
      <c r="A410" s="52">
        <v>2018</v>
      </c>
      <c r="B410" s="104" t="s">
        <v>54</v>
      </c>
      <c r="C410" s="79">
        <v>132.66193999999993</v>
      </c>
    </row>
    <row r="411" spans="1:3" x14ac:dyDescent="0.25">
      <c r="A411" s="52">
        <v>2018</v>
      </c>
      <c r="B411" s="104" t="s">
        <v>55</v>
      </c>
      <c r="C411" s="79">
        <v>106.0244</v>
      </c>
    </row>
    <row r="412" spans="1:3" x14ac:dyDescent="0.25">
      <c r="A412" s="52">
        <v>2018</v>
      </c>
      <c r="B412" s="104" t="s">
        <v>64</v>
      </c>
      <c r="C412" s="79">
        <v>822.15908999999942</v>
      </c>
    </row>
    <row r="413" spans="1:3" x14ac:dyDescent="0.25">
      <c r="A413" s="52">
        <v>2018</v>
      </c>
      <c r="B413" s="104" t="s">
        <v>71</v>
      </c>
      <c r="C413" s="79">
        <v>796.38714000000027</v>
      </c>
    </row>
    <row r="414" spans="1:3" x14ac:dyDescent="0.25">
      <c r="A414" s="52">
        <v>2018</v>
      </c>
      <c r="B414" s="104" t="s">
        <v>72</v>
      </c>
      <c r="C414" s="79">
        <v>157.15959000000001</v>
      </c>
    </row>
    <row r="415" spans="1:3" x14ac:dyDescent="0.25">
      <c r="A415" s="52">
        <v>2018</v>
      </c>
      <c r="B415" s="104" t="s">
        <v>69</v>
      </c>
      <c r="C415" s="79">
        <v>408.17626000000007</v>
      </c>
    </row>
    <row r="416" spans="1:3" x14ac:dyDescent="0.25">
      <c r="A416" s="52">
        <v>2018</v>
      </c>
      <c r="B416" s="104" t="s">
        <v>67</v>
      </c>
      <c r="C416" s="79">
        <v>1219.3845299999998</v>
      </c>
    </row>
    <row r="417" spans="1:3" x14ac:dyDescent="0.25">
      <c r="A417" s="52">
        <v>2018</v>
      </c>
      <c r="B417" s="104" t="s">
        <v>70</v>
      </c>
      <c r="C417" s="79">
        <v>816.53555999999958</v>
      </c>
    </row>
    <row r="418" spans="1:3" x14ac:dyDescent="0.25">
      <c r="A418" s="52">
        <v>2018</v>
      </c>
      <c r="B418" s="104" t="s">
        <v>65</v>
      </c>
      <c r="C418" s="79">
        <v>32.987739999999995</v>
      </c>
    </row>
    <row r="419" spans="1:3" x14ac:dyDescent="0.25">
      <c r="A419" s="52">
        <v>2018</v>
      </c>
      <c r="B419" s="104" t="s">
        <v>73</v>
      </c>
      <c r="C419" s="79">
        <v>375.7121600000001</v>
      </c>
    </row>
    <row r="420" spans="1:3" x14ac:dyDescent="0.25">
      <c r="A420" s="52">
        <v>2018</v>
      </c>
      <c r="B420" s="104" t="s">
        <v>74</v>
      </c>
      <c r="C420" s="79">
        <v>485.24898000000024</v>
      </c>
    </row>
    <row r="421" spans="1:3" x14ac:dyDescent="0.25">
      <c r="A421" s="52">
        <v>2018</v>
      </c>
      <c r="B421" s="104" t="s">
        <v>68</v>
      </c>
      <c r="C421" s="79">
        <v>250.27238999999994</v>
      </c>
    </row>
    <row r="422" spans="1:3" x14ac:dyDescent="0.25">
      <c r="A422" s="52">
        <v>2018</v>
      </c>
      <c r="B422" s="104" t="s">
        <v>66</v>
      </c>
      <c r="C422" s="79">
        <v>499.09819000000005</v>
      </c>
    </row>
    <row r="423" spans="1:3" x14ac:dyDescent="0.25">
      <c r="A423" s="52">
        <v>2018</v>
      </c>
      <c r="B423" s="104" t="s">
        <v>82</v>
      </c>
      <c r="C423" s="79">
        <v>677.88679999999999</v>
      </c>
    </row>
    <row r="424" spans="1:3" x14ac:dyDescent="0.25">
      <c r="A424" s="52">
        <v>2018</v>
      </c>
      <c r="B424" s="104" t="s">
        <v>83</v>
      </c>
      <c r="C424" s="79">
        <v>522.86080000000027</v>
      </c>
    </row>
    <row r="425" spans="1:3" x14ac:dyDescent="0.25">
      <c r="A425" s="52">
        <v>2018</v>
      </c>
      <c r="B425" s="104" t="s">
        <v>81</v>
      </c>
      <c r="C425" s="79">
        <v>429.65739000000002</v>
      </c>
    </row>
    <row r="426" spans="1:3" x14ac:dyDescent="0.25">
      <c r="A426" s="52">
        <v>2018</v>
      </c>
      <c r="B426" s="104" t="s">
        <v>84</v>
      </c>
      <c r="C426" s="79">
        <v>652.2769199999999</v>
      </c>
    </row>
    <row r="427" spans="1:3" x14ac:dyDescent="0.25">
      <c r="A427" s="52">
        <v>2018</v>
      </c>
      <c r="B427" s="104" t="s">
        <v>85</v>
      </c>
      <c r="C427" s="79">
        <v>721.24136999999951</v>
      </c>
    </row>
    <row r="428" spans="1:3" x14ac:dyDescent="0.25">
      <c r="A428" s="52">
        <v>2018</v>
      </c>
      <c r="B428" s="104" t="s">
        <v>76</v>
      </c>
      <c r="C428" s="79">
        <v>848.92378999999971</v>
      </c>
    </row>
    <row r="429" spans="1:3" x14ac:dyDescent="0.25">
      <c r="A429" s="52">
        <v>2018</v>
      </c>
      <c r="B429" s="104" t="s">
        <v>87</v>
      </c>
      <c r="C429" s="79">
        <v>365.92822999999999</v>
      </c>
    </row>
    <row r="430" spans="1:3" x14ac:dyDescent="0.25">
      <c r="A430" s="52">
        <v>2018</v>
      </c>
      <c r="B430" s="104" t="s">
        <v>78</v>
      </c>
      <c r="C430" s="79">
        <v>389.32298000000003</v>
      </c>
    </row>
    <row r="431" spans="1:3" x14ac:dyDescent="0.25">
      <c r="A431" s="52">
        <v>2018</v>
      </c>
      <c r="B431" s="104" t="s">
        <v>86</v>
      </c>
      <c r="C431" s="79">
        <v>506.90733</v>
      </c>
    </row>
    <row r="432" spans="1:3" x14ac:dyDescent="0.25">
      <c r="A432" s="52">
        <v>2018</v>
      </c>
      <c r="B432" s="104" t="s">
        <v>88</v>
      </c>
      <c r="C432" s="79">
        <v>257.87934999999993</v>
      </c>
    </row>
    <row r="433" spans="1:3" x14ac:dyDescent="0.25">
      <c r="A433" s="52">
        <v>2018</v>
      </c>
      <c r="B433" s="104" t="s">
        <v>89</v>
      </c>
      <c r="C433" s="79">
        <v>607.38947000000019</v>
      </c>
    </row>
    <row r="434" spans="1:3" x14ac:dyDescent="0.25">
      <c r="A434" s="52">
        <v>2018</v>
      </c>
      <c r="B434" s="104" t="s">
        <v>90</v>
      </c>
      <c r="C434" s="79">
        <v>746.89327000000014</v>
      </c>
    </row>
    <row r="435" spans="1:3" x14ac:dyDescent="0.25">
      <c r="A435" s="52">
        <v>2018</v>
      </c>
      <c r="B435" s="104" t="s">
        <v>80</v>
      </c>
      <c r="C435" s="79">
        <v>320.65312999999998</v>
      </c>
    </row>
    <row r="436" spans="1:3" x14ac:dyDescent="0.25">
      <c r="A436" s="52">
        <v>2018</v>
      </c>
      <c r="B436" s="104" t="s">
        <v>91</v>
      </c>
      <c r="C436" s="79">
        <v>520.34040000000005</v>
      </c>
    </row>
    <row r="437" spans="1:3" x14ac:dyDescent="0.25">
      <c r="A437" s="52">
        <v>2018</v>
      </c>
      <c r="B437" s="104" t="s">
        <v>92</v>
      </c>
      <c r="C437" s="79">
        <v>389.69207000000011</v>
      </c>
    </row>
    <row r="438" spans="1:3" x14ac:dyDescent="0.25">
      <c r="A438" s="52">
        <v>2018</v>
      </c>
      <c r="B438" s="104" t="s">
        <v>93</v>
      </c>
      <c r="C438" s="79">
        <v>584.54120000000023</v>
      </c>
    </row>
    <row r="439" spans="1:3" x14ac:dyDescent="0.25">
      <c r="A439" s="52">
        <v>2018</v>
      </c>
      <c r="B439" s="104" t="s">
        <v>94</v>
      </c>
      <c r="C439" s="79">
        <v>1120.9862300000002</v>
      </c>
    </row>
    <row r="440" spans="1:3" x14ac:dyDescent="0.25">
      <c r="A440" s="52">
        <v>2018</v>
      </c>
      <c r="B440" s="104" t="s">
        <v>79</v>
      </c>
      <c r="C440" s="79">
        <v>1006.4745699999999</v>
      </c>
    </row>
    <row r="441" spans="1:3" x14ac:dyDescent="0.25">
      <c r="A441" s="52">
        <v>2018</v>
      </c>
      <c r="B441" s="104" t="s">
        <v>95</v>
      </c>
      <c r="C441" s="79">
        <v>676.70285999999919</v>
      </c>
    </row>
    <row r="442" spans="1:3" x14ac:dyDescent="0.25">
      <c r="A442" s="52">
        <v>2018</v>
      </c>
      <c r="B442" s="104" t="s">
        <v>96</v>
      </c>
      <c r="C442" s="79">
        <v>253.37700000000009</v>
      </c>
    </row>
    <row r="443" spans="1:3" x14ac:dyDescent="0.25">
      <c r="A443" s="52">
        <v>2018</v>
      </c>
      <c r="B443" s="104" t="s">
        <v>97</v>
      </c>
      <c r="C443" s="79">
        <v>1340.6304800000016</v>
      </c>
    </row>
    <row r="444" spans="1:3" x14ac:dyDescent="0.25">
      <c r="A444" s="52">
        <v>2018</v>
      </c>
      <c r="B444" s="104" t="s">
        <v>98</v>
      </c>
      <c r="C444" s="79">
        <v>524.77504999999962</v>
      </c>
    </row>
    <row r="445" spans="1:3" x14ac:dyDescent="0.25">
      <c r="A445" s="52">
        <v>2018</v>
      </c>
      <c r="B445" s="104" t="s">
        <v>99</v>
      </c>
      <c r="C445" s="79">
        <v>1406.76875</v>
      </c>
    </row>
    <row r="446" spans="1:3" x14ac:dyDescent="0.25">
      <c r="A446" s="52">
        <v>2018</v>
      </c>
      <c r="B446" s="104" t="s">
        <v>77</v>
      </c>
      <c r="C446" s="79">
        <v>745.24375999999961</v>
      </c>
    </row>
    <row r="447" spans="1:3" x14ac:dyDescent="0.25">
      <c r="A447" s="52">
        <v>2018</v>
      </c>
      <c r="B447" s="104" t="s">
        <v>100</v>
      </c>
      <c r="C447" s="79">
        <v>743.07559999999921</v>
      </c>
    </row>
    <row r="448" spans="1:3" x14ac:dyDescent="0.25">
      <c r="A448" s="52">
        <v>2018</v>
      </c>
      <c r="B448" s="104" t="s">
        <v>101</v>
      </c>
      <c r="C448" s="79">
        <v>446.44904999999949</v>
      </c>
    </row>
    <row r="449" spans="1:3" x14ac:dyDescent="0.25">
      <c r="A449" s="52">
        <v>2018</v>
      </c>
      <c r="B449" s="104" t="s">
        <v>102</v>
      </c>
      <c r="C449" s="79">
        <v>670.05533999999966</v>
      </c>
    </row>
    <row r="450" spans="1:3" x14ac:dyDescent="0.25">
      <c r="A450" s="52">
        <v>2018</v>
      </c>
      <c r="B450" s="104" t="s">
        <v>103</v>
      </c>
      <c r="C450" s="79">
        <v>483.35456000000005</v>
      </c>
    </row>
    <row r="451" spans="1:3" x14ac:dyDescent="0.25">
      <c r="A451" s="52">
        <v>2018</v>
      </c>
      <c r="B451" s="104" t="s">
        <v>104</v>
      </c>
      <c r="C451" s="79">
        <v>885.22861999999998</v>
      </c>
    </row>
    <row r="452" spans="1:3" x14ac:dyDescent="0.25">
      <c r="A452" s="52">
        <v>2018</v>
      </c>
      <c r="B452" s="104" t="s">
        <v>105</v>
      </c>
      <c r="C452" s="79">
        <v>245.17786999999996</v>
      </c>
    </row>
    <row r="453" spans="1:3" x14ac:dyDescent="0.25">
      <c r="A453" s="52">
        <v>2018</v>
      </c>
      <c r="B453" s="104" t="s">
        <v>106</v>
      </c>
      <c r="C453" s="79">
        <v>915.58187999999984</v>
      </c>
    </row>
    <row r="454" spans="1:3" x14ac:dyDescent="0.25">
      <c r="A454" s="52">
        <v>2018</v>
      </c>
      <c r="B454" s="104" t="s">
        <v>123</v>
      </c>
      <c r="C454" s="79">
        <v>184.76687999999999</v>
      </c>
    </row>
    <row r="455" spans="1:3" x14ac:dyDescent="0.25">
      <c r="A455" s="52">
        <v>2018</v>
      </c>
      <c r="B455" s="104" t="s">
        <v>122</v>
      </c>
      <c r="C455" s="79">
        <v>1254.7669899999994</v>
      </c>
    </row>
    <row r="456" spans="1:3" x14ac:dyDescent="0.25">
      <c r="A456" s="52">
        <v>2018</v>
      </c>
      <c r="B456" s="104" t="s">
        <v>121</v>
      </c>
      <c r="C456" s="79">
        <v>588.63970000000029</v>
      </c>
    </row>
    <row r="457" spans="1:3" x14ac:dyDescent="0.25">
      <c r="A457" s="52">
        <v>2018</v>
      </c>
      <c r="B457" s="104" t="s">
        <v>117</v>
      </c>
      <c r="C457" s="79">
        <v>671.00417000000004</v>
      </c>
    </row>
    <row r="458" spans="1:3" x14ac:dyDescent="0.25">
      <c r="A458" s="52">
        <v>2018</v>
      </c>
      <c r="B458" s="104" t="s">
        <v>119</v>
      </c>
      <c r="C458" s="79">
        <v>256.44062999999994</v>
      </c>
    </row>
    <row r="459" spans="1:3" x14ac:dyDescent="0.25">
      <c r="A459" s="52">
        <v>2018</v>
      </c>
      <c r="B459" s="104" t="s">
        <v>118</v>
      </c>
      <c r="C459" s="79">
        <v>551.09123999999986</v>
      </c>
    </row>
    <row r="460" spans="1:3" x14ac:dyDescent="0.25">
      <c r="A460" s="52">
        <v>2018</v>
      </c>
      <c r="B460" s="104" t="s">
        <v>124</v>
      </c>
      <c r="C460" s="79">
        <v>251.58368000000007</v>
      </c>
    </row>
    <row r="461" spans="1:3" x14ac:dyDescent="0.25">
      <c r="A461" s="52">
        <v>2018</v>
      </c>
      <c r="B461" s="104" t="s">
        <v>125</v>
      </c>
      <c r="C461" s="79">
        <v>502.36649000000011</v>
      </c>
    </row>
    <row r="462" spans="1:3" x14ac:dyDescent="0.25">
      <c r="A462" s="52">
        <v>2018</v>
      </c>
      <c r="B462" s="104" t="s">
        <v>111</v>
      </c>
      <c r="C462" s="79">
        <v>265.70204000000007</v>
      </c>
    </row>
    <row r="463" spans="1:3" x14ac:dyDescent="0.25">
      <c r="A463" s="52">
        <v>2018</v>
      </c>
      <c r="B463" s="104" t="s">
        <v>120</v>
      </c>
      <c r="C463" s="79">
        <v>270.40044</v>
      </c>
    </row>
    <row r="464" spans="1:3" x14ac:dyDescent="0.25">
      <c r="A464" s="52">
        <v>2018</v>
      </c>
      <c r="B464" s="104" t="s">
        <v>113</v>
      </c>
      <c r="C464" s="79">
        <v>257.07199000000014</v>
      </c>
    </row>
    <row r="465" spans="1:3" x14ac:dyDescent="0.25">
      <c r="A465" s="52">
        <v>2018</v>
      </c>
      <c r="B465" s="104" t="s">
        <v>112</v>
      </c>
      <c r="C465" s="79">
        <v>1455.2707599999994</v>
      </c>
    </row>
    <row r="466" spans="1:3" x14ac:dyDescent="0.25">
      <c r="A466" s="52">
        <v>2018</v>
      </c>
      <c r="B466" s="104" t="s">
        <v>126</v>
      </c>
      <c r="C466" s="79">
        <v>244.93984</v>
      </c>
    </row>
    <row r="467" spans="1:3" x14ac:dyDescent="0.25">
      <c r="A467" s="52">
        <v>2018</v>
      </c>
      <c r="B467" s="104" t="s">
        <v>127</v>
      </c>
      <c r="C467" s="79">
        <v>930.92793000000017</v>
      </c>
    </row>
    <row r="468" spans="1:3" x14ac:dyDescent="0.25">
      <c r="A468" s="52">
        <v>2018</v>
      </c>
      <c r="B468" s="104" t="s">
        <v>115</v>
      </c>
      <c r="C468" s="79">
        <v>0</v>
      </c>
    </row>
    <row r="469" spans="1:3" x14ac:dyDescent="0.25">
      <c r="A469" s="52">
        <v>2018</v>
      </c>
      <c r="B469" s="104" t="s">
        <v>110</v>
      </c>
      <c r="C469" s="79">
        <v>6.5753200000000014</v>
      </c>
    </row>
    <row r="470" spans="1:3" x14ac:dyDescent="0.25">
      <c r="A470" s="52">
        <v>2018</v>
      </c>
      <c r="B470" s="104" t="s">
        <v>116</v>
      </c>
      <c r="C470" s="79">
        <v>637.14007000000049</v>
      </c>
    </row>
    <row r="471" spans="1:3" x14ac:dyDescent="0.25">
      <c r="A471" s="52">
        <v>2018</v>
      </c>
      <c r="B471" s="104" t="s">
        <v>114</v>
      </c>
      <c r="C471" s="79">
        <v>0.39545999999999987</v>
      </c>
    </row>
    <row r="472" spans="1:3" x14ac:dyDescent="0.25">
      <c r="A472" s="52">
        <v>2018</v>
      </c>
      <c r="B472" s="104" t="s">
        <v>135</v>
      </c>
      <c r="C472" s="79">
        <v>6.7003299999999957</v>
      </c>
    </row>
    <row r="473" spans="1:3" x14ac:dyDescent="0.25">
      <c r="A473" s="52">
        <v>2018</v>
      </c>
      <c r="B473" s="104" t="s">
        <v>136</v>
      </c>
      <c r="C473" s="79">
        <v>973.04159000000061</v>
      </c>
    </row>
    <row r="474" spans="1:3" x14ac:dyDescent="0.25">
      <c r="A474" s="52">
        <v>2018</v>
      </c>
      <c r="B474" s="104" t="s">
        <v>130</v>
      </c>
      <c r="C474" s="79">
        <v>815.52961000000039</v>
      </c>
    </row>
    <row r="475" spans="1:3" x14ac:dyDescent="0.25">
      <c r="A475" s="52">
        <v>2018</v>
      </c>
      <c r="B475" s="104" t="s">
        <v>134</v>
      </c>
      <c r="C475" s="79">
        <v>662.12561999999957</v>
      </c>
    </row>
    <row r="476" spans="1:3" x14ac:dyDescent="0.25">
      <c r="A476" s="52">
        <v>2018</v>
      </c>
      <c r="B476" s="104" t="s">
        <v>133</v>
      </c>
      <c r="C476" s="79">
        <v>44.526819999999994</v>
      </c>
    </row>
    <row r="477" spans="1:3" x14ac:dyDescent="0.25">
      <c r="A477" s="52">
        <v>2018</v>
      </c>
      <c r="B477" s="104" t="s">
        <v>132</v>
      </c>
      <c r="C477" s="79">
        <v>390.19585000000006</v>
      </c>
    </row>
    <row r="478" spans="1:3" x14ac:dyDescent="0.25">
      <c r="A478" s="52">
        <v>2018</v>
      </c>
      <c r="B478" s="104" t="s">
        <v>137</v>
      </c>
      <c r="C478" s="79">
        <v>393.62333999999998</v>
      </c>
    </row>
    <row r="479" spans="1:3" x14ac:dyDescent="0.25">
      <c r="A479" s="52">
        <v>2018</v>
      </c>
      <c r="B479" s="104" t="s">
        <v>131</v>
      </c>
      <c r="C479" s="79">
        <v>1194.6032499999999</v>
      </c>
    </row>
    <row r="480" spans="1:3" x14ac:dyDescent="0.25">
      <c r="A480" s="52">
        <v>2018</v>
      </c>
      <c r="B480" s="104" t="s">
        <v>142</v>
      </c>
      <c r="C480" s="79">
        <v>72.296870000000013</v>
      </c>
    </row>
    <row r="481" spans="1:3" x14ac:dyDescent="0.25">
      <c r="A481" s="52">
        <v>2018</v>
      </c>
      <c r="B481" s="104" t="s">
        <v>143</v>
      </c>
      <c r="C481" s="79">
        <v>172.72333999999998</v>
      </c>
    </row>
    <row r="482" spans="1:3" x14ac:dyDescent="0.25">
      <c r="A482" s="52">
        <v>2018</v>
      </c>
      <c r="B482" s="104" t="s">
        <v>144</v>
      </c>
      <c r="C482" s="79">
        <v>160.66595000000004</v>
      </c>
    </row>
    <row r="483" spans="1:3" x14ac:dyDescent="0.25">
      <c r="A483" s="52">
        <v>2018</v>
      </c>
      <c r="B483" s="104" t="s">
        <v>139</v>
      </c>
      <c r="C483" s="79">
        <v>114.60903</v>
      </c>
    </row>
    <row r="484" spans="1:3" x14ac:dyDescent="0.25">
      <c r="A484" s="52">
        <v>2018</v>
      </c>
      <c r="B484" s="104" t="s">
        <v>141</v>
      </c>
      <c r="C484" s="79">
        <v>548.66021000000012</v>
      </c>
    </row>
    <row r="485" spans="1:3" x14ac:dyDescent="0.25">
      <c r="A485" s="52">
        <v>2018</v>
      </c>
      <c r="B485" s="104" t="s">
        <v>145</v>
      </c>
      <c r="C485" s="79">
        <v>422.3730599999999</v>
      </c>
    </row>
    <row r="486" spans="1:3" x14ac:dyDescent="0.25">
      <c r="A486" s="52">
        <v>2018</v>
      </c>
      <c r="B486" s="104" t="s">
        <v>146</v>
      </c>
      <c r="C486" s="79">
        <v>80.441839999999985</v>
      </c>
    </row>
    <row r="487" spans="1:3" x14ac:dyDescent="0.25">
      <c r="A487" s="52">
        <v>2018</v>
      </c>
      <c r="B487" s="104" t="s">
        <v>147</v>
      </c>
      <c r="C487" s="79">
        <v>202.84765999999999</v>
      </c>
    </row>
    <row r="488" spans="1:3" x14ac:dyDescent="0.25">
      <c r="A488" s="52">
        <v>2018</v>
      </c>
      <c r="B488" s="104" t="s">
        <v>148</v>
      </c>
      <c r="C488" s="79">
        <v>269.59902</v>
      </c>
    </row>
    <row r="489" spans="1:3" x14ac:dyDescent="0.25">
      <c r="A489" s="52">
        <v>2018</v>
      </c>
      <c r="B489" s="104" t="s">
        <v>138</v>
      </c>
      <c r="C489" s="79">
        <v>949.98951000000022</v>
      </c>
    </row>
    <row r="490" spans="1:3" x14ac:dyDescent="0.25">
      <c r="A490" s="52">
        <v>2018</v>
      </c>
      <c r="B490" s="104" t="s">
        <v>140</v>
      </c>
      <c r="C490" s="79">
        <v>548.98120999999935</v>
      </c>
    </row>
    <row r="491" spans="1:3" x14ac:dyDescent="0.25">
      <c r="A491" s="52">
        <v>2018</v>
      </c>
      <c r="B491" s="104" t="s">
        <v>149</v>
      </c>
      <c r="C491" s="79">
        <v>74.691490000000016</v>
      </c>
    </row>
    <row r="492" spans="1:3" x14ac:dyDescent="0.25">
      <c r="A492" s="52">
        <v>2018</v>
      </c>
      <c r="B492" s="104" t="s">
        <v>150</v>
      </c>
      <c r="C492" s="79">
        <v>47.025439999999996</v>
      </c>
    </row>
    <row r="493" spans="1:3" x14ac:dyDescent="0.25">
      <c r="A493" s="52">
        <v>2018</v>
      </c>
      <c r="B493" s="104" t="s">
        <v>151</v>
      </c>
      <c r="C493" s="79">
        <v>65.109680000000012</v>
      </c>
    </row>
    <row r="494" spans="1:3" x14ac:dyDescent="0.25">
      <c r="A494" s="52">
        <v>2018</v>
      </c>
      <c r="B494" s="104" t="s">
        <v>152</v>
      </c>
      <c r="C494" s="79">
        <v>67.136710000000022</v>
      </c>
    </row>
    <row r="495" spans="1:3" x14ac:dyDescent="0.25">
      <c r="A495" s="52">
        <v>2018</v>
      </c>
      <c r="B495" s="104" t="s">
        <v>153</v>
      </c>
      <c r="C495" s="79">
        <v>87.548049999999932</v>
      </c>
    </row>
    <row r="496" spans="1:3" x14ac:dyDescent="0.25">
      <c r="A496" s="52">
        <v>2018</v>
      </c>
      <c r="B496" s="104" t="s">
        <v>154</v>
      </c>
      <c r="C496" s="79">
        <v>46.062399999999975</v>
      </c>
    </row>
    <row r="497" spans="1:3" x14ac:dyDescent="0.25">
      <c r="A497" s="52">
        <v>2018</v>
      </c>
      <c r="B497" s="104" t="s">
        <v>155</v>
      </c>
      <c r="C497" s="79">
        <v>71.55270999999999</v>
      </c>
    </row>
    <row r="498" spans="1:3" x14ac:dyDescent="0.25">
      <c r="A498" s="52">
        <v>2018</v>
      </c>
      <c r="B498" s="104" t="s">
        <v>156</v>
      </c>
      <c r="C498" s="79">
        <v>93.27512000000003</v>
      </c>
    </row>
    <row r="499" spans="1:3" x14ac:dyDescent="0.25">
      <c r="A499" s="52">
        <v>2018</v>
      </c>
      <c r="B499" s="104" t="s">
        <v>157</v>
      </c>
      <c r="C499" s="79">
        <v>91.405570000000026</v>
      </c>
    </row>
    <row r="500" spans="1:3" x14ac:dyDescent="0.25">
      <c r="A500" s="52">
        <v>2018</v>
      </c>
      <c r="B500" s="104" t="s">
        <v>170</v>
      </c>
      <c r="C500" s="79">
        <v>9.4560000000000033E-2</v>
      </c>
    </row>
    <row r="501" spans="1:3" x14ac:dyDescent="0.25">
      <c r="A501" s="52">
        <v>2018</v>
      </c>
      <c r="B501" s="104" t="s">
        <v>56</v>
      </c>
      <c r="C501" s="79">
        <v>242.93295000000018</v>
      </c>
    </row>
    <row r="502" spans="1:3" x14ac:dyDescent="0.25">
      <c r="A502" s="52">
        <v>2018</v>
      </c>
      <c r="B502" s="104" t="s">
        <v>166</v>
      </c>
      <c r="C502" s="79">
        <v>4.7781500000000028</v>
      </c>
    </row>
    <row r="503" spans="1:3" x14ac:dyDescent="0.25">
      <c r="A503" s="52">
        <v>2018</v>
      </c>
      <c r="B503" s="104" t="s">
        <v>41</v>
      </c>
      <c r="C503" s="79">
        <v>379.61323000000016</v>
      </c>
    </row>
    <row r="504" spans="1:3" x14ac:dyDescent="0.25">
      <c r="A504" s="52">
        <v>2018</v>
      </c>
      <c r="B504" s="104" t="s">
        <v>39</v>
      </c>
      <c r="C504" s="79">
        <v>46.687859999999993</v>
      </c>
    </row>
    <row r="505" spans="1:3" x14ac:dyDescent="0.25">
      <c r="A505" s="52">
        <v>2018</v>
      </c>
      <c r="B505" s="104" t="s">
        <v>18</v>
      </c>
      <c r="C505" s="79">
        <v>2204.4657299999994</v>
      </c>
    </row>
    <row r="506" spans="1:3" x14ac:dyDescent="0.25">
      <c r="A506" s="52">
        <v>2018</v>
      </c>
      <c r="B506" s="104" t="s">
        <v>16</v>
      </c>
      <c r="C506" s="79">
        <v>0</v>
      </c>
    </row>
    <row r="507" spans="1:3" x14ac:dyDescent="0.25">
      <c r="A507" s="52">
        <v>2018</v>
      </c>
      <c r="B507" s="104" t="s">
        <v>108</v>
      </c>
      <c r="C507" s="79">
        <v>762.51735000000019</v>
      </c>
    </row>
    <row r="508" spans="1:3" x14ac:dyDescent="0.25">
      <c r="A508" s="52">
        <v>2018</v>
      </c>
      <c r="B508" s="104" t="s">
        <v>30</v>
      </c>
      <c r="C508" s="79">
        <v>0</v>
      </c>
    </row>
    <row r="509" spans="1:3" x14ac:dyDescent="0.25">
      <c r="A509" s="52">
        <v>2018</v>
      </c>
      <c r="B509" s="104" t="s">
        <v>107</v>
      </c>
      <c r="C509" s="79">
        <v>500.54916999999995</v>
      </c>
    </row>
    <row r="510" spans="1:3" x14ac:dyDescent="0.25">
      <c r="A510" s="52">
        <v>2018</v>
      </c>
      <c r="B510" s="104" t="s">
        <v>15</v>
      </c>
      <c r="C510" s="79">
        <v>340.81486999999993</v>
      </c>
    </row>
    <row r="511" spans="1:3" x14ac:dyDescent="0.25">
      <c r="A511" s="52">
        <v>2018</v>
      </c>
      <c r="B511" s="104" t="s">
        <v>19</v>
      </c>
      <c r="C511" s="79">
        <v>35.404920000000004</v>
      </c>
    </row>
    <row r="512" spans="1:3" x14ac:dyDescent="0.25">
      <c r="A512" s="52">
        <v>2018</v>
      </c>
      <c r="B512" s="104" t="s">
        <v>14</v>
      </c>
      <c r="C512" s="79">
        <v>2958.5035100000009</v>
      </c>
    </row>
    <row r="513" spans="1:3" x14ac:dyDescent="0.25">
      <c r="A513" s="52">
        <v>2018</v>
      </c>
      <c r="B513" s="104" t="s">
        <v>13</v>
      </c>
      <c r="C513" s="79">
        <v>1485.8876099999995</v>
      </c>
    </row>
    <row r="514" spans="1:3" x14ac:dyDescent="0.25">
      <c r="A514" s="52">
        <v>2018</v>
      </c>
      <c r="B514" s="104" t="s">
        <v>162</v>
      </c>
      <c r="C514" s="79">
        <v>0</v>
      </c>
    </row>
    <row r="515" spans="1:3" x14ac:dyDescent="0.25">
      <c r="A515" s="52">
        <v>2018</v>
      </c>
      <c r="B515" s="104" t="s">
        <v>3</v>
      </c>
      <c r="C515" s="79">
        <v>1830.2441399999993</v>
      </c>
    </row>
    <row r="516" spans="1:3" x14ac:dyDescent="0.25">
      <c r="A516" s="52">
        <v>2018</v>
      </c>
      <c r="B516" s="104" t="s">
        <v>1</v>
      </c>
      <c r="C516" s="79">
        <v>153.80026999999998</v>
      </c>
    </row>
    <row r="517" spans="1:3" x14ac:dyDescent="0.25">
      <c r="A517" s="52">
        <v>2018</v>
      </c>
      <c r="B517" s="104" t="s">
        <v>0</v>
      </c>
      <c r="C517" s="79">
        <v>744.6</v>
      </c>
    </row>
    <row r="518" spans="1:3" x14ac:dyDescent="0.25">
      <c r="A518" s="52">
        <v>2018</v>
      </c>
      <c r="B518" s="104" t="s">
        <v>11</v>
      </c>
      <c r="C518" s="79">
        <v>10.518739999999998</v>
      </c>
    </row>
    <row r="519" spans="1:3" x14ac:dyDescent="0.25">
      <c r="A519" s="52">
        <v>2018</v>
      </c>
      <c r="B519" s="104" t="s">
        <v>4</v>
      </c>
      <c r="C519" s="79">
        <v>1360.3261199999999</v>
      </c>
    </row>
    <row r="520" spans="1:3" x14ac:dyDescent="0.25">
      <c r="A520" s="52">
        <v>2018</v>
      </c>
      <c r="B520" s="104" t="s">
        <v>12</v>
      </c>
      <c r="C520" s="79">
        <v>0</v>
      </c>
    </row>
    <row r="521" spans="1:3" x14ac:dyDescent="0.25">
      <c r="A521" s="52">
        <v>2018</v>
      </c>
      <c r="B521" s="104" t="s">
        <v>6</v>
      </c>
      <c r="C521" s="79">
        <v>0</v>
      </c>
    </row>
    <row r="522" spans="1:3" x14ac:dyDescent="0.25">
      <c r="A522" s="52">
        <v>2018</v>
      </c>
      <c r="B522" s="104" t="s">
        <v>5</v>
      </c>
      <c r="C522" s="79">
        <v>36.868129999999987</v>
      </c>
    </row>
    <row r="523" spans="1:3" x14ac:dyDescent="0.25">
      <c r="A523" s="52">
        <v>2018</v>
      </c>
      <c r="B523" s="104" t="s">
        <v>21</v>
      </c>
      <c r="C523" s="79">
        <v>0</v>
      </c>
    </row>
    <row r="524" spans="1:3" x14ac:dyDescent="0.25">
      <c r="A524" s="52">
        <v>2018</v>
      </c>
      <c r="B524" s="104" t="s">
        <v>160</v>
      </c>
      <c r="C524" s="79">
        <v>41.565470000000005</v>
      </c>
    </row>
    <row r="525" spans="1:3" x14ac:dyDescent="0.25">
      <c r="A525" s="52">
        <v>2018</v>
      </c>
      <c r="B525" s="104" t="s">
        <v>168</v>
      </c>
      <c r="C525" s="79">
        <v>0</v>
      </c>
    </row>
    <row r="526" spans="1:3" x14ac:dyDescent="0.25">
      <c r="A526" s="52">
        <v>2018</v>
      </c>
      <c r="B526" s="104" t="s">
        <v>32</v>
      </c>
      <c r="C526" s="79">
        <v>57.015370000000004</v>
      </c>
    </row>
    <row r="527" spans="1:3" x14ac:dyDescent="0.25">
      <c r="A527" s="52">
        <v>2018</v>
      </c>
      <c r="B527" s="104" t="s">
        <v>36</v>
      </c>
      <c r="C527" s="79">
        <v>527.68186999999978</v>
      </c>
    </row>
    <row r="528" spans="1:3" x14ac:dyDescent="0.25">
      <c r="A528" s="52">
        <v>2018</v>
      </c>
      <c r="B528" s="104" t="s">
        <v>26</v>
      </c>
      <c r="C528" s="79">
        <v>0</v>
      </c>
    </row>
    <row r="529" spans="1:3" ht="15.75" thickBot="1" x14ac:dyDescent="0.3">
      <c r="A529" s="132">
        <v>2018</v>
      </c>
      <c r="B529" s="8" t="s">
        <v>29</v>
      </c>
      <c r="C529" s="80">
        <v>0</v>
      </c>
    </row>
    <row r="530" spans="1:3" x14ac:dyDescent="0.25">
      <c r="C530" s="27">
        <f>SUM(C2:C529)</f>
        <v>228586.57572999995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0"/>
  <sheetViews>
    <sheetView topLeftCell="A31" workbookViewId="0">
      <selection activeCell="G51" sqref="G51"/>
    </sheetView>
  </sheetViews>
  <sheetFormatPr baseColWidth="10" defaultRowHeight="15" x14ac:dyDescent="0.25"/>
  <cols>
    <col min="1" max="1" width="11.42578125" style="28"/>
    <col min="2" max="2" width="104.28515625" style="31" customWidth="1"/>
    <col min="3" max="3" width="12.140625" style="31" customWidth="1"/>
    <col min="4" max="4" width="16.28515625" style="28" bestFit="1" customWidth="1"/>
    <col min="5" max="5" width="14.5703125" style="28" bestFit="1" customWidth="1"/>
    <col min="6" max="8" width="14.5703125" style="28" customWidth="1"/>
    <col min="9" max="9" width="36.28515625" style="28" bestFit="1" customWidth="1"/>
    <col min="10" max="11" width="14.5703125" style="28" customWidth="1"/>
    <col min="12" max="12" width="11.42578125" style="28"/>
    <col min="13" max="13" width="12.5703125" style="28" bestFit="1" customWidth="1"/>
    <col min="14" max="14" width="17.140625" style="44" customWidth="1"/>
    <col min="15" max="15" width="36.28515625" style="44" customWidth="1"/>
    <col min="16" max="16" width="18.5703125" style="44" customWidth="1"/>
    <col min="17" max="18" width="36.28515625" style="44" customWidth="1"/>
    <col min="19" max="16384" width="11.42578125" style="28"/>
  </cols>
  <sheetData>
    <row r="1" spans="1:18" ht="15.75" thickBot="1" x14ac:dyDescent="0.3">
      <c r="N1" s="45" t="s">
        <v>565</v>
      </c>
      <c r="O1" s="46"/>
      <c r="P1" s="46"/>
      <c r="Q1" s="47"/>
      <c r="R1" s="47"/>
    </row>
    <row r="2" spans="1:18" ht="15.75" thickBot="1" x14ac:dyDescent="0.3">
      <c r="A2" s="49" t="s">
        <v>539</v>
      </c>
      <c r="B2" s="50" t="s">
        <v>460</v>
      </c>
      <c r="C2" s="50" t="s">
        <v>654</v>
      </c>
      <c r="D2" s="22" t="s">
        <v>655</v>
      </c>
      <c r="E2" s="4" t="s">
        <v>656</v>
      </c>
      <c r="F2" s="4" t="s">
        <v>657</v>
      </c>
      <c r="G2" s="5" t="s">
        <v>658</v>
      </c>
      <c r="N2" s="153" t="s">
        <v>706</v>
      </c>
      <c r="O2" s="153" t="s">
        <v>566</v>
      </c>
      <c r="P2" s="154" t="s">
        <v>567</v>
      </c>
      <c r="Q2" s="154" t="s">
        <v>568</v>
      </c>
      <c r="R2" s="154" t="s">
        <v>569</v>
      </c>
    </row>
    <row r="3" spans="1:18" x14ac:dyDescent="0.25">
      <c r="A3" s="51" t="s">
        <v>540</v>
      </c>
      <c r="B3" s="4" t="s">
        <v>504</v>
      </c>
      <c r="C3" s="4">
        <v>500</v>
      </c>
      <c r="D3" s="155">
        <f>VLOOKUP(B3,$O$3:$R$86,2,FALSE)</f>
        <v>168102251.69553202</v>
      </c>
      <c r="E3" s="69">
        <f>F3+G3</f>
        <v>19611581.153356027</v>
      </c>
      <c r="F3" s="70">
        <f>VLOOKUP(B3,$O$3:$R$84,3,FALSE)</f>
        <v>17031611.928986117</v>
      </c>
      <c r="G3" s="71">
        <f>VLOOKUP(B3,$O$3:$R$84,4,FALSE)</f>
        <v>2579969.2243699091</v>
      </c>
      <c r="I3" s="28" t="s">
        <v>659</v>
      </c>
      <c r="J3" s="48">
        <f>AVERAGEIF($C$3:$C$85,220,$D$3:$D$85)</f>
        <v>18154949.033416055</v>
      </c>
      <c r="N3" s="64" t="s">
        <v>570</v>
      </c>
      <c r="O3" s="64" t="s">
        <v>504</v>
      </c>
      <c r="P3" s="64">
        <v>168102251.69553202</v>
      </c>
      <c r="Q3" s="64">
        <v>17031611.928986117</v>
      </c>
      <c r="R3" s="64">
        <v>2579969.2243699091</v>
      </c>
    </row>
    <row r="4" spans="1:18" x14ac:dyDescent="0.25">
      <c r="A4" s="52" t="s">
        <v>540</v>
      </c>
      <c r="B4" s="6" t="s">
        <v>498</v>
      </c>
      <c r="C4" s="6">
        <v>500</v>
      </c>
      <c r="D4" s="155">
        <f t="shared" ref="D4:D67" si="0">VLOOKUP(B4,$O$3:$R$86,2,FALSE)</f>
        <v>51847646.593204528</v>
      </c>
      <c r="E4" s="72">
        <f t="shared" ref="E4:E65" si="1">F4+G4</f>
        <v>6192862.2945504114</v>
      </c>
      <c r="F4" s="64">
        <f t="shared" ref="F4:F67" si="2">VLOOKUP(B4,$O$3:$R$84,3,FALSE)</f>
        <v>5280567.3884815834</v>
      </c>
      <c r="G4" s="65">
        <f t="shared" ref="G4:G67" si="3">VLOOKUP(B4,$O$3:$R$84,4,FALSE)</f>
        <v>912294.90606882761</v>
      </c>
      <c r="I4" s="28" t="s">
        <v>660</v>
      </c>
      <c r="J4" s="48">
        <f>AVERAGEIF($C$3:$C$85,220,$E$3:$E$85)</f>
        <v>2215121.7234678594</v>
      </c>
      <c r="M4" s="30"/>
      <c r="N4" s="64" t="s">
        <v>571</v>
      </c>
      <c r="O4" s="64" t="s">
        <v>498</v>
      </c>
      <c r="P4" s="64">
        <v>51847646.593204528</v>
      </c>
      <c r="Q4" s="64">
        <v>5280567.3884815834</v>
      </c>
      <c r="R4" s="64">
        <v>912294.90606882761</v>
      </c>
    </row>
    <row r="5" spans="1:18" x14ac:dyDescent="0.25">
      <c r="A5" s="52" t="s">
        <v>540</v>
      </c>
      <c r="B5" s="6" t="s">
        <v>503</v>
      </c>
      <c r="C5" s="6">
        <v>500</v>
      </c>
      <c r="D5" s="155">
        <f t="shared" si="0"/>
        <v>7982308.3657958517</v>
      </c>
      <c r="E5" s="72">
        <f t="shared" si="1"/>
        <v>1021039.6684328687</v>
      </c>
      <c r="F5" s="64">
        <f t="shared" si="2"/>
        <v>845143.21876843041</v>
      </c>
      <c r="G5" s="65">
        <f t="shared" si="3"/>
        <v>175896.44966443829</v>
      </c>
      <c r="I5" s="28" t="s">
        <v>661</v>
      </c>
      <c r="J5" s="75">
        <f>J3/J4</f>
        <v>8.1959148524776211</v>
      </c>
      <c r="M5" s="30"/>
      <c r="N5" s="64" t="s">
        <v>572</v>
      </c>
      <c r="O5" s="64" t="s">
        <v>503</v>
      </c>
      <c r="P5" s="64">
        <v>7982308.3657958517</v>
      </c>
      <c r="Q5" s="64">
        <v>845143.21876843041</v>
      </c>
      <c r="R5" s="64">
        <v>175896.44966443829</v>
      </c>
    </row>
    <row r="6" spans="1:18" x14ac:dyDescent="0.25">
      <c r="A6" s="52" t="s">
        <v>540</v>
      </c>
      <c r="B6" s="6" t="s">
        <v>497</v>
      </c>
      <c r="C6" s="6">
        <v>500</v>
      </c>
      <c r="D6" s="155">
        <f t="shared" si="0"/>
        <v>60120394.451789968</v>
      </c>
      <c r="E6" s="72">
        <f t="shared" si="1"/>
        <v>7266392.733082532</v>
      </c>
      <c r="F6" s="64">
        <f t="shared" si="2"/>
        <v>6125256.4424669594</v>
      </c>
      <c r="G6" s="65">
        <f t="shared" si="3"/>
        <v>1141136.2906155724</v>
      </c>
      <c r="M6" s="30"/>
      <c r="N6" s="64" t="s">
        <v>573</v>
      </c>
      <c r="O6" s="64" t="s">
        <v>497</v>
      </c>
      <c r="P6" s="64">
        <v>60120394.451789968</v>
      </c>
      <c r="Q6" s="64">
        <v>6125256.4424669594</v>
      </c>
      <c r="R6" s="64">
        <v>1141136.2906155724</v>
      </c>
    </row>
    <row r="7" spans="1:18" x14ac:dyDescent="0.25">
      <c r="A7" s="52" t="s">
        <v>540</v>
      </c>
      <c r="B7" s="6" t="s">
        <v>529</v>
      </c>
      <c r="C7" s="6">
        <v>500</v>
      </c>
      <c r="D7" s="155">
        <f t="shared" si="0"/>
        <v>120763895.48725003</v>
      </c>
      <c r="E7" s="72">
        <f t="shared" si="1"/>
        <v>14365389.763248788</v>
      </c>
      <c r="F7" s="64">
        <f t="shared" si="2"/>
        <v>12287271.279678412</v>
      </c>
      <c r="G7" s="65">
        <f t="shared" si="3"/>
        <v>2078118.4835703769</v>
      </c>
      <c r="I7" s="28" t="s">
        <v>662</v>
      </c>
      <c r="J7" s="48">
        <f>AVERAGEIF($C$3:$C$85,500,$D$3:$D$85)</f>
        <v>56957507.333234884</v>
      </c>
      <c r="M7" s="30"/>
      <c r="N7" s="64" t="s">
        <v>574</v>
      </c>
      <c r="O7" s="64" t="s">
        <v>529</v>
      </c>
      <c r="P7" s="64">
        <v>120763895.48725003</v>
      </c>
      <c r="Q7" s="64">
        <v>12287271.279678412</v>
      </c>
      <c r="R7" s="64">
        <v>2078118.4835703769</v>
      </c>
    </row>
    <row r="8" spans="1:18" x14ac:dyDescent="0.25">
      <c r="A8" s="52" t="s">
        <v>540</v>
      </c>
      <c r="B8" s="6" t="s">
        <v>530</v>
      </c>
      <c r="C8" s="6">
        <v>500</v>
      </c>
      <c r="D8" s="155">
        <f t="shared" si="0"/>
        <v>150344250.09935489</v>
      </c>
      <c r="E8" s="72">
        <f t="shared" si="1"/>
        <v>17843710.161954645</v>
      </c>
      <c r="F8" s="64">
        <f t="shared" si="2"/>
        <v>15266099.129431885</v>
      </c>
      <c r="G8" s="65">
        <f t="shared" si="3"/>
        <v>2577611.0325227608</v>
      </c>
      <c r="I8" s="28" t="s">
        <v>663</v>
      </c>
      <c r="J8" s="48">
        <f>AVERAGEIF($C$3:$C$85,500,$E$3:$E$85)</f>
        <v>6856980.5157598322</v>
      </c>
      <c r="M8" s="30"/>
      <c r="N8" s="64" t="s">
        <v>575</v>
      </c>
      <c r="O8" s="64" t="s">
        <v>530</v>
      </c>
      <c r="P8" s="64">
        <v>150344250.09935489</v>
      </c>
      <c r="Q8" s="64">
        <v>15266099.129431885</v>
      </c>
      <c r="R8" s="64">
        <v>2577611.0325227608</v>
      </c>
    </row>
    <row r="9" spans="1:18" x14ac:dyDescent="0.25">
      <c r="A9" s="52" t="s">
        <v>540</v>
      </c>
      <c r="B9" s="6" t="s">
        <v>461</v>
      </c>
      <c r="C9" s="6">
        <v>220</v>
      </c>
      <c r="D9" s="155">
        <f t="shared" si="0"/>
        <v>25340941.08347268</v>
      </c>
      <c r="E9" s="72">
        <f t="shared" si="1"/>
        <v>3081324.0944775711</v>
      </c>
      <c r="F9" s="64">
        <f t="shared" si="2"/>
        <v>2600989.7791809044</v>
      </c>
      <c r="G9" s="65">
        <f t="shared" si="3"/>
        <v>480334.31529666675</v>
      </c>
      <c r="I9" s="28" t="s">
        <v>664</v>
      </c>
      <c r="J9" s="75">
        <f>J7/J8</f>
        <v>8.306499807360666</v>
      </c>
      <c r="M9" s="30"/>
      <c r="N9" s="64" t="s">
        <v>576</v>
      </c>
      <c r="O9" s="64" t="s">
        <v>461</v>
      </c>
      <c r="P9" s="64">
        <v>25340941.08347268</v>
      </c>
      <c r="Q9" s="64">
        <v>2600989.7791809044</v>
      </c>
      <c r="R9" s="64">
        <v>480334.31529666675</v>
      </c>
    </row>
    <row r="10" spans="1:18" x14ac:dyDescent="0.25">
      <c r="A10" s="52" t="s">
        <v>540</v>
      </c>
      <c r="B10" s="6" t="s">
        <v>462</v>
      </c>
      <c r="C10" s="6">
        <v>220</v>
      </c>
      <c r="D10" s="155">
        <f t="shared" si="0"/>
        <v>21593010.640371032</v>
      </c>
      <c r="E10" s="72">
        <f t="shared" si="1"/>
        <v>2626411.3082610322</v>
      </c>
      <c r="F10" s="64">
        <f t="shared" si="2"/>
        <v>2208258.8302660654</v>
      </c>
      <c r="G10" s="65">
        <f t="shared" si="3"/>
        <v>418152.47799496661</v>
      </c>
      <c r="M10" s="30"/>
      <c r="N10" s="64" t="s">
        <v>577</v>
      </c>
      <c r="O10" s="64" t="s">
        <v>462</v>
      </c>
      <c r="P10" s="64">
        <v>21593010.640371032</v>
      </c>
      <c r="Q10" s="64">
        <v>2208258.8302660654</v>
      </c>
      <c r="R10" s="64">
        <v>418152.47799496661</v>
      </c>
    </row>
    <row r="11" spans="1:18" x14ac:dyDescent="0.25">
      <c r="A11" s="52" t="s">
        <v>540</v>
      </c>
      <c r="B11" s="6" t="s">
        <v>463</v>
      </c>
      <c r="C11" s="6">
        <v>220</v>
      </c>
      <c r="D11" s="155">
        <f t="shared" si="0"/>
        <v>18857690.646779548</v>
      </c>
      <c r="E11" s="72">
        <f t="shared" si="1"/>
        <v>2301284.2479513111</v>
      </c>
      <c r="F11" s="64">
        <f t="shared" si="2"/>
        <v>1935435.3482612504</v>
      </c>
      <c r="G11" s="65">
        <f t="shared" si="3"/>
        <v>365848.89969006041</v>
      </c>
      <c r="M11" s="30"/>
      <c r="N11" s="64" t="s">
        <v>578</v>
      </c>
      <c r="O11" s="64" t="s">
        <v>463</v>
      </c>
      <c r="P11" s="64">
        <v>18857690.646779548</v>
      </c>
      <c r="Q11" s="64">
        <v>1935435.3482612504</v>
      </c>
      <c r="R11" s="64">
        <v>365848.89969006041</v>
      </c>
    </row>
    <row r="12" spans="1:18" x14ac:dyDescent="0.25">
      <c r="A12" s="52" t="s">
        <v>540</v>
      </c>
      <c r="B12" s="6" t="s">
        <v>464</v>
      </c>
      <c r="C12" s="6">
        <v>220</v>
      </c>
      <c r="D12" s="155">
        <f t="shared" si="0"/>
        <v>26915571.512872435</v>
      </c>
      <c r="E12" s="72">
        <f t="shared" si="1"/>
        <v>3217325.2058984567</v>
      </c>
      <c r="F12" s="64">
        <f t="shared" si="2"/>
        <v>2737771.452465761</v>
      </c>
      <c r="G12" s="65">
        <f t="shared" si="3"/>
        <v>479553.75343269581</v>
      </c>
      <c r="M12" s="30"/>
      <c r="N12" s="64" t="s">
        <v>579</v>
      </c>
      <c r="O12" s="64" t="s">
        <v>464</v>
      </c>
      <c r="P12" s="64">
        <v>26915571.512872435</v>
      </c>
      <c r="Q12" s="64">
        <v>2737771.452465761</v>
      </c>
      <c r="R12" s="64">
        <v>479553.75343269581</v>
      </c>
    </row>
    <row r="13" spans="1:18" x14ac:dyDescent="0.25">
      <c r="A13" s="52" t="s">
        <v>540</v>
      </c>
      <c r="B13" s="6" t="s">
        <v>465</v>
      </c>
      <c r="C13" s="6">
        <v>220</v>
      </c>
      <c r="D13" s="155">
        <f t="shared" si="0"/>
        <v>25246418.596238051</v>
      </c>
      <c r="E13" s="72">
        <f t="shared" si="1"/>
        <v>3014414.2277525864</v>
      </c>
      <c r="F13" s="64">
        <f t="shared" si="2"/>
        <v>2570347.6358799771</v>
      </c>
      <c r="G13" s="65">
        <f t="shared" si="3"/>
        <v>444066.59187260905</v>
      </c>
      <c r="M13" s="30"/>
      <c r="N13" s="64" t="s">
        <v>580</v>
      </c>
      <c r="O13" s="64" t="s">
        <v>465</v>
      </c>
      <c r="P13" s="64">
        <v>25246418.596238051</v>
      </c>
      <c r="Q13" s="64">
        <v>2570347.6358799771</v>
      </c>
      <c r="R13" s="64">
        <v>444066.59187260905</v>
      </c>
    </row>
    <row r="14" spans="1:18" x14ac:dyDescent="0.25">
      <c r="A14" s="52" t="s">
        <v>540</v>
      </c>
      <c r="B14" s="6" t="s">
        <v>466</v>
      </c>
      <c r="C14" s="6">
        <v>220</v>
      </c>
      <c r="D14" s="155">
        <f t="shared" si="0"/>
        <v>25146273.24914781</v>
      </c>
      <c r="E14" s="72">
        <f t="shared" si="1"/>
        <v>3004792.4412666471</v>
      </c>
      <c r="F14" s="64">
        <f t="shared" si="2"/>
        <v>2560396.498618375</v>
      </c>
      <c r="G14" s="65">
        <f t="shared" si="3"/>
        <v>444395.94264827191</v>
      </c>
      <c r="M14" s="30"/>
      <c r="N14" s="64" t="s">
        <v>581</v>
      </c>
      <c r="O14" s="64" t="s">
        <v>466</v>
      </c>
      <c r="P14" s="64">
        <v>25146273.24914781</v>
      </c>
      <c r="Q14" s="64">
        <v>2560396.498618375</v>
      </c>
      <c r="R14" s="64">
        <v>444395.94264827191</v>
      </c>
    </row>
    <row r="15" spans="1:18" x14ac:dyDescent="0.25">
      <c r="A15" s="52" t="s">
        <v>540</v>
      </c>
      <c r="B15" s="6" t="s">
        <v>467</v>
      </c>
      <c r="C15" s="6">
        <v>220</v>
      </c>
      <c r="D15" s="155">
        <f t="shared" si="0"/>
        <v>22551021.678380866</v>
      </c>
      <c r="E15" s="72">
        <f t="shared" si="1"/>
        <v>2720677.5358247575</v>
      </c>
      <c r="F15" s="64">
        <f t="shared" si="2"/>
        <v>2299129.1123459539</v>
      </c>
      <c r="G15" s="65">
        <f t="shared" si="3"/>
        <v>421548.42347880342</v>
      </c>
      <c r="M15" s="30"/>
      <c r="N15" s="64" t="s">
        <v>582</v>
      </c>
      <c r="O15" s="64" t="s">
        <v>467</v>
      </c>
      <c r="P15" s="64">
        <v>22551021.678380866</v>
      </c>
      <c r="Q15" s="64">
        <v>2299129.1123459539</v>
      </c>
      <c r="R15" s="64">
        <v>421548.42347880342</v>
      </c>
    </row>
    <row r="16" spans="1:18" x14ac:dyDescent="0.25">
      <c r="A16" s="52" t="s">
        <v>540</v>
      </c>
      <c r="B16" s="6" t="s">
        <v>468</v>
      </c>
      <c r="C16" s="6">
        <v>220</v>
      </c>
      <c r="D16" s="155">
        <f t="shared" si="0"/>
        <v>22535533.974733882</v>
      </c>
      <c r="E16" s="72">
        <f t="shared" si="1"/>
        <v>2719579.82578554</v>
      </c>
      <c r="F16" s="64">
        <f t="shared" si="2"/>
        <v>2298105.0464487788</v>
      </c>
      <c r="G16" s="65">
        <f t="shared" si="3"/>
        <v>421474.7793367611</v>
      </c>
      <c r="M16" s="30"/>
      <c r="N16" s="64" t="s">
        <v>583</v>
      </c>
      <c r="O16" s="64" t="s">
        <v>468</v>
      </c>
      <c r="P16" s="64">
        <v>22535533.974733882</v>
      </c>
      <c r="Q16" s="64">
        <v>2298105.0464487788</v>
      </c>
      <c r="R16" s="64">
        <v>421474.7793367611</v>
      </c>
    </row>
    <row r="17" spans="1:18" x14ac:dyDescent="0.25">
      <c r="A17" s="52" t="s">
        <v>540</v>
      </c>
      <c r="B17" s="6" t="s">
        <v>469</v>
      </c>
      <c r="C17" s="6">
        <v>220</v>
      </c>
      <c r="D17" s="155">
        <f t="shared" si="0"/>
        <v>25279430.596796926</v>
      </c>
      <c r="E17" s="72">
        <f t="shared" si="1"/>
        <v>3108435.2018462606</v>
      </c>
      <c r="F17" s="64">
        <f t="shared" si="2"/>
        <v>2591988.2060180232</v>
      </c>
      <c r="G17" s="65">
        <f t="shared" si="3"/>
        <v>516446.99582823733</v>
      </c>
      <c r="M17" s="30"/>
      <c r="N17" s="64" t="s">
        <v>584</v>
      </c>
      <c r="O17" s="64" t="s">
        <v>469</v>
      </c>
      <c r="P17" s="64">
        <v>25279430.596796926</v>
      </c>
      <c r="Q17" s="64">
        <v>2591988.2060180232</v>
      </c>
      <c r="R17" s="64">
        <v>516446.99582823733</v>
      </c>
    </row>
    <row r="18" spans="1:18" x14ac:dyDescent="0.25">
      <c r="A18" s="52" t="s">
        <v>540</v>
      </c>
      <c r="B18" s="6" t="s">
        <v>470</v>
      </c>
      <c r="C18" s="6">
        <v>220</v>
      </c>
      <c r="D18" s="155">
        <f t="shared" si="0"/>
        <v>25314710.992354076</v>
      </c>
      <c r="E18" s="72">
        <f t="shared" si="1"/>
        <v>3109669.5019221362</v>
      </c>
      <c r="F18" s="64">
        <f t="shared" si="2"/>
        <v>2595613.6122664628</v>
      </c>
      <c r="G18" s="65">
        <f t="shared" si="3"/>
        <v>514055.88965567347</v>
      </c>
      <c r="M18" s="30"/>
      <c r="N18" s="64" t="s">
        <v>585</v>
      </c>
      <c r="O18" s="64" t="s">
        <v>470</v>
      </c>
      <c r="P18" s="64">
        <v>25314710.992354076</v>
      </c>
      <c r="Q18" s="64">
        <v>2595613.6122664628</v>
      </c>
      <c r="R18" s="64">
        <v>514055.88965567347</v>
      </c>
    </row>
    <row r="19" spans="1:18" x14ac:dyDescent="0.25">
      <c r="A19" s="52" t="s">
        <v>540</v>
      </c>
      <c r="B19" s="6" t="s">
        <v>473</v>
      </c>
      <c r="C19" s="6">
        <v>220</v>
      </c>
      <c r="D19" s="155">
        <f t="shared" si="0"/>
        <v>7077457.6809380446</v>
      </c>
      <c r="E19" s="72">
        <f t="shared" si="1"/>
        <v>888676.74657541071</v>
      </c>
      <c r="F19" s="64">
        <f t="shared" si="2"/>
        <v>728599.83375774417</v>
      </c>
      <c r="G19" s="65">
        <f t="shared" si="3"/>
        <v>160076.9128176666</v>
      </c>
      <c r="M19" s="30"/>
      <c r="N19" s="64" t="s">
        <v>586</v>
      </c>
      <c r="O19" s="64" t="s">
        <v>473</v>
      </c>
      <c r="P19" s="64">
        <v>7077457.6809380446</v>
      </c>
      <c r="Q19" s="64">
        <v>728599.83375774417</v>
      </c>
      <c r="R19" s="64">
        <v>160076.9128176666</v>
      </c>
    </row>
    <row r="20" spans="1:18" x14ac:dyDescent="0.25">
      <c r="A20" s="52" t="s">
        <v>540</v>
      </c>
      <c r="B20" s="6" t="s">
        <v>475</v>
      </c>
      <c r="C20" s="6">
        <v>220</v>
      </c>
      <c r="D20" s="155">
        <f t="shared" si="0"/>
        <v>22768342.743197013</v>
      </c>
      <c r="E20" s="72">
        <f t="shared" si="1"/>
        <v>2699074.1655409345</v>
      </c>
      <c r="F20" s="64">
        <f t="shared" si="2"/>
        <v>2305494.8752846015</v>
      </c>
      <c r="G20" s="65">
        <f t="shared" si="3"/>
        <v>393579.29025633307</v>
      </c>
      <c r="M20" s="30"/>
      <c r="N20" s="64" t="s">
        <v>587</v>
      </c>
      <c r="O20" s="64" t="s">
        <v>475</v>
      </c>
      <c r="P20" s="64">
        <v>22768342.743197013</v>
      </c>
      <c r="Q20" s="64">
        <v>2305494.8752846015</v>
      </c>
      <c r="R20" s="64">
        <v>393579.29025633307</v>
      </c>
    </row>
    <row r="21" spans="1:18" x14ac:dyDescent="0.25">
      <c r="A21" s="52" t="s">
        <v>540</v>
      </c>
      <c r="B21" s="6" t="s">
        <v>474</v>
      </c>
      <c r="C21" s="6">
        <v>220</v>
      </c>
      <c r="D21" s="155">
        <f t="shared" si="0"/>
        <v>10263744.866946267</v>
      </c>
      <c r="E21" s="72">
        <f t="shared" si="1"/>
        <v>1248896.0805733539</v>
      </c>
      <c r="F21" s="64">
        <f t="shared" si="2"/>
        <v>1046578.0959652208</v>
      </c>
      <c r="G21" s="65">
        <f t="shared" si="3"/>
        <v>202317.98460813297</v>
      </c>
      <c r="M21" s="30"/>
      <c r="N21" s="64" t="s">
        <v>588</v>
      </c>
      <c r="O21" s="64" t="s">
        <v>474</v>
      </c>
      <c r="P21" s="64">
        <v>10263744.866946267</v>
      </c>
      <c r="Q21" s="64">
        <v>1046578.0959652208</v>
      </c>
      <c r="R21" s="64">
        <v>202317.98460813297</v>
      </c>
    </row>
    <row r="22" spans="1:18" x14ac:dyDescent="0.25">
      <c r="A22" s="52" t="s">
        <v>540</v>
      </c>
      <c r="B22" s="6" t="s">
        <v>471</v>
      </c>
      <c r="C22" s="6">
        <v>220</v>
      </c>
      <c r="D22" s="155">
        <f t="shared" si="0"/>
        <v>17221313.187242664</v>
      </c>
      <c r="E22" s="72">
        <f t="shared" si="1"/>
        <v>2154922.5117374705</v>
      </c>
      <c r="F22" s="64">
        <f t="shared" si="2"/>
        <v>1782649.5067338664</v>
      </c>
      <c r="G22" s="65">
        <f t="shared" si="3"/>
        <v>372273.00500360416</v>
      </c>
      <c r="M22" s="30"/>
      <c r="N22" s="64" t="s">
        <v>589</v>
      </c>
      <c r="O22" s="64" t="s">
        <v>471</v>
      </c>
      <c r="P22" s="64">
        <v>17221313.187242664</v>
      </c>
      <c r="Q22" s="64">
        <v>1782649.5067338664</v>
      </c>
      <c r="R22" s="64">
        <v>372273.00500360416</v>
      </c>
    </row>
    <row r="23" spans="1:18" x14ac:dyDescent="0.25">
      <c r="A23" s="52" t="s">
        <v>540</v>
      </c>
      <c r="B23" s="6" t="s">
        <v>472</v>
      </c>
      <c r="C23" s="6">
        <v>220</v>
      </c>
      <c r="D23" s="155">
        <f t="shared" si="0"/>
        <v>9037521.8711229376</v>
      </c>
      <c r="E23" s="72">
        <f t="shared" si="1"/>
        <v>1117136.2448638042</v>
      </c>
      <c r="F23" s="64">
        <f t="shared" si="2"/>
        <v>928399.91511515062</v>
      </c>
      <c r="G23" s="65">
        <f t="shared" si="3"/>
        <v>188736.32974865354</v>
      </c>
      <c r="M23" s="30"/>
      <c r="N23" s="64" t="s">
        <v>590</v>
      </c>
      <c r="O23" s="64" t="s">
        <v>472</v>
      </c>
      <c r="P23" s="64">
        <v>9037521.8711229376</v>
      </c>
      <c r="Q23" s="64">
        <v>928399.91511515062</v>
      </c>
      <c r="R23" s="64">
        <v>188736.32974865354</v>
      </c>
    </row>
    <row r="24" spans="1:18" x14ac:dyDescent="0.25">
      <c r="A24" s="52" t="s">
        <v>540</v>
      </c>
      <c r="B24" s="6" t="s">
        <v>476</v>
      </c>
      <c r="C24" s="6">
        <v>220</v>
      </c>
      <c r="D24" s="155">
        <f t="shared" si="0"/>
        <v>18249467.975665294</v>
      </c>
      <c r="E24" s="72">
        <f t="shared" si="1"/>
        <v>2218980.6535981721</v>
      </c>
      <c r="F24" s="64">
        <f t="shared" si="2"/>
        <v>1862783.5131699371</v>
      </c>
      <c r="G24" s="65">
        <f t="shared" si="3"/>
        <v>356197.140428235</v>
      </c>
      <c r="M24" s="30"/>
      <c r="N24" s="64" t="s">
        <v>591</v>
      </c>
      <c r="O24" s="64" t="s">
        <v>476</v>
      </c>
      <c r="P24" s="64">
        <v>18249467.975665294</v>
      </c>
      <c r="Q24" s="64">
        <v>1862783.5131699371</v>
      </c>
      <c r="R24" s="64">
        <v>356197.140428235</v>
      </c>
    </row>
    <row r="25" spans="1:18" x14ac:dyDescent="0.25">
      <c r="A25" s="52" t="s">
        <v>540</v>
      </c>
      <c r="B25" s="6" t="s">
        <v>477</v>
      </c>
      <c r="C25" s="6">
        <v>220</v>
      </c>
      <c r="D25" s="155">
        <f t="shared" si="0"/>
        <v>18069086.452125672</v>
      </c>
      <c r="E25" s="72">
        <f t="shared" si="1"/>
        <v>2189266.664200325</v>
      </c>
      <c r="F25" s="64">
        <f t="shared" si="2"/>
        <v>1841146.5053833376</v>
      </c>
      <c r="G25" s="65">
        <f t="shared" si="3"/>
        <v>348120.15881698759</v>
      </c>
      <c r="M25" s="30"/>
      <c r="N25" s="64" t="s">
        <v>592</v>
      </c>
      <c r="O25" s="64" t="s">
        <v>477</v>
      </c>
      <c r="P25" s="64">
        <v>18069086.452125672</v>
      </c>
      <c r="Q25" s="64">
        <v>1841146.5053833376</v>
      </c>
      <c r="R25" s="64">
        <v>348120.15881698759</v>
      </c>
    </row>
    <row r="26" spans="1:18" x14ac:dyDescent="0.25">
      <c r="A26" s="52" t="s">
        <v>540</v>
      </c>
      <c r="B26" s="6" t="s">
        <v>478</v>
      </c>
      <c r="C26" s="6">
        <v>220</v>
      </c>
      <c r="D26" s="155">
        <f t="shared" si="0"/>
        <v>21848515.646578994</v>
      </c>
      <c r="E26" s="72">
        <f t="shared" si="1"/>
        <v>2633685.4428739361</v>
      </c>
      <c r="F26" s="64">
        <f t="shared" si="2"/>
        <v>2225401.9460125305</v>
      </c>
      <c r="G26" s="65">
        <f t="shared" si="3"/>
        <v>408283.49686140561</v>
      </c>
      <c r="M26" s="30"/>
      <c r="N26" s="64" t="s">
        <v>593</v>
      </c>
      <c r="O26" s="64" t="s">
        <v>478</v>
      </c>
      <c r="P26" s="64">
        <v>21848515.646578994</v>
      </c>
      <c r="Q26" s="64">
        <v>2225401.9460125305</v>
      </c>
      <c r="R26" s="64">
        <v>408283.49686140561</v>
      </c>
    </row>
    <row r="27" spans="1:18" x14ac:dyDescent="0.25">
      <c r="A27" s="52" t="s">
        <v>540</v>
      </c>
      <c r="B27" s="6" t="s">
        <v>479</v>
      </c>
      <c r="C27" s="6">
        <v>220</v>
      </c>
      <c r="D27" s="155">
        <f t="shared" si="0"/>
        <v>21848515.646578994</v>
      </c>
      <c r="E27" s="72">
        <f t="shared" si="1"/>
        <v>2633685.4428739361</v>
      </c>
      <c r="F27" s="64">
        <f t="shared" si="2"/>
        <v>2225401.9460125305</v>
      </c>
      <c r="G27" s="65">
        <f t="shared" si="3"/>
        <v>408283.49686140561</v>
      </c>
      <c r="M27" s="30"/>
      <c r="N27" s="64" t="s">
        <v>594</v>
      </c>
      <c r="O27" s="64" t="s">
        <v>479</v>
      </c>
      <c r="P27" s="64">
        <v>21848515.646578994</v>
      </c>
      <c r="Q27" s="64">
        <v>2225401.9460125305</v>
      </c>
      <c r="R27" s="64">
        <v>408283.49686140561</v>
      </c>
    </row>
    <row r="28" spans="1:18" x14ac:dyDescent="0.25">
      <c r="A28" s="52" t="s">
        <v>540</v>
      </c>
      <c r="B28" s="6" t="s">
        <v>480</v>
      </c>
      <c r="C28" s="6">
        <v>220</v>
      </c>
      <c r="D28" s="155">
        <f t="shared" si="0"/>
        <v>12287723.74639927</v>
      </c>
      <c r="E28" s="72">
        <f t="shared" si="1"/>
        <v>1525868.2328100563</v>
      </c>
      <c r="F28" s="64">
        <f t="shared" si="2"/>
        <v>1260325.0531866234</v>
      </c>
      <c r="G28" s="65">
        <f t="shared" si="3"/>
        <v>265543.17962343286</v>
      </c>
      <c r="M28" s="30"/>
      <c r="N28" s="64" t="s">
        <v>595</v>
      </c>
      <c r="O28" s="64" t="s">
        <v>480</v>
      </c>
      <c r="P28" s="64">
        <v>12287723.74639927</v>
      </c>
      <c r="Q28" s="64">
        <v>1260325.0531866234</v>
      </c>
      <c r="R28" s="64">
        <v>265543.17962343286</v>
      </c>
    </row>
    <row r="29" spans="1:18" x14ac:dyDescent="0.25">
      <c r="A29" s="52" t="s">
        <v>540</v>
      </c>
      <c r="B29" s="6" t="s">
        <v>481</v>
      </c>
      <c r="C29" s="6">
        <v>220</v>
      </c>
      <c r="D29" s="155">
        <f t="shared" si="0"/>
        <v>12326304.647092748</v>
      </c>
      <c r="E29" s="72">
        <f t="shared" si="1"/>
        <v>1531922.6378540192</v>
      </c>
      <c r="F29" s="64">
        <f t="shared" si="2"/>
        <v>1266370.4960440912</v>
      </c>
      <c r="G29" s="65">
        <f t="shared" si="3"/>
        <v>265552.14180992806</v>
      </c>
      <c r="M29" s="30"/>
      <c r="N29" s="64" t="s">
        <v>596</v>
      </c>
      <c r="O29" s="64" t="s">
        <v>481</v>
      </c>
      <c r="P29" s="64">
        <v>12326304.647092748</v>
      </c>
      <c r="Q29" s="64">
        <v>1266370.4960440912</v>
      </c>
      <c r="R29" s="64">
        <v>265552.14180992806</v>
      </c>
    </row>
    <row r="30" spans="1:18" x14ac:dyDescent="0.25">
      <c r="A30" s="52" t="s">
        <v>540</v>
      </c>
      <c r="B30" s="6" t="s">
        <v>482</v>
      </c>
      <c r="C30" s="6">
        <v>220</v>
      </c>
      <c r="D30" s="155">
        <f t="shared" si="0"/>
        <v>4442070.8305326542</v>
      </c>
      <c r="E30" s="72">
        <f t="shared" si="1"/>
        <v>558210.44544804248</v>
      </c>
      <c r="F30" s="64">
        <f t="shared" si="2"/>
        <v>459607.49441248347</v>
      </c>
      <c r="G30" s="65">
        <f t="shared" si="3"/>
        <v>98602.951035558988</v>
      </c>
      <c r="M30" s="30"/>
      <c r="N30" s="64" t="s">
        <v>597</v>
      </c>
      <c r="O30" s="64" t="s">
        <v>482</v>
      </c>
      <c r="P30" s="64">
        <v>4442070.8305326542</v>
      </c>
      <c r="Q30" s="64">
        <v>459607.49441248347</v>
      </c>
      <c r="R30" s="64">
        <v>98602.951035558988</v>
      </c>
    </row>
    <row r="31" spans="1:18" x14ac:dyDescent="0.25">
      <c r="A31" s="52" t="s">
        <v>540</v>
      </c>
      <c r="B31" s="6" t="s">
        <v>483</v>
      </c>
      <c r="C31" s="6">
        <v>220</v>
      </c>
      <c r="D31" s="155">
        <f t="shared" si="0"/>
        <v>4442070.8305326542</v>
      </c>
      <c r="E31" s="72">
        <f t="shared" si="1"/>
        <v>558210.44544804248</v>
      </c>
      <c r="F31" s="64">
        <f t="shared" si="2"/>
        <v>459607.49441248347</v>
      </c>
      <c r="G31" s="65">
        <f t="shared" si="3"/>
        <v>98602.951035558988</v>
      </c>
      <c r="M31" s="30"/>
      <c r="N31" s="64" t="s">
        <v>598</v>
      </c>
      <c r="O31" s="64" t="s">
        <v>483</v>
      </c>
      <c r="P31" s="64">
        <v>4442070.8305326542</v>
      </c>
      <c r="Q31" s="64">
        <v>459607.49441248347</v>
      </c>
      <c r="R31" s="64">
        <v>98602.951035558988</v>
      </c>
    </row>
    <row r="32" spans="1:18" x14ac:dyDescent="0.25">
      <c r="A32" s="52" t="s">
        <v>540</v>
      </c>
      <c r="B32" s="6" t="s">
        <v>484</v>
      </c>
      <c r="C32" s="6">
        <v>220</v>
      </c>
      <c r="D32" s="155">
        <f t="shared" si="0"/>
        <v>28669314.127770342</v>
      </c>
      <c r="E32" s="72">
        <f t="shared" si="1"/>
        <v>3415262.000613343</v>
      </c>
      <c r="F32" s="64">
        <f t="shared" si="2"/>
        <v>2912708.0476331539</v>
      </c>
      <c r="G32" s="65">
        <f t="shared" si="3"/>
        <v>502553.95298018912</v>
      </c>
      <c r="M32" s="30"/>
      <c r="N32" s="64" t="s">
        <v>599</v>
      </c>
      <c r="O32" s="64" t="s">
        <v>484</v>
      </c>
      <c r="P32" s="64">
        <v>28669314.127770342</v>
      </c>
      <c r="Q32" s="64">
        <v>2912708.0476331539</v>
      </c>
      <c r="R32" s="64">
        <v>502553.95298018912</v>
      </c>
    </row>
    <row r="33" spans="1:18" x14ac:dyDescent="0.25">
      <c r="A33" s="52" t="s">
        <v>540</v>
      </c>
      <c r="B33" s="6" t="s">
        <v>485</v>
      </c>
      <c r="C33" s="6">
        <v>220</v>
      </c>
      <c r="D33" s="155">
        <f t="shared" si="0"/>
        <v>28576877.397550359</v>
      </c>
      <c r="E33" s="72">
        <f t="shared" si="1"/>
        <v>3398360.2438956643</v>
      </c>
      <c r="F33" s="64">
        <f t="shared" si="2"/>
        <v>2902589.5964645999</v>
      </c>
      <c r="G33" s="65">
        <f t="shared" si="3"/>
        <v>495770.64743106422</v>
      </c>
      <c r="M33" s="30"/>
      <c r="N33" s="64" t="s">
        <v>600</v>
      </c>
      <c r="O33" s="64" t="s">
        <v>485</v>
      </c>
      <c r="P33" s="64">
        <v>28576877.397550359</v>
      </c>
      <c r="Q33" s="64">
        <v>2902589.5964645999</v>
      </c>
      <c r="R33" s="64">
        <v>495770.64743106422</v>
      </c>
    </row>
    <row r="34" spans="1:18" x14ac:dyDescent="0.25">
      <c r="A34" s="52" t="s">
        <v>540</v>
      </c>
      <c r="B34" s="6" t="s">
        <v>528</v>
      </c>
      <c r="C34" s="6">
        <v>220</v>
      </c>
      <c r="D34" s="54">
        <f t="shared" si="0"/>
        <v>28198953.544644389</v>
      </c>
      <c r="E34" s="72">
        <f t="shared" si="1"/>
        <v>3523938.7389015006</v>
      </c>
      <c r="F34" s="64">
        <f t="shared" si="2"/>
        <v>2891188.8630971275</v>
      </c>
      <c r="G34" s="65">
        <f t="shared" si="3"/>
        <v>632749.8758043733</v>
      </c>
      <c r="I34" s="152"/>
      <c r="J34" s="152"/>
      <c r="K34" s="152"/>
      <c r="M34" s="30"/>
      <c r="N34" s="64" t="s">
        <v>601</v>
      </c>
      <c r="O34" s="64" t="s">
        <v>505</v>
      </c>
      <c r="P34" s="64">
        <v>51209591.730953664</v>
      </c>
      <c r="Q34" s="64">
        <v>5192083.2650032928</v>
      </c>
      <c r="R34" s="64">
        <v>807425.59287445038</v>
      </c>
    </row>
    <row r="35" spans="1:18" x14ac:dyDescent="0.25">
      <c r="A35" s="52" t="s">
        <v>540</v>
      </c>
      <c r="B35" s="6" t="s">
        <v>501</v>
      </c>
      <c r="C35" s="6">
        <v>500</v>
      </c>
      <c r="D35" s="54">
        <f t="shared" si="0"/>
        <v>26730774.301324956</v>
      </c>
      <c r="E35" s="72">
        <f t="shared" si="1"/>
        <v>3307252.826467122</v>
      </c>
      <c r="F35" s="64">
        <f t="shared" si="2"/>
        <v>2742341.5283371694</v>
      </c>
      <c r="G35" s="65">
        <f t="shared" si="3"/>
        <v>564911.2981299524</v>
      </c>
      <c r="I35" s="152"/>
      <c r="J35" s="152"/>
      <c r="K35" s="152"/>
      <c r="M35" s="30"/>
      <c r="N35" s="64" t="s">
        <v>602</v>
      </c>
      <c r="O35" s="64" t="s">
        <v>506</v>
      </c>
      <c r="P35" s="64">
        <v>51281367.366964117</v>
      </c>
      <c r="Q35" s="64">
        <v>5202135.2804501904</v>
      </c>
      <c r="R35" s="64">
        <v>810095.85123697983</v>
      </c>
    </row>
    <row r="36" spans="1:18" x14ac:dyDescent="0.25">
      <c r="A36" s="52" t="s">
        <v>540</v>
      </c>
      <c r="B36" s="6" t="s">
        <v>502</v>
      </c>
      <c r="C36" s="6">
        <v>500</v>
      </c>
      <c r="D36" s="54">
        <f t="shared" si="0"/>
        <v>29532184.134374514</v>
      </c>
      <c r="E36" s="72">
        <f t="shared" si="1"/>
        <v>3698065.9040808948</v>
      </c>
      <c r="F36" s="64">
        <f t="shared" si="2"/>
        <v>3087729.3118483648</v>
      </c>
      <c r="G36" s="65">
        <f t="shared" si="3"/>
        <v>610336.59223252977</v>
      </c>
      <c r="I36" s="152"/>
      <c r="J36" s="152"/>
      <c r="K36" s="152"/>
      <c r="M36" s="30"/>
      <c r="N36" s="64" t="s">
        <v>603</v>
      </c>
      <c r="O36" s="64" t="s">
        <v>507</v>
      </c>
      <c r="P36" s="64">
        <v>12037160.143411357</v>
      </c>
      <c r="Q36" s="64">
        <v>1232995.4128751648</v>
      </c>
      <c r="R36" s="64">
        <v>230254.08399570087</v>
      </c>
    </row>
    <row r="37" spans="1:18" x14ac:dyDescent="0.25">
      <c r="A37" s="52" t="s">
        <v>540</v>
      </c>
      <c r="B37" s="6" t="s">
        <v>499</v>
      </c>
      <c r="C37" s="6">
        <v>500</v>
      </c>
      <c r="D37" s="54">
        <f t="shared" si="0"/>
        <v>31314325.055388462</v>
      </c>
      <c r="E37" s="72">
        <f t="shared" si="1"/>
        <v>3911707.4437752552</v>
      </c>
      <c r="F37" s="64">
        <f t="shared" si="2"/>
        <v>3272378.3858272331</v>
      </c>
      <c r="G37" s="65">
        <f t="shared" si="3"/>
        <v>639329.05794802192</v>
      </c>
      <c r="M37" s="30"/>
      <c r="N37" s="64" t="s">
        <v>604</v>
      </c>
      <c r="O37" s="64" t="s">
        <v>508</v>
      </c>
      <c r="P37" s="64">
        <v>12312194.997059103</v>
      </c>
      <c r="Q37" s="64">
        <v>1262266.7226505899</v>
      </c>
      <c r="R37" s="64">
        <v>238799.82069366789</v>
      </c>
    </row>
    <row r="38" spans="1:18" x14ac:dyDescent="0.25">
      <c r="A38" s="52" t="s">
        <v>540</v>
      </c>
      <c r="B38" s="6" t="s">
        <v>500</v>
      </c>
      <c r="C38" s="6">
        <v>500</v>
      </c>
      <c r="D38" s="54">
        <f t="shared" si="0"/>
        <v>28042549.516088109</v>
      </c>
      <c r="E38" s="72">
        <f t="shared" si="1"/>
        <v>3491668.7486861655</v>
      </c>
      <c r="F38" s="64">
        <f t="shared" si="2"/>
        <v>2937020.1229308993</v>
      </c>
      <c r="G38" s="65">
        <f t="shared" si="3"/>
        <v>554648.62575526629</v>
      </c>
      <c r="M38" s="30"/>
      <c r="N38" s="64" t="s">
        <v>605</v>
      </c>
      <c r="O38" s="64" t="s">
        <v>509</v>
      </c>
      <c r="P38" s="64">
        <v>6892661.5890949387</v>
      </c>
      <c r="Q38" s="64">
        <v>718290.84896194586</v>
      </c>
      <c r="R38" s="64">
        <v>165967.22807323845</v>
      </c>
    </row>
    <row r="39" spans="1:18" x14ac:dyDescent="0.25">
      <c r="A39" s="52" t="s">
        <v>540</v>
      </c>
      <c r="B39" s="6" t="s">
        <v>535</v>
      </c>
      <c r="C39" s="6">
        <v>500</v>
      </c>
      <c r="D39" s="54">
        <f t="shared" si="0"/>
        <v>32788961.097204585</v>
      </c>
      <c r="E39" s="72">
        <f t="shared" si="1"/>
        <v>4121563.7402924253</v>
      </c>
      <c r="F39" s="64">
        <f t="shared" si="2"/>
        <v>3432648.5442136703</v>
      </c>
      <c r="G39" s="65">
        <f t="shared" si="3"/>
        <v>688915.19607875473</v>
      </c>
      <c r="M39" s="30"/>
      <c r="N39" s="64" t="s">
        <v>606</v>
      </c>
      <c r="O39" s="64" t="s">
        <v>510</v>
      </c>
      <c r="P39" s="64">
        <v>6219640.2513636108</v>
      </c>
      <c r="Q39" s="64">
        <v>650194.93748365075</v>
      </c>
      <c r="R39" s="64">
        <v>149474.98157897097</v>
      </c>
    </row>
    <row r="40" spans="1:18" x14ac:dyDescent="0.25">
      <c r="A40" s="52" t="s">
        <v>540</v>
      </c>
      <c r="B40" s="6" t="s">
        <v>505</v>
      </c>
      <c r="C40" s="6">
        <v>220</v>
      </c>
      <c r="D40" s="54">
        <f t="shared" si="0"/>
        <v>51209591.730953664</v>
      </c>
      <c r="E40" s="72">
        <f t="shared" si="1"/>
        <v>5999508.8578777434</v>
      </c>
      <c r="F40" s="64">
        <f t="shared" si="2"/>
        <v>5192083.2650032928</v>
      </c>
      <c r="G40" s="65">
        <f t="shared" si="3"/>
        <v>807425.59287445038</v>
      </c>
      <c r="M40" s="30"/>
      <c r="N40" s="64" t="s">
        <v>607</v>
      </c>
      <c r="O40" s="64" t="s">
        <v>513</v>
      </c>
      <c r="P40" s="64">
        <v>8787099.1236179303</v>
      </c>
      <c r="Q40" s="64">
        <v>908398.60758396913</v>
      </c>
      <c r="R40" s="64">
        <v>213318.62333139344</v>
      </c>
    </row>
    <row r="41" spans="1:18" x14ac:dyDescent="0.25">
      <c r="A41" s="52" t="s">
        <v>540</v>
      </c>
      <c r="B41" s="6" t="s">
        <v>506</v>
      </c>
      <c r="C41" s="6">
        <v>220</v>
      </c>
      <c r="D41" s="54">
        <f t="shared" si="0"/>
        <v>51281367.366964117</v>
      </c>
      <c r="E41" s="72">
        <f t="shared" si="1"/>
        <v>6012231.1316871699</v>
      </c>
      <c r="F41" s="64">
        <f t="shared" si="2"/>
        <v>5202135.2804501904</v>
      </c>
      <c r="G41" s="65">
        <f t="shared" si="3"/>
        <v>810095.85123697983</v>
      </c>
      <c r="M41" s="30"/>
      <c r="N41" s="64" t="s">
        <v>608</v>
      </c>
      <c r="O41" s="64" t="s">
        <v>486</v>
      </c>
      <c r="P41" s="64">
        <v>6170469.8526222119</v>
      </c>
      <c r="Q41" s="64">
        <v>636950.80261620751</v>
      </c>
      <c r="R41" s="64">
        <v>140938.5476761538</v>
      </c>
    </row>
    <row r="42" spans="1:18" x14ac:dyDescent="0.25">
      <c r="A42" s="52" t="s">
        <v>540</v>
      </c>
      <c r="B42" s="6" t="s">
        <v>507</v>
      </c>
      <c r="C42" s="6">
        <v>220</v>
      </c>
      <c r="D42" s="54">
        <f t="shared" si="0"/>
        <v>12037160.143411357</v>
      </c>
      <c r="E42" s="72">
        <f t="shared" si="1"/>
        <v>1463249.4968708656</v>
      </c>
      <c r="F42" s="64">
        <f t="shared" si="2"/>
        <v>1232995.4128751648</v>
      </c>
      <c r="G42" s="65">
        <f t="shared" si="3"/>
        <v>230254.08399570087</v>
      </c>
      <c r="M42" s="30"/>
      <c r="N42" s="64" t="s">
        <v>609</v>
      </c>
      <c r="O42" s="64" t="s">
        <v>488</v>
      </c>
      <c r="P42" s="64">
        <v>26929861.448439065</v>
      </c>
      <c r="Q42" s="64">
        <v>2764477.3184929611</v>
      </c>
      <c r="R42" s="64">
        <v>514640.9593447409</v>
      </c>
    </row>
    <row r="43" spans="1:18" x14ac:dyDescent="0.25">
      <c r="A43" s="52" t="s">
        <v>540</v>
      </c>
      <c r="B43" s="6" t="s">
        <v>508</v>
      </c>
      <c r="C43" s="6">
        <v>220</v>
      </c>
      <c r="D43" s="54">
        <f t="shared" si="0"/>
        <v>12312194.997059103</v>
      </c>
      <c r="E43" s="72">
        <f t="shared" si="1"/>
        <v>1501066.5433442579</v>
      </c>
      <c r="F43" s="64">
        <f t="shared" si="2"/>
        <v>1262266.7226505899</v>
      </c>
      <c r="G43" s="65">
        <f t="shared" si="3"/>
        <v>238799.82069366789</v>
      </c>
      <c r="M43" s="30"/>
      <c r="N43" s="64" t="s">
        <v>610</v>
      </c>
      <c r="O43" s="64" t="s">
        <v>487</v>
      </c>
      <c r="P43" s="64">
        <v>18838702.396510426</v>
      </c>
      <c r="Q43" s="64">
        <v>1931271.383808967</v>
      </c>
      <c r="R43" s="64">
        <v>351695.04913222475</v>
      </c>
    </row>
    <row r="44" spans="1:18" x14ac:dyDescent="0.25">
      <c r="A44" s="52" t="s">
        <v>540</v>
      </c>
      <c r="B44" s="6" t="s">
        <v>509</v>
      </c>
      <c r="C44" s="6">
        <v>220</v>
      </c>
      <c r="D44" s="54">
        <f t="shared" si="0"/>
        <v>6892661.5890949387</v>
      </c>
      <c r="E44" s="72">
        <f t="shared" si="1"/>
        <v>884258.07703518425</v>
      </c>
      <c r="F44" s="64">
        <f t="shared" si="2"/>
        <v>718290.84896194586</v>
      </c>
      <c r="G44" s="65">
        <f t="shared" si="3"/>
        <v>165967.22807323845</v>
      </c>
      <c r="M44" s="30"/>
      <c r="N44" s="64" t="s">
        <v>611</v>
      </c>
      <c r="O44" s="64" t="s">
        <v>489</v>
      </c>
      <c r="P44" s="64">
        <v>11194001.169145949</v>
      </c>
      <c r="Q44" s="64">
        <v>1164420.7047386924</v>
      </c>
      <c r="R44" s="64">
        <v>266883.16399461549</v>
      </c>
    </row>
    <row r="45" spans="1:18" x14ac:dyDescent="0.25">
      <c r="A45" s="52" t="s">
        <v>540</v>
      </c>
      <c r="B45" s="6" t="s">
        <v>510</v>
      </c>
      <c r="C45" s="6">
        <v>220</v>
      </c>
      <c r="D45" s="54">
        <f t="shared" si="0"/>
        <v>6219640.2513636108</v>
      </c>
      <c r="E45" s="72">
        <f t="shared" si="1"/>
        <v>799669.91906262166</v>
      </c>
      <c r="F45" s="64">
        <f t="shared" si="2"/>
        <v>650194.93748365075</v>
      </c>
      <c r="G45" s="65">
        <f t="shared" si="3"/>
        <v>149474.98157897097</v>
      </c>
      <c r="M45" s="30"/>
      <c r="N45" s="64" t="s">
        <v>612</v>
      </c>
      <c r="O45" s="64" t="s">
        <v>490</v>
      </c>
      <c r="P45" s="64">
        <v>11194753.39081887</v>
      </c>
      <c r="Q45" s="64">
        <v>1164495.2977151193</v>
      </c>
      <c r="R45" s="64">
        <v>266892.58928615617</v>
      </c>
    </row>
    <row r="46" spans="1:18" x14ac:dyDescent="0.25">
      <c r="A46" s="52" t="s">
        <v>540</v>
      </c>
      <c r="B46" s="6" t="s">
        <v>513</v>
      </c>
      <c r="C46" s="6">
        <v>220</v>
      </c>
      <c r="D46" s="54">
        <f t="shared" si="0"/>
        <v>8787099.1236179303</v>
      </c>
      <c r="E46" s="72">
        <f t="shared" si="1"/>
        <v>1121717.2309153625</v>
      </c>
      <c r="F46" s="64">
        <f t="shared" si="2"/>
        <v>908398.60758396913</v>
      </c>
      <c r="G46" s="65">
        <f t="shared" si="3"/>
        <v>213318.62333139344</v>
      </c>
      <c r="M46" s="30"/>
      <c r="N46" s="64" t="s">
        <v>613</v>
      </c>
      <c r="O46" s="64" t="s">
        <v>495</v>
      </c>
      <c r="P46" s="64">
        <v>14016168.679237017</v>
      </c>
      <c r="Q46" s="64">
        <v>1451192.3993110466</v>
      </c>
      <c r="R46" s="64">
        <v>295247.05819861765</v>
      </c>
    </row>
    <row r="47" spans="1:18" x14ac:dyDescent="0.25">
      <c r="A47" s="52" t="s">
        <v>540</v>
      </c>
      <c r="B47" s="6" t="s">
        <v>486</v>
      </c>
      <c r="C47" s="6">
        <v>220</v>
      </c>
      <c r="D47" s="54">
        <f t="shared" si="0"/>
        <v>6170469.8526222119</v>
      </c>
      <c r="E47" s="72">
        <f t="shared" si="1"/>
        <v>777889.35029236134</v>
      </c>
      <c r="F47" s="64">
        <f t="shared" si="2"/>
        <v>636950.80261620751</v>
      </c>
      <c r="G47" s="65">
        <f t="shared" si="3"/>
        <v>140938.5476761538</v>
      </c>
      <c r="M47" s="30"/>
      <c r="N47" s="64" t="s">
        <v>614</v>
      </c>
      <c r="O47" s="64" t="s">
        <v>496</v>
      </c>
      <c r="P47" s="64">
        <v>14067468.971331483</v>
      </c>
      <c r="Q47" s="64">
        <v>1454102.8633568469</v>
      </c>
      <c r="R47" s="64">
        <v>297610.93055653328</v>
      </c>
    </row>
    <row r="48" spans="1:18" x14ac:dyDescent="0.25">
      <c r="A48" s="52" t="s">
        <v>540</v>
      </c>
      <c r="B48" s="6" t="s">
        <v>488</v>
      </c>
      <c r="C48" s="6">
        <v>220</v>
      </c>
      <c r="D48" s="54">
        <f t="shared" si="0"/>
        <v>26929861.448439065</v>
      </c>
      <c r="E48" s="72">
        <f t="shared" si="1"/>
        <v>3279118.2778377021</v>
      </c>
      <c r="F48" s="64">
        <f t="shared" si="2"/>
        <v>2764477.3184929611</v>
      </c>
      <c r="G48" s="65">
        <f t="shared" si="3"/>
        <v>514640.9593447409</v>
      </c>
      <c r="M48" s="30"/>
      <c r="N48" s="64" t="s">
        <v>615</v>
      </c>
      <c r="O48" s="64" t="s">
        <v>491</v>
      </c>
      <c r="P48" s="64">
        <v>10625330.817605577</v>
      </c>
      <c r="Q48" s="64">
        <v>1085229.4777363241</v>
      </c>
      <c r="R48" s="64">
        <v>189483.40479000294</v>
      </c>
    </row>
    <row r="49" spans="1:18" x14ac:dyDescent="0.25">
      <c r="A49" s="52" t="s">
        <v>540</v>
      </c>
      <c r="B49" s="6" t="s">
        <v>487</v>
      </c>
      <c r="C49" s="6">
        <v>220</v>
      </c>
      <c r="D49" s="54">
        <f t="shared" si="0"/>
        <v>18838702.396510426</v>
      </c>
      <c r="E49" s="72">
        <f t="shared" si="1"/>
        <v>2282966.4329411918</v>
      </c>
      <c r="F49" s="64">
        <f t="shared" si="2"/>
        <v>1931271.383808967</v>
      </c>
      <c r="G49" s="65">
        <f t="shared" si="3"/>
        <v>351695.04913222475</v>
      </c>
      <c r="M49" s="30"/>
      <c r="N49" s="64" t="s">
        <v>616</v>
      </c>
      <c r="O49" s="64" t="s">
        <v>493</v>
      </c>
      <c r="P49" s="64">
        <v>10022739.588992512</v>
      </c>
      <c r="Q49" s="64">
        <v>1026423.8039589121</v>
      </c>
      <c r="R49" s="64">
        <v>171413.45700567091</v>
      </c>
    </row>
    <row r="50" spans="1:18" x14ac:dyDescent="0.25">
      <c r="A50" s="52" t="s">
        <v>540</v>
      </c>
      <c r="B50" s="6" t="s">
        <v>488</v>
      </c>
      <c r="C50" s="6">
        <v>220</v>
      </c>
      <c r="D50" s="54">
        <v>0</v>
      </c>
      <c r="E50" s="72">
        <v>0</v>
      </c>
      <c r="F50" s="64">
        <v>0</v>
      </c>
      <c r="G50" s="65">
        <v>0</v>
      </c>
      <c r="M50" s="30"/>
      <c r="N50" s="64" t="s">
        <v>617</v>
      </c>
      <c r="O50" s="64" t="s">
        <v>492</v>
      </c>
      <c r="P50" s="64">
        <v>10804638.889338251</v>
      </c>
      <c r="Q50" s="64">
        <v>1103458.2044470799</v>
      </c>
      <c r="R50" s="64">
        <v>195000.06359168081</v>
      </c>
    </row>
    <row r="51" spans="1:18" x14ac:dyDescent="0.25">
      <c r="A51" s="52" t="s">
        <v>540</v>
      </c>
      <c r="B51" s="6" t="s">
        <v>489</v>
      </c>
      <c r="C51" s="6">
        <v>220</v>
      </c>
      <c r="D51" s="54">
        <f t="shared" si="0"/>
        <v>11194001.169145949</v>
      </c>
      <c r="E51" s="72">
        <f t="shared" si="1"/>
        <v>1431303.8687333078</v>
      </c>
      <c r="F51" s="64">
        <f t="shared" si="2"/>
        <v>1164420.7047386924</v>
      </c>
      <c r="G51" s="65">
        <f t="shared" si="3"/>
        <v>266883.16399461549</v>
      </c>
      <c r="M51" s="30"/>
      <c r="N51" s="64" t="s">
        <v>618</v>
      </c>
      <c r="O51" s="64" t="s">
        <v>494</v>
      </c>
      <c r="P51" s="64">
        <v>2842106.4655797612</v>
      </c>
      <c r="Q51" s="64">
        <v>295958.4281323558</v>
      </c>
      <c r="R51" s="64">
        <v>54004.518615991277</v>
      </c>
    </row>
    <row r="52" spans="1:18" x14ac:dyDescent="0.25">
      <c r="A52" s="52" t="s">
        <v>540</v>
      </c>
      <c r="B52" s="6" t="s">
        <v>490</v>
      </c>
      <c r="C52" s="6">
        <v>220</v>
      </c>
      <c r="D52" s="54">
        <f t="shared" si="0"/>
        <v>11194753.39081887</v>
      </c>
      <c r="E52" s="72">
        <f t="shared" si="1"/>
        <v>1431387.8870012756</v>
      </c>
      <c r="F52" s="64">
        <f t="shared" si="2"/>
        <v>1164495.2977151193</v>
      </c>
      <c r="G52" s="65">
        <f t="shared" si="3"/>
        <v>266892.58928615617</v>
      </c>
      <c r="M52" s="30"/>
      <c r="N52" s="64" t="s">
        <v>619</v>
      </c>
      <c r="O52" s="64" t="s">
        <v>514</v>
      </c>
      <c r="P52" s="64">
        <v>12962316.665699676</v>
      </c>
      <c r="Q52" s="64">
        <v>1318845.2521376752</v>
      </c>
      <c r="R52" s="64">
        <v>231532.37050539147</v>
      </c>
    </row>
    <row r="53" spans="1:18" x14ac:dyDescent="0.25">
      <c r="A53" s="52" t="s">
        <v>540</v>
      </c>
      <c r="B53" s="6" t="s">
        <v>495</v>
      </c>
      <c r="C53" s="6">
        <v>220</v>
      </c>
      <c r="D53" s="54">
        <f t="shared" si="0"/>
        <v>14016168.679237017</v>
      </c>
      <c r="E53" s="72">
        <f t="shared" si="1"/>
        <v>1746439.4575096644</v>
      </c>
      <c r="F53" s="64">
        <f t="shared" si="2"/>
        <v>1451192.3993110466</v>
      </c>
      <c r="G53" s="65">
        <f t="shared" si="3"/>
        <v>295247.05819861765</v>
      </c>
      <c r="M53" s="30"/>
      <c r="N53" s="64" t="s">
        <v>620</v>
      </c>
      <c r="O53" s="64" t="s">
        <v>515</v>
      </c>
      <c r="P53" s="64">
        <v>12908891.615940873</v>
      </c>
      <c r="Q53" s="64">
        <v>1313374.8227097066</v>
      </c>
      <c r="R53" s="64">
        <v>230628.55203930693</v>
      </c>
    </row>
    <row r="54" spans="1:18" x14ac:dyDescent="0.25">
      <c r="A54" s="52" t="s">
        <v>540</v>
      </c>
      <c r="B54" s="6" t="s">
        <v>496</v>
      </c>
      <c r="C54" s="6">
        <v>220</v>
      </c>
      <c r="D54" s="54">
        <f t="shared" si="0"/>
        <v>14067468.971331483</v>
      </c>
      <c r="E54" s="72">
        <f t="shared" si="1"/>
        <v>1751713.7939133802</v>
      </c>
      <c r="F54" s="64">
        <f t="shared" si="2"/>
        <v>1454102.8633568469</v>
      </c>
      <c r="G54" s="65">
        <f t="shared" si="3"/>
        <v>297610.93055653328</v>
      </c>
      <c r="M54" s="30"/>
      <c r="N54" s="64" t="s">
        <v>650</v>
      </c>
      <c r="O54" s="64" t="s">
        <v>652</v>
      </c>
      <c r="P54" s="64">
        <v>16733659.431825213</v>
      </c>
      <c r="Q54" s="64">
        <v>1699707.6456735104</v>
      </c>
      <c r="R54" s="64">
        <v>271000.35898027197</v>
      </c>
    </row>
    <row r="55" spans="1:18" x14ac:dyDescent="0.25">
      <c r="A55" s="52" t="s">
        <v>540</v>
      </c>
      <c r="B55" s="6" t="s">
        <v>491</v>
      </c>
      <c r="C55" s="6">
        <v>220</v>
      </c>
      <c r="D55" s="54">
        <f t="shared" si="0"/>
        <v>10625330.817605577</v>
      </c>
      <c r="E55" s="72">
        <f t="shared" si="1"/>
        <v>1274712.8825263269</v>
      </c>
      <c r="F55" s="64">
        <f t="shared" si="2"/>
        <v>1085229.4777363241</v>
      </c>
      <c r="G55" s="65">
        <f t="shared" si="3"/>
        <v>189483.40479000294</v>
      </c>
      <c r="M55" s="30"/>
      <c r="N55" s="64" t="s">
        <v>651</v>
      </c>
      <c r="O55" s="64" t="s">
        <v>653</v>
      </c>
      <c r="P55" s="64">
        <v>18058959.840212755</v>
      </c>
      <c r="Q55" s="64">
        <v>1835382.623124192</v>
      </c>
      <c r="R55" s="64">
        <v>292734.8012983863</v>
      </c>
    </row>
    <row r="56" spans="1:18" x14ac:dyDescent="0.25">
      <c r="A56" s="52" t="s">
        <v>540</v>
      </c>
      <c r="B56" s="6" t="s">
        <v>493</v>
      </c>
      <c r="C56" s="6">
        <v>220</v>
      </c>
      <c r="D56" s="54">
        <f t="shared" si="0"/>
        <v>10022739.588992512</v>
      </c>
      <c r="E56" s="72">
        <f t="shared" si="1"/>
        <v>1197837.2609645831</v>
      </c>
      <c r="F56" s="64">
        <f t="shared" si="2"/>
        <v>1026423.8039589121</v>
      </c>
      <c r="G56" s="65">
        <f t="shared" si="3"/>
        <v>171413.45700567091</v>
      </c>
      <c r="M56" s="30"/>
      <c r="N56" s="64" t="s">
        <v>621</v>
      </c>
      <c r="O56" s="64" t="s">
        <v>511</v>
      </c>
      <c r="P56" s="64">
        <v>20935909.635731544</v>
      </c>
      <c r="Q56" s="64">
        <v>2135237.1103901025</v>
      </c>
      <c r="R56" s="64">
        <v>398161.96540943527</v>
      </c>
    </row>
    <row r="57" spans="1:18" x14ac:dyDescent="0.25">
      <c r="A57" s="52" t="s">
        <v>540</v>
      </c>
      <c r="B57" s="6" t="s">
        <v>492</v>
      </c>
      <c r="C57" s="6">
        <v>220</v>
      </c>
      <c r="D57" s="54">
        <f t="shared" si="0"/>
        <v>10804638.889338251</v>
      </c>
      <c r="E57" s="72">
        <f t="shared" si="1"/>
        <v>1298458.2680387606</v>
      </c>
      <c r="F57" s="64">
        <f t="shared" si="2"/>
        <v>1103458.2044470799</v>
      </c>
      <c r="G57" s="65">
        <f t="shared" si="3"/>
        <v>195000.06359168081</v>
      </c>
      <c r="M57" s="30"/>
      <c r="N57" s="64" t="s">
        <v>622</v>
      </c>
      <c r="O57" s="64" t="s">
        <v>512</v>
      </c>
      <c r="P57" s="64">
        <v>20876276.948863987</v>
      </c>
      <c r="Q57" s="64">
        <v>2128931.233096397</v>
      </c>
      <c r="R57" s="64">
        <v>399940.00719042704</v>
      </c>
    </row>
    <row r="58" spans="1:18" x14ac:dyDescent="0.25">
      <c r="A58" s="52" t="s">
        <v>540</v>
      </c>
      <c r="B58" s="6" t="s">
        <v>494</v>
      </c>
      <c r="C58" s="6">
        <v>220</v>
      </c>
      <c r="D58" s="54">
        <f t="shared" si="0"/>
        <v>2842106.4655797612</v>
      </c>
      <c r="E58" s="72">
        <f t="shared" si="1"/>
        <v>349962.94674834708</v>
      </c>
      <c r="F58" s="64">
        <f t="shared" si="2"/>
        <v>295958.4281323558</v>
      </c>
      <c r="G58" s="65">
        <f t="shared" si="3"/>
        <v>54004.518615991277</v>
      </c>
      <c r="M58" s="30"/>
      <c r="N58" s="64" t="s">
        <v>623</v>
      </c>
      <c r="O58" s="64" t="s">
        <v>707</v>
      </c>
      <c r="P58" s="64">
        <v>45296829.275710449</v>
      </c>
      <c r="Q58" s="64">
        <v>4588701.9073395487</v>
      </c>
      <c r="R58" s="64">
        <v>933290.26778715465</v>
      </c>
    </row>
    <row r="59" spans="1:18" x14ac:dyDescent="0.25">
      <c r="A59" s="52" t="s">
        <v>540</v>
      </c>
      <c r="B59" s="6" t="s">
        <v>514</v>
      </c>
      <c r="C59" s="6">
        <v>220</v>
      </c>
      <c r="D59" s="54">
        <f t="shared" si="0"/>
        <v>12962316.665699676</v>
      </c>
      <c r="E59" s="72">
        <f t="shared" si="1"/>
        <v>1550377.6226430666</v>
      </c>
      <c r="F59" s="64">
        <f t="shared" si="2"/>
        <v>1318845.2521376752</v>
      </c>
      <c r="G59" s="65">
        <f t="shared" si="3"/>
        <v>231532.37050539147</v>
      </c>
      <c r="M59" s="30"/>
      <c r="N59" s="64" t="s">
        <v>624</v>
      </c>
      <c r="O59" s="64" t="s">
        <v>518</v>
      </c>
      <c r="P59" s="64">
        <v>8191893.5946547622</v>
      </c>
      <c r="Q59" s="64">
        <v>842375.11946952704</v>
      </c>
      <c r="R59" s="64">
        <v>189752.45616379517</v>
      </c>
    </row>
    <row r="60" spans="1:18" x14ac:dyDescent="0.25">
      <c r="A60" s="52" t="s">
        <v>540</v>
      </c>
      <c r="B60" s="6" t="s">
        <v>515</v>
      </c>
      <c r="C60" s="6">
        <v>220</v>
      </c>
      <c r="D60" s="54">
        <f t="shared" si="0"/>
        <v>12908891.615940873</v>
      </c>
      <c r="E60" s="72">
        <f t="shared" si="1"/>
        <v>1544003.3747490135</v>
      </c>
      <c r="F60" s="64">
        <f t="shared" si="2"/>
        <v>1313374.8227097066</v>
      </c>
      <c r="G60" s="65">
        <f t="shared" si="3"/>
        <v>230628.55203930693</v>
      </c>
      <c r="M60" s="30"/>
      <c r="N60" s="64" t="s">
        <v>625</v>
      </c>
      <c r="O60" s="64" t="s">
        <v>519</v>
      </c>
      <c r="P60" s="64">
        <v>41410725.24770052</v>
      </c>
      <c r="Q60" s="64">
        <v>4182076.4692836287</v>
      </c>
      <c r="R60" s="64">
        <v>817601.78171827504</v>
      </c>
    </row>
    <row r="61" spans="1:18" x14ac:dyDescent="0.25">
      <c r="A61" s="52" t="s">
        <v>540</v>
      </c>
      <c r="B61" s="6" t="s">
        <v>652</v>
      </c>
      <c r="C61" s="6">
        <v>220</v>
      </c>
      <c r="D61" s="54">
        <f t="shared" si="0"/>
        <v>16733659.431825213</v>
      </c>
      <c r="E61" s="72">
        <f t="shared" si="1"/>
        <v>1970708.0046537824</v>
      </c>
      <c r="F61" s="64">
        <f t="shared" si="2"/>
        <v>1699707.6456735104</v>
      </c>
      <c r="G61" s="65">
        <f t="shared" si="3"/>
        <v>271000.35898027197</v>
      </c>
      <c r="M61" s="30"/>
      <c r="N61" s="64" t="s">
        <v>626</v>
      </c>
      <c r="O61" s="64" t="s">
        <v>516</v>
      </c>
      <c r="P61" s="64">
        <v>42912874.062897474</v>
      </c>
      <c r="Q61" s="64">
        <v>4336943.1222053505</v>
      </c>
      <c r="R61" s="64">
        <v>747286.5594627267</v>
      </c>
    </row>
    <row r="62" spans="1:18" x14ac:dyDescent="0.25">
      <c r="A62" s="52" t="s">
        <v>540</v>
      </c>
      <c r="B62" s="6" t="s">
        <v>653</v>
      </c>
      <c r="C62" s="6">
        <v>220</v>
      </c>
      <c r="D62" s="54">
        <f t="shared" si="0"/>
        <v>18058959.840212755</v>
      </c>
      <c r="E62" s="72">
        <f t="shared" si="1"/>
        <v>2128117.4244225784</v>
      </c>
      <c r="F62" s="64">
        <f t="shared" si="2"/>
        <v>1835382.623124192</v>
      </c>
      <c r="G62" s="65">
        <f t="shared" si="3"/>
        <v>292734.8012983863</v>
      </c>
      <c r="M62" s="30"/>
      <c r="N62" s="64" t="s">
        <v>627</v>
      </c>
      <c r="O62" s="64" t="s">
        <v>517</v>
      </c>
      <c r="P62" s="64">
        <v>20757208.646869857</v>
      </c>
      <c r="Q62" s="64">
        <v>2105437.6654113526</v>
      </c>
      <c r="R62" s="64">
        <v>385694.74250772002</v>
      </c>
    </row>
    <row r="63" spans="1:18" x14ac:dyDescent="0.25">
      <c r="A63" s="52" t="s">
        <v>540</v>
      </c>
      <c r="B63" s="6" t="s">
        <v>511</v>
      </c>
      <c r="C63" s="6">
        <v>220</v>
      </c>
      <c r="D63" s="54">
        <f t="shared" si="0"/>
        <v>20935909.635731544</v>
      </c>
      <c r="E63" s="72">
        <f t="shared" si="1"/>
        <v>2533399.0757995378</v>
      </c>
      <c r="F63" s="64">
        <f t="shared" si="2"/>
        <v>2135237.1103901025</v>
      </c>
      <c r="G63" s="65">
        <f t="shared" si="3"/>
        <v>398161.96540943527</v>
      </c>
      <c r="M63" s="30"/>
      <c r="N63" s="64" t="s">
        <v>628</v>
      </c>
      <c r="O63" s="64" t="s">
        <v>455</v>
      </c>
      <c r="P63" s="64">
        <v>4543596.9200454559</v>
      </c>
      <c r="Q63" s="64">
        <v>474899.31898943213</v>
      </c>
      <c r="R63" s="64">
        <v>129029.55288495915</v>
      </c>
    </row>
    <row r="64" spans="1:18" x14ac:dyDescent="0.25">
      <c r="A64" s="52" t="s">
        <v>540</v>
      </c>
      <c r="B64" s="6" t="s">
        <v>512</v>
      </c>
      <c r="C64" s="6">
        <v>220</v>
      </c>
      <c r="D64" s="54">
        <f t="shared" si="0"/>
        <v>20876276.948863987</v>
      </c>
      <c r="E64" s="72">
        <f t="shared" si="1"/>
        <v>2528871.2402868243</v>
      </c>
      <c r="F64" s="64">
        <f t="shared" si="2"/>
        <v>2128931.233096397</v>
      </c>
      <c r="G64" s="65">
        <f t="shared" si="3"/>
        <v>399940.00719042704</v>
      </c>
      <c r="M64" s="30"/>
      <c r="N64" s="64" t="s">
        <v>629</v>
      </c>
      <c r="O64" s="64" t="s">
        <v>520</v>
      </c>
      <c r="P64" s="64">
        <v>4605684.6182205295</v>
      </c>
      <c r="Q64" s="64">
        <v>481188.1405208733</v>
      </c>
      <c r="R64" s="64">
        <v>133313.10664347038</v>
      </c>
    </row>
    <row r="65" spans="1:18" x14ac:dyDescent="0.25">
      <c r="A65" s="52" t="s">
        <v>540</v>
      </c>
      <c r="B65" s="6" t="s">
        <v>536</v>
      </c>
      <c r="C65" s="6">
        <v>500</v>
      </c>
      <c r="D65" s="54">
        <f t="shared" si="0"/>
        <v>28787043.7276976</v>
      </c>
      <c r="E65" s="72">
        <f t="shared" si="1"/>
        <v>3592771.7250177045</v>
      </c>
      <c r="F65" s="64">
        <f t="shared" si="2"/>
        <v>3018386.1077269367</v>
      </c>
      <c r="G65" s="65">
        <f t="shared" si="3"/>
        <v>574385.61729076796</v>
      </c>
      <c r="M65" s="30"/>
      <c r="N65" s="64" t="s">
        <v>630</v>
      </c>
      <c r="O65" s="64" t="s">
        <v>521</v>
      </c>
      <c r="P65" s="64">
        <v>4382390.7069927407</v>
      </c>
      <c r="Q65" s="64">
        <v>458234.34176811815</v>
      </c>
      <c r="R65" s="64">
        <v>128938.42975070467</v>
      </c>
    </row>
    <row r="66" spans="1:18" x14ac:dyDescent="0.25">
      <c r="A66" s="52" t="s">
        <v>540</v>
      </c>
      <c r="B66" s="6" t="s">
        <v>537</v>
      </c>
      <c r="C66" s="6">
        <v>500</v>
      </c>
      <c r="D66" s="54">
        <f t="shared" si="0"/>
        <v>29026927.017036535</v>
      </c>
      <c r="E66" s="72">
        <f t="shared" ref="E66:E85" si="4">F66+G66</f>
        <v>3624940.7696225061</v>
      </c>
      <c r="F66" s="64">
        <f t="shared" si="2"/>
        <v>3037116.7679488179</v>
      </c>
      <c r="G66" s="65">
        <f t="shared" si="3"/>
        <v>587824.00167368806</v>
      </c>
      <c r="M66" s="30"/>
      <c r="N66" s="64" t="s">
        <v>631</v>
      </c>
      <c r="O66" s="64" t="s">
        <v>522</v>
      </c>
      <c r="P66" s="64">
        <v>4467869.2523618964</v>
      </c>
      <c r="Q66" s="64">
        <v>466923.37758525799</v>
      </c>
      <c r="R66" s="64">
        <v>133515.02839225225</v>
      </c>
    </row>
    <row r="67" spans="1:18" x14ac:dyDescent="0.25">
      <c r="A67" s="52" t="s">
        <v>540</v>
      </c>
      <c r="B67" s="6" t="s">
        <v>538</v>
      </c>
      <c r="C67" s="6">
        <v>500</v>
      </c>
      <c r="D67" s="54">
        <f t="shared" si="0"/>
        <v>32021591.123246323</v>
      </c>
      <c r="E67" s="72">
        <f t="shared" si="4"/>
        <v>3948780.2880702978</v>
      </c>
      <c r="F67" s="64">
        <f t="shared" si="2"/>
        <v>3346611.8543482604</v>
      </c>
      <c r="G67" s="65">
        <f t="shared" si="3"/>
        <v>602168.43372203712</v>
      </c>
      <c r="M67" s="30"/>
      <c r="N67" s="64" t="s">
        <v>632</v>
      </c>
      <c r="O67" s="64" t="s">
        <v>523</v>
      </c>
      <c r="P67" s="64">
        <v>7089560.1070461655</v>
      </c>
      <c r="Q67" s="64">
        <v>747226.66683054809</v>
      </c>
      <c r="R67" s="64">
        <v>193213.51546296006</v>
      </c>
    </row>
    <row r="68" spans="1:18" x14ac:dyDescent="0.25">
      <c r="A68" s="52" t="s">
        <v>540</v>
      </c>
      <c r="B68" s="6" t="s">
        <v>707</v>
      </c>
      <c r="C68" s="6">
        <v>220</v>
      </c>
      <c r="D68" s="54">
        <f t="shared" ref="D68:D85" si="5">VLOOKUP(B68,$O$3:$R$86,2,FALSE)</f>
        <v>45296829.275710449</v>
      </c>
      <c r="E68" s="72">
        <f t="shared" si="4"/>
        <v>5521992.1751267035</v>
      </c>
      <c r="F68" s="64">
        <f t="shared" ref="F68:F85" si="6">VLOOKUP(B68,$O$3:$R$84,3,FALSE)</f>
        <v>4588701.9073395487</v>
      </c>
      <c r="G68" s="65">
        <f t="shared" ref="G68:G85" si="7">VLOOKUP(B68,$O$3:$R$84,4,FALSE)</f>
        <v>933290.26778715465</v>
      </c>
      <c r="M68" s="30"/>
      <c r="N68" s="64" t="s">
        <v>633</v>
      </c>
      <c r="O68" s="64" t="s">
        <v>524</v>
      </c>
      <c r="P68" s="64">
        <v>7099529.5690298127</v>
      </c>
      <c r="Q68" s="64">
        <v>747085.58807448926</v>
      </c>
      <c r="R68" s="64">
        <v>192040.5528798106</v>
      </c>
    </row>
    <row r="69" spans="1:18" x14ac:dyDescent="0.25">
      <c r="A69" s="52" t="s">
        <v>540</v>
      </c>
      <c r="B69" s="6" t="s">
        <v>516</v>
      </c>
      <c r="C69" s="6">
        <v>220</v>
      </c>
      <c r="D69" s="54">
        <f t="shared" si="5"/>
        <v>42912874.062897474</v>
      </c>
      <c r="E69" s="72">
        <f t="shared" si="4"/>
        <v>5084229.6816680776</v>
      </c>
      <c r="F69" s="64">
        <f t="shared" si="6"/>
        <v>4336943.1222053505</v>
      </c>
      <c r="G69" s="65">
        <f t="shared" si="7"/>
        <v>747286.5594627267</v>
      </c>
      <c r="M69" s="30"/>
      <c r="N69" s="64" t="s">
        <v>634</v>
      </c>
      <c r="O69" s="64" t="s">
        <v>526</v>
      </c>
      <c r="P69" s="64">
        <v>29081110.027940832</v>
      </c>
      <c r="Q69" s="64">
        <v>2968005.7319489974</v>
      </c>
      <c r="R69" s="64">
        <v>664925.29926395346</v>
      </c>
    </row>
    <row r="70" spans="1:18" x14ac:dyDescent="0.25">
      <c r="A70" s="52" t="s">
        <v>540</v>
      </c>
      <c r="B70" s="6" t="s">
        <v>517</v>
      </c>
      <c r="C70" s="6">
        <v>220</v>
      </c>
      <c r="D70" s="54">
        <f t="shared" si="5"/>
        <v>20757208.646869857</v>
      </c>
      <c r="E70" s="72">
        <f t="shared" si="4"/>
        <v>2491132.4079190725</v>
      </c>
      <c r="F70" s="64">
        <f t="shared" si="6"/>
        <v>2105437.6654113526</v>
      </c>
      <c r="G70" s="65">
        <f t="shared" si="7"/>
        <v>385694.74250772002</v>
      </c>
      <c r="M70" s="30"/>
      <c r="N70" s="64" t="s">
        <v>635</v>
      </c>
      <c r="O70" s="64" t="s">
        <v>527</v>
      </c>
      <c r="P70" s="64">
        <v>9341899.9415907785</v>
      </c>
      <c r="Q70" s="64">
        <v>969122.90787408524</v>
      </c>
      <c r="R70" s="64">
        <v>293976.5100351086</v>
      </c>
    </row>
    <row r="71" spans="1:18" x14ac:dyDescent="0.25">
      <c r="A71" s="52" t="s">
        <v>540</v>
      </c>
      <c r="B71" s="6" t="s">
        <v>518</v>
      </c>
      <c r="C71" s="6">
        <v>220</v>
      </c>
      <c r="D71" s="54">
        <f t="shared" si="5"/>
        <v>8191893.5946547622</v>
      </c>
      <c r="E71" s="72">
        <f t="shared" si="4"/>
        <v>1032127.5756333222</v>
      </c>
      <c r="F71" s="64">
        <f t="shared" si="6"/>
        <v>842375.11946952704</v>
      </c>
      <c r="G71" s="65">
        <f t="shared" si="7"/>
        <v>189752.45616379517</v>
      </c>
      <c r="M71" s="30"/>
      <c r="N71" s="64" t="s">
        <v>636</v>
      </c>
      <c r="O71" s="64" t="s">
        <v>525</v>
      </c>
      <c r="P71" s="64">
        <v>26434592.969908997</v>
      </c>
      <c r="Q71" s="64">
        <v>2697086.1434396636</v>
      </c>
      <c r="R71" s="64">
        <v>732831.50268419133</v>
      </c>
    </row>
    <row r="72" spans="1:18" x14ac:dyDescent="0.25">
      <c r="A72" s="52" t="s">
        <v>540</v>
      </c>
      <c r="B72" s="6" t="s">
        <v>519</v>
      </c>
      <c r="C72" s="6">
        <v>220</v>
      </c>
      <c r="D72" s="54">
        <f t="shared" si="5"/>
        <v>41410725.24770052</v>
      </c>
      <c r="E72" s="72">
        <f t="shared" si="4"/>
        <v>4999678.2510019038</v>
      </c>
      <c r="F72" s="64">
        <f t="shared" si="6"/>
        <v>4182076.4692836287</v>
      </c>
      <c r="G72" s="65">
        <f t="shared" si="7"/>
        <v>817601.78171827504</v>
      </c>
      <c r="M72" s="30"/>
      <c r="N72" s="64" t="s">
        <v>637</v>
      </c>
      <c r="O72" s="64" t="s">
        <v>531</v>
      </c>
      <c r="P72" s="64">
        <v>27258297.844149392</v>
      </c>
      <c r="Q72" s="64">
        <v>2772130.6031891503</v>
      </c>
      <c r="R72" s="64">
        <v>610976.89811035956</v>
      </c>
    </row>
    <row r="73" spans="1:18" x14ac:dyDescent="0.25">
      <c r="A73" s="52" t="s">
        <v>540</v>
      </c>
      <c r="B73" s="6" t="s">
        <v>455</v>
      </c>
      <c r="C73" s="6">
        <v>220</v>
      </c>
      <c r="D73" s="54">
        <f t="shared" si="5"/>
        <v>4543596.9200454559</v>
      </c>
      <c r="E73" s="72">
        <f t="shared" si="4"/>
        <v>603928.87187439133</v>
      </c>
      <c r="F73" s="64">
        <f t="shared" si="6"/>
        <v>474899.31898943213</v>
      </c>
      <c r="G73" s="65">
        <f t="shared" si="7"/>
        <v>129029.55288495915</v>
      </c>
      <c r="M73" s="30"/>
      <c r="N73" s="64" t="s">
        <v>638</v>
      </c>
      <c r="O73" s="64" t="s">
        <v>533</v>
      </c>
      <c r="P73" s="64">
        <v>28536415.969676692</v>
      </c>
      <c r="Q73" s="64">
        <v>2922150.6756106257</v>
      </c>
      <c r="R73" s="64">
        <v>672408.56768108159</v>
      </c>
    </row>
    <row r="74" spans="1:18" x14ac:dyDescent="0.25">
      <c r="A74" s="52" t="s">
        <v>540</v>
      </c>
      <c r="B74" s="6" t="s">
        <v>520</v>
      </c>
      <c r="C74" s="6">
        <v>220</v>
      </c>
      <c r="D74" s="54">
        <f t="shared" si="5"/>
        <v>4605684.6182205295</v>
      </c>
      <c r="E74" s="72">
        <f t="shared" si="4"/>
        <v>614501.24716434372</v>
      </c>
      <c r="F74" s="64">
        <f t="shared" si="6"/>
        <v>481188.1405208733</v>
      </c>
      <c r="G74" s="65">
        <f t="shared" si="7"/>
        <v>133313.10664347038</v>
      </c>
      <c r="M74" s="30"/>
      <c r="N74" s="64" t="s">
        <v>639</v>
      </c>
      <c r="O74" s="64" t="s">
        <v>532</v>
      </c>
      <c r="P74" s="64">
        <v>25196875.612662282</v>
      </c>
      <c r="Q74" s="64">
        <v>2552580.3199625048</v>
      </c>
      <c r="R74" s="64">
        <v>533510.19292567635</v>
      </c>
    </row>
    <row r="75" spans="1:18" x14ac:dyDescent="0.25">
      <c r="A75" s="52" t="s">
        <v>540</v>
      </c>
      <c r="B75" s="6" t="s">
        <v>521</v>
      </c>
      <c r="C75" s="6">
        <v>220</v>
      </c>
      <c r="D75" s="54">
        <f t="shared" si="5"/>
        <v>4382390.7069927407</v>
      </c>
      <c r="E75" s="72">
        <f t="shared" si="4"/>
        <v>587172.77151882276</v>
      </c>
      <c r="F75" s="64">
        <f t="shared" si="6"/>
        <v>458234.34176811815</v>
      </c>
      <c r="G75" s="65">
        <f t="shared" si="7"/>
        <v>128938.42975070467</v>
      </c>
      <c r="M75" s="30"/>
      <c r="N75" s="64" t="s">
        <v>640</v>
      </c>
      <c r="O75" s="64" t="s">
        <v>534</v>
      </c>
      <c r="P75" s="64">
        <v>24054273.761823386</v>
      </c>
      <c r="Q75" s="64">
        <v>2448059.9241485391</v>
      </c>
      <c r="R75" s="64">
        <v>531887.21662715205</v>
      </c>
    </row>
    <row r="76" spans="1:18" x14ac:dyDescent="0.25">
      <c r="A76" s="52" t="s">
        <v>540</v>
      </c>
      <c r="B76" s="6" t="s">
        <v>522</v>
      </c>
      <c r="C76" s="6">
        <v>220</v>
      </c>
      <c r="D76" s="54">
        <f t="shared" si="5"/>
        <v>4467869.2523618964</v>
      </c>
      <c r="E76" s="72">
        <f t="shared" si="4"/>
        <v>600438.40597751027</v>
      </c>
      <c r="F76" s="64">
        <f t="shared" si="6"/>
        <v>466923.37758525799</v>
      </c>
      <c r="G76" s="65">
        <f t="shared" si="7"/>
        <v>133515.02839225225</v>
      </c>
      <c r="M76" s="30"/>
      <c r="N76" s="64" t="s">
        <v>641</v>
      </c>
      <c r="O76" s="64" t="s">
        <v>501</v>
      </c>
      <c r="P76" s="64">
        <v>26730774.301324956</v>
      </c>
      <c r="Q76" s="64">
        <v>2742341.5283371694</v>
      </c>
      <c r="R76" s="64">
        <v>564911.2981299524</v>
      </c>
    </row>
    <row r="77" spans="1:18" x14ac:dyDescent="0.25">
      <c r="A77" s="52" t="s">
        <v>540</v>
      </c>
      <c r="B77" s="6" t="s">
        <v>523</v>
      </c>
      <c r="C77" s="6">
        <v>220</v>
      </c>
      <c r="D77" s="54">
        <f t="shared" si="5"/>
        <v>7089560.1070461655</v>
      </c>
      <c r="E77" s="72">
        <f t="shared" si="4"/>
        <v>940440.1822935082</v>
      </c>
      <c r="F77" s="64">
        <f t="shared" si="6"/>
        <v>747226.66683054809</v>
      </c>
      <c r="G77" s="65">
        <f t="shared" si="7"/>
        <v>193213.51546296006</v>
      </c>
      <c r="M77" s="30"/>
      <c r="N77" s="64" t="s">
        <v>642</v>
      </c>
      <c r="O77" s="64" t="s">
        <v>502</v>
      </c>
      <c r="P77" s="64">
        <v>29532184.134374514</v>
      </c>
      <c r="Q77" s="64">
        <v>3087729.3118483648</v>
      </c>
      <c r="R77" s="64">
        <v>610336.59223252977</v>
      </c>
    </row>
    <row r="78" spans="1:18" x14ac:dyDescent="0.25">
      <c r="A78" s="52" t="s">
        <v>540</v>
      </c>
      <c r="B78" s="6" t="s">
        <v>524</v>
      </c>
      <c r="C78" s="6">
        <v>220</v>
      </c>
      <c r="D78" s="54">
        <f t="shared" si="5"/>
        <v>7099529.5690298127</v>
      </c>
      <c r="E78" s="72">
        <f t="shared" si="4"/>
        <v>939126.14095429983</v>
      </c>
      <c r="F78" s="64">
        <f t="shared" si="6"/>
        <v>747085.58807448926</v>
      </c>
      <c r="G78" s="65">
        <f t="shared" si="7"/>
        <v>192040.5528798106</v>
      </c>
      <c r="M78" s="30"/>
      <c r="N78" s="64" t="s">
        <v>643</v>
      </c>
      <c r="O78" s="64" t="s">
        <v>499</v>
      </c>
      <c r="P78" s="64">
        <v>31314325.055388462</v>
      </c>
      <c r="Q78" s="64">
        <v>3272378.3858272331</v>
      </c>
      <c r="R78" s="64">
        <v>639329.05794802192</v>
      </c>
    </row>
    <row r="79" spans="1:18" x14ac:dyDescent="0.25">
      <c r="A79" s="52" t="s">
        <v>540</v>
      </c>
      <c r="B79" s="6" t="s">
        <v>526</v>
      </c>
      <c r="C79" s="6">
        <v>220</v>
      </c>
      <c r="D79" s="54">
        <f t="shared" si="5"/>
        <v>29081110.027940832</v>
      </c>
      <c r="E79" s="72">
        <f t="shared" si="4"/>
        <v>3632931.0312129511</v>
      </c>
      <c r="F79" s="64">
        <f t="shared" si="6"/>
        <v>2968005.7319489974</v>
      </c>
      <c r="G79" s="65">
        <f t="shared" si="7"/>
        <v>664925.29926395346</v>
      </c>
      <c r="M79" s="30"/>
      <c r="N79" s="64" t="s">
        <v>644</v>
      </c>
      <c r="O79" s="64" t="s">
        <v>500</v>
      </c>
      <c r="P79" s="64">
        <v>28042549.516088109</v>
      </c>
      <c r="Q79" s="64">
        <v>2937020.1229308993</v>
      </c>
      <c r="R79" s="64">
        <v>554648.62575526629</v>
      </c>
    </row>
    <row r="80" spans="1:18" x14ac:dyDescent="0.25">
      <c r="A80" s="52" t="s">
        <v>540</v>
      </c>
      <c r="B80" s="6" t="s">
        <v>527</v>
      </c>
      <c r="C80" s="6">
        <v>220</v>
      </c>
      <c r="D80" s="54">
        <f t="shared" si="5"/>
        <v>9341899.9415907785</v>
      </c>
      <c r="E80" s="72">
        <f t="shared" si="4"/>
        <v>1263099.4179091938</v>
      </c>
      <c r="F80" s="64">
        <f t="shared" si="6"/>
        <v>969122.90787408524</v>
      </c>
      <c r="G80" s="65">
        <f t="shared" si="7"/>
        <v>293976.5100351086</v>
      </c>
      <c r="M80" s="30"/>
      <c r="N80" s="64" t="s">
        <v>645</v>
      </c>
      <c r="O80" s="64" t="s">
        <v>535</v>
      </c>
      <c r="P80" s="64">
        <v>32788961.097204585</v>
      </c>
      <c r="Q80" s="64">
        <v>3432648.5442136703</v>
      </c>
      <c r="R80" s="64">
        <v>688915.19607875473</v>
      </c>
    </row>
    <row r="81" spans="1:18" x14ac:dyDescent="0.25">
      <c r="A81" s="52" t="s">
        <v>540</v>
      </c>
      <c r="B81" s="6" t="s">
        <v>525</v>
      </c>
      <c r="C81" s="6">
        <v>220</v>
      </c>
      <c r="D81" s="54">
        <f t="shared" si="5"/>
        <v>26434592.969908997</v>
      </c>
      <c r="E81" s="72">
        <f t="shared" si="4"/>
        <v>3429917.6461238549</v>
      </c>
      <c r="F81" s="64">
        <f t="shared" si="6"/>
        <v>2697086.1434396636</v>
      </c>
      <c r="G81" s="65">
        <f t="shared" si="7"/>
        <v>732831.50268419133</v>
      </c>
      <c r="M81" s="30"/>
      <c r="N81" s="64" t="s">
        <v>646</v>
      </c>
      <c r="O81" s="64" t="s">
        <v>536</v>
      </c>
      <c r="P81" s="64">
        <v>28787043.7276976</v>
      </c>
      <c r="Q81" s="64">
        <v>3018386.1077269367</v>
      </c>
      <c r="R81" s="64">
        <v>574385.61729076796</v>
      </c>
    </row>
    <row r="82" spans="1:18" x14ac:dyDescent="0.25">
      <c r="A82" s="52" t="s">
        <v>540</v>
      </c>
      <c r="B82" s="6" t="s">
        <v>531</v>
      </c>
      <c r="C82" s="6">
        <v>220</v>
      </c>
      <c r="D82" s="54">
        <f t="shared" si="5"/>
        <v>27258297.844149392</v>
      </c>
      <c r="E82" s="72">
        <f t="shared" si="4"/>
        <v>3383107.5012995098</v>
      </c>
      <c r="F82" s="64">
        <f t="shared" si="6"/>
        <v>2772130.6031891503</v>
      </c>
      <c r="G82" s="65">
        <f t="shared" si="7"/>
        <v>610976.89811035956</v>
      </c>
      <c r="M82" s="30"/>
      <c r="N82" s="64" t="s">
        <v>647</v>
      </c>
      <c r="O82" s="64" t="s">
        <v>537</v>
      </c>
      <c r="P82" s="64">
        <v>29026927.017036535</v>
      </c>
      <c r="Q82" s="64">
        <v>3037116.7679488179</v>
      </c>
      <c r="R82" s="64">
        <v>587824.00167368806</v>
      </c>
    </row>
    <row r="83" spans="1:18" x14ac:dyDescent="0.25">
      <c r="A83" s="52" t="s">
        <v>540</v>
      </c>
      <c r="B83" s="6" t="s">
        <v>533</v>
      </c>
      <c r="C83" s="6">
        <v>220</v>
      </c>
      <c r="D83" s="54">
        <f t="shared" si="5"/>
        <v>28536415.969676692</v>
      </c>
      <c r="E83" s="72">
        <f t="shared" si="4"/>
        <v>3594559.2432917072</v>
      </c>
      <c r="F83" s="64">
        <f t="shared" si="6"/>
        <v>2922150.6756106257</v>
      </c>
      <c r="G83" s="65">
        <f t="shared" si="7"/>
        <v>672408.56768108159</v>
      </c>
      <c r="M83" s="30"/>
      <c r="N83" s="64" t="s">
        <v>648</v>
      </c>
      <c r="O83" s="64" t="s">
        <v>538</v>
      </c>
      <c r="P83" s="64">
        <v>32021591.123246323</v>
      </c>
      <c r="Q83" s="64">
        <v>3346611.8543482604</v>
      </c>
      <c r="R83" s="64">
        <v>602168.43372203712</v>
      </c>
    </row>
    <row r="84" spans="1:18" x14ac:dyDescent="0.25">
      <c r="A84" s="52" t="s">
        <v>540</v>
      </c>
      <c r="B84" s="6" t="s">
        <v>532</v>
      </c>
      <c r="C84" s="6">
        <v>220</v>
      </c>
      <c r="D84" s="54">
        <f t="shared" si="5"/>
        <v>25196875.612662282</v>
      </c>
      <c r="E84" s="72">
        <f t="shared" si="4"/>
        <v>3086090.512888181</v>
      </c>
      <c r="F84" s="64">
        <f t="shared" si="6"/>
        <v>2552580.3199625048</v>
      </c>
      <c r="G84" s="65">
        <f t="shared" si="7"/>
        <v>533510.19292567635</v>
      </c>
      <c r="M84" s="30"/>
      <c r="N84" s="64" t="s">
        <v>649</v>
      </c>
      <c r="O84" s="64" t="s">
        <v>528</v>
      </c>
      <c r="P84" s="64">
        <v>28198953.544644389</v>
      </c>
      <c r="Q84" s="64">
        <v>2891188.8630971275</v>
      </c>
      <c r="R84" s="64">
        <v>632749.8758043733</v>
      </c>
    </row>
    <row r="85" spans="1:18" ht="15.75" thickBot="1" x14ac:dyDescent="0.3">
      <c r="A85" s="52" t="s">
        <v>540</v>
      </c>
      <c r="B85" s="6" t="s">
        <v>534</v>
      </c>
      <c r="C85" s="6">
        <v>220</v>
      </c>
      <c r="D85" s="54">
        <f t="shared" si="5"/>
        <v>24054273.761823386</v>
      </c>
      <c r="E85" s="73">
        <f t="shared" si="4"/>
        <v>2979947.1407756913</v>
      </c>
      <c r="F85" s="67">
        <f t="shared" si="6"/>
        <v>2448059.9241485391</v>
      </c>
      <c r="G85" s="74">
        <f t="shared" si="7"/>
        <v>531887.21662715205</v>
      </c>
      <c r="M85" s="30"/>
      <c r="N85" s="64"/>
      <c r="O85" s="64"/>
      <c r="P85" s="64"/>
      <c r="Q85" s="64"/>
      <c r="R85" s="64"/>
    </row>
    <row r="86" spans="1:18" x14ac:dyDescent="0.25">
      <c r="A86" s="55" t="s">
        <v>665</v>
      </c>
      <c r="B86" s="56" t="s">
        <v>558</v>
      </c>
      <c r="C86" s="56">
        <v>220</v>
      </c>
      <c r="D86" s="57">
        <v>6912000</v>
      </c>
      <c r="E86" s="6"/>
      <c r="F86" s="6"/>
      <c r="G86" s="66"/>
      <c r="M86" s="30"/>
      <c r="N86" s="64"/>
      <c r="O86" s="64"/>
      <c r="P86" s="64"/>
      <c r="Q86" s="64"/>
      <c r="R86" s="64"/>
    </row>
    <row r="87" spans="1:18" x14ac:dyDescent="0.25">
      <c r="A87" s="58" t="s">
        <v>665</v>
      </c>
      <c r="B87" s="59" t="s">
        <v>548</v>
      </c>
      <c r="C87" s="59">
        <v>220</v>
      </c>
      <c r="D87" s="60">
        <f>E87*$J$5</f>
        <v>68804705.186549634</v>
      </c>
      <c r="E87" s="64">
        <v>8395000</v>
      </c>
      <c r="F87" s="64"/>
      <c r="G87" s="65"/>
      <c r="M87" s="30"/>
      <c r="P87" s="156"/>
      <c r="Q87" s="156"/>
      <c r="R87" s="156"/>
    </row>
    <row r="88" spans="1:18" x14ac:dyDescent="0.25">
      <c r="A88" s="58" t="s">
        <v>665</v>
      </c>
      <c r="B88" s="59" t="s">
        <v>668</v>
      </c>
      <c r="C88" s="59">
        <v>220</v>
      </c>
      <c r="D88" s="60">
        <v>18030000</v>
      </c>
      <c r="E88" s="64"/>
      <c r="F88" s="64"/>
      <c r="G88" s="65"/>
      <c r="M88" s="30"/>
    </row>
    <row r="89" spans="1:18" x14ac:dyDescent="0.25">
      <c r="A89" s="58" t="s">
        <v>665</v>
      </c>
      <c r="B89" s="59" t="s">
        <v>547</v>
      </c>
      <c r="C89" s="59">
        <v>220</v>
      </c>
      <c r="D89" s="60">
        <f>E89*$J$5</f>
        <v>18919613.763756391</v>
      </c>
      <c r="E89" s="64">
        <v>2308420</v>
      </c>
      <c r="F89" s="6"/>
      <c r="G89" s="66"/>
      <c r="M89" s="30"/>
    </row>
    <row r="90" spans="1:18" x14ac:dyDescent="0.25">
      <c r="A90" s="58" t="s">
        <v>665</v>
      </c>
      <c r="B90" s="59" t="s">
        <v>554</v>
      </c>
      <c r="C90" s="59">
        <v>500</v>
      </c>
      <c r="D90" s="60">
        <v>25270000</v>
      </c>
      <c r="E90" s="64"/>
      <c r="F90" s="6"/>
      <c r="G90" s="66"/>
      <c r="H90" s="48"/>
      <c r="I90" s="48"/>
      <c r="J90" s="48"/>
      <c r="K90" s="48"/>
      <c r="M90" s="30"/>
    </row>
    <row r="91" spans="1:18" x14ac:dyDescent="0.25">
      <c r="A91" s="58" t="s">
        <v>665</v>
      </c>
      <c r="B91" s="59" t="s">
        <v>541</v>
      </c>
      <c r="C91" s="59">
        <v>500</v>
      </c>
      <c r="D91" s="60">
        <f>E91*$J$9</f>
        <v>105417789.05521421</v>
      </c>
      <c r="E91" s="64">
        <v>12691000</v>
      </c>
      <c r="F91" s="6"/>
      <c r="G91" s="66"/>
    </row>
    <row r="92" spans="1:18" x14ac:dyDescent="0.25">
      <c r="A92" s="58" t="s">
        <v>665</v>
      </c>
      <c r="B92" s="59" t="s">
        <v>555</v>
      </c>
      <c r="C92" s="59">
        <v>500</v>
      </c>
      <c r="D92" s="60">
        <v>25270000</v>
      </c>
      <c r="E92" s="64"/>
      <c r="F92" s="6"/>
      <c r="G92" s="66"/>
    </row>
    <row r="93" spans="1:18" x14ac:dyDescent="0.25">
      <c r="A93" s="58" t="s">
        <v>665</v>
      </c>
      <c r="B93" s="59" t="s">
        <v>542</v>
      </c>
      <c r="C93" s="59">
        <v>500</v>
      </c>
      <c r="D93" s="60">
        <f>E93*$J$9</f>
        <v>152557175.46198601</v>
      </c>
      <c r="E93" s="64">
        <v>18366000</v>
      </c>
      <c r="F93" s="6"/>
      <c r="G93" s="66"/>
    </row>
    <row r="94" spans="1:18" x14ac:dyDescent="0.25">
      <c r="A94" s="58" t="s">
        <v>665</v>
      </c>
      <c r="B94" s="59" t="s">
        <v>556</v>
      </c>
      <c r="C94" s="59">
        <v>500</v>
      </c>
      <c r="D94" s="60">
        <v>25270000</v>
      </c>
      <c r="E94" s="64"/>
      <c r="F94" s="6"/>
      <c r="G94" s="66"/>
    </row>
    <row r="95" spans="1:18" x14ac:dyDescent="0.25">
      <c r="A95" s="58" t="s">
        <v>665</v>
      </c>
      <c r="B95" s="59" t="s">
        <v>543</v>
      </c>
      <c r="C95" s="59">
        <v>500</v>
      </c>
      <c r="D95" s="60">
        <f>E95*$J$9</f>
        <v>263507093.3889024</v>
      </c>
      <c r="E95" s="64">
        <v>31723000</v>
      </c>
      <c r="F95" s="6"/>
      <c r="G95" s="66"/>
    </row>
    <row r="96" spans="1:18" x14ac:dyDescent="0.25">
      <c r="A96" s="58" t="s">
        <v>665</v>
      </c>
      <c r="B96" s="59" t="s">
        <v>563</v>
      </c>
      <c r="C96" s="59">
        <v>220</v>
      </c>
      <c r="D96" s="60">
        <v>4068000</v>
      </c>
      <c r="E96" s="64"/>
      <c r="F96" s="6"/>
      <c r="G96" s="66"/>
    </row>
    <row r="97" spans="1:18" x14ac:dyDescent="0.25">
      <c r="A97" s="58" t="s">
        <v>665</v>
      </c>
      <c r="B97" s="59" t="s">
        <v>553</v>
      </c>
      <c r="C97" s="59">
        <v>220</v>
      </c>
      <c r="D97" s="60">
        <v>2789000</v>
      </c>
      <c r="E97" s="64"/>
      <c r="F97" s="6"/>
      <c r="G97" s="66"/>
    </row>
    <row r="98" spans="1:18" x14ac:dyDescent="0.25">
      <c r="A98" s="58" t="s">
        <v>665</v>
      </c>
      <c r="B98" s="59" t="s">
        <v>546</v>
      </c>
      <c r="C98" s="59">
        <v>220</v>
      </c>
      <c r="D98" s="60">
        <f t="shared" ref="D98:D99" si="8">E98*$J$5</f>
        <v>53949609.516433939</v>
      </c>
      <c r="E98" s="64">
        <v>6582500</v>
      </c>
      <c r="F98" s="6"/>
      <c r="G98" s="66"/>
      <c r="R98" s="28"/>
    </row>
    <row r="99" spans="1:18" x14ac:dyDescent="0.25">
      <c r="A99" s="58" t="s">
        <v>665</v>
      </c>
      <c r="B99" s="59" t="s">
        <v>551</v>
      </c>
      <c r="C99" s="59">
        <v>220</v>
      </c>
      <c r="D99" s="60">
        <f t="shared" si="8"/>
        <v>23810771.829417985</v>
      </c>
      <c r="E99" s="64">
        <v>2905200</v>
      </c>
      <c r="F99" s="54"/>
      <c r="G99" s="53"/>
      <c r="L99" s="31"/>
      <c r="R99" s="28"/>
    </row>
    <row r="100" spans="1:18" x14ac:dyDescent="0.25">
      <c r="A100" s="58" t="s">
        <v>665</v>
      </c>
      <c r="B100" s="59" t="s">
        <v>552</v>
      </c>
      <c r="C100" s="59">
        <v>220</v>
      </c>
      <c r="D100" s="60">
        <v>54610000</v>
      </c>
      <c r="E100" s="64"/>
      <c r="F100" s="54"/>
      <c r="G100" s="53"/>
      <c r="L100" s="31"/>
    </row>
    <row r="101" spans="1:18" x14ac:dyDescent="0.25">
      <c r="A101" s="58" t="s">
        <v>665</v>
      </c>
      <c r="B101" s="59" t="s">
        <v>557</v>
      </c>
      <c r="C101" s="59">
        <v>500</v>
      </c>
      <c r="D101" s="60">
        <v>44680000</v>
      </c>
      <c r="E101" s="64"/>
      <c r="F101" s="6"/>
      <c r="G101" s="66"/>
      <c r="H101" s="39"/>
      <c r="I101" s="39"/>
      <c r="J101" s="39"/>
      <c r="K101" s="39"/>
      <c r="L101" s="31"/>
      <c r="M101" s="44"/>
    </row>
    <row r="102" spans="1:18" x14ac:dyDescent="0.25">
      <c r="A102" s="58" t="s">
        <v>665</v>
      </c>
      <c r="B102" s="59" t="s">
        <v>559</v>
      </c>
      <c r="C102" s="59">
        <v>220</v>
      </c>
      <c r="D102" s="60">
        <v>2826000</v>
      </c>
      <c r="E102" s="64"/>
      <c r="F102" s="6"/>
      <c r="G102" s="66"/>
      <c r="H102" s="39"/>
      <c r="I102" s="39"/>
      <c r="J102" s="39"/>
      <c r="K102" s="39"/>
      <c r="L102" s="31"/>
      <c r="M102" s="44"/>
    </row>
    <row r="103" spans="1:18" x14ac:dyDescent="0.25">
      <c r="A103" s="58" t="s">
        <v>665</v>
      </c>
      <c r="B103" s="59" t="s">
        <v>550</v>
      </c>
      <c r="C103" s="59">
        <v>220</v>
      </c>
      <c r="D103" s="60">
        <f t="shared" ref="D103" si="9">E103*$J$5</f>
        <v>37515734.768285491</v>
      </c>
      <c r="E103" s="64">
        <v>4577370</v>
      </c>
      <c r="F103" s="6"/>
      <c r="G103" s="66"/>
    </row>
    <row r="104" spans="1:18" x14ac:dyDescent="0.25">
      <c r="A104" s="58" t="s">
        <v>665</v>
      </c>
      <c r="B104" s="59" t="s">
        <v>562</v>
      </c>
      <c r="C104" s="59">
        <v>500</v>
      </c>
      <c r="D104" s="60">
        <v>95536000</v>
      </c>
      <c r="E104" s="64"/>
      <c r="F104" s="6"/>
      <c r="G104" s="66"/>
    </row>
    <row r="105" spans="1:18" x14ac:dyDescent="0.25">
      <c r="A105" s="58" t="s">
        <v>665</v>
      </c>
      <c r="B105" s="59" t="s">
        <v>549</v>
      </c>
      <c r="C105" s="59">
        <v>500</v>
      </c>
      <c r="D105" s="60">
        <f>E105*$J$9</f>
        <v>14754470.121823227</v>
      </c>
      <c r="E105" s="64">
        <v>1776256</v>
      </c>
      <c r="F105" s="6"/>
      <c r="G105" s="66"/>
    </row>
    <row r="106" spans="1:18" x14ac:dyDescent="0.25">
      <c r="A106" s="58" t="s">
        <v>665</v>
      </c>
      <c r="B106" s="59" t="s">
        <v>560</v>
      </c>
      <c r="C106" s="59">
        <v>500</v>
      </c>
      <c r="D106" s="60">
        <v>18401000</v>
      </c>
      <c r="E106" s="64"/>
      <c r="F106" s="6"/>
      <c r="G106" s="66"/>
    </row>
    <row r="107" spans="1:18" x14ac:dyDescent="0.25">
      <c r="A107" s="58" t="s">
        <v>665</v>
      </c>
      <c r="B107" s="59" t="s">
        <v>544</v>
      </c>
      <c r="C107" s="59">
        <v>500</v>
      </c>
      <c r="D107" s="60">
        <f>E107*$J$9</f>
        <v>140786865.23495594</v>
      </c>
      <c r="E107" s="64">
        <v>16949000</v>
      </c>
      <c r="F107" s="6"/>
      <c r="G107" s="66"/>
    </row>
    <row r="108" spans="1:18" x14ac:dyDescent="0.25">
      <c r="A108" s="58" t="s">
        <v>665</v>
      </c>
      <c r="B108" s="59" t="s">
        <v>561</v>
      </c>
      <c r="C108" s="59">
        <v>220</v>
      </c>
      <c r="D108" s="60">
        <v>21502000</v>
      </c>
      <c r="E108" s="64"/>
      <c r="F108" s="6"/>
      <c r="G108" s="66"/>
    </row>
    <row r="109" spans="1:18" ht="15.75" thickBot="1" x14ac:dyDescent="0.3">
      <c r="A109" s="61" t="s">
        <v>665</v>
      </c>
      <c r="B109" s="62" t="s">
        <v>545</v>
      </c>
      <c r="C109" s="62">
        <v>220</v>
      </c>
      <c r="D109" s="63">
        <f>E109*$J$5</f>
        <v>66395106.219921209</v>
      </c>
      <c r="E109" s="67">
        <v>8101000</v>
      </c>
      <c r="F109" s="8"/>
      <c r="G109" s="68"/>
    </row>
    <row r="110" spans="1:18" x14ac:dyDescent="0.25">
      <c r="D110" s="40">
        <f>SUM(D3:D109)</f>
        <v>3341679520.5182414</v>
      </c>
    </row>
  </sheetData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2"/>
  <sheetViews>
    <sheetView workbookViewId="0">
      <selection activeCell="A16" sqref="A16"/>
    </sheetView>
  </sheetViews>
  <sheetFormatPr baseColWidth="10" defaultRowHeight="15" x14ac:dyDescent="0.25"/>
  <cols>
    <col min="1" max="1" width="11.42578125" style="28"/>
    <col min="2" max="2" width="25.42578125" style="31" bestFit="1" customWidth="1"/>
    <col min="3" max="3" width="21.28515625" style="31" bestFit="1" customWidth="1"/>
    <col min="4" max="4" width="18.28515625" style="28" bestFit="1" customWidth="1"/>
    <col min="5" max="5" width="21.5703125" style="28" bestFit="1" customWidth="1"/>
    <col min="6" max="6" width="24.42578125" style="28" bestFit="1" customWidth="1"/>
    <col min="7" max="7" width="21.5703125" style="28" bestFit="1" customWidth="1"/>
    <col min="8" max="8" width="16.7109375" style="28" bestFit="1" customWidth="1"/>
    <col min="9" max="9" width="23" style="28" bestFit="1" customWidth="1"/>
    <col min="10" max="11" width="21" style="28" bestFit="1" customWidth="1"/>
    <col min="12" max="12" width="16.7109375" style="28" customWidth="1"/>
    <col min="13" max="13" width="18" style="28" bestFit="1" customWidth="1"/>
    <col min="14" max="14" width="18.5703125" style="28" bestFit="1" customWidth="1"/>
    <col min="15" max="15" width="19.85546875" style="28" bestFit="1" customWidth="1"/>
    <col min="16" max="16" width="21.5703125" style="28" bestFit="1" customWidth="1"/>
    <col min="17" max="17" width="18" style="28" bestFit="1" customWidth="1"/>
    <col min="18" max="18" width="17.28515625" style="28" bestFit="1" customWidth="1"/>
    <col min="19" max="19" width="17.140625" style="28" bestFit="1" customWidth="1"/>
    <col min="20" max="20" width="28.7109375" style="28" bestFit="1" customWidth="1"/>
    <col min="21" max="21" width="22.140625" style="28" bestFit="1" customWidth="1"/>
    <col min="22" max="22" width="11.42578125" style="103"/>
    <col min="23" max="16384" width="11.42578125" style="28"/>
  </cols>
  <sheetData>
    <row r="1" spans="1:22" x14ac:dyDescent="0.25">
      <c r="A1" s="28" t="s">
        <v>701</v>
      </c>
      <c r="D1" s="109">
        <v>2</v>
      </c>
      <c r="E1" s="109">
        <v>3</v>
      </c>
      <c r="F1" s="109">
        <v>4</v>
      </c>
      <c r="G1" s="109">
        <v>5</v>
      </c>
      <c r="H1" s="109">
        <v>6</v>
      </c>
      <c r="I1" s="109">
        <v>7</v>
      </c>
      <c r="J1" s="109">
        <v>8</v>
      </c>
      <c r="K1" s="109">
        <v>9</v>
      </c>
      <c r="L1" s="109">
        <v>10</v>
      </c>
      <c r="M1" s="109">
        <v>11</v>
      </c>
      <c r="N1" s="109">
        <v>12</v>
      </c>
      <c r="O1" s="109">
        <v>13</v>
      </c>
      <c r="P1" s="109">
        <v>14</v>
      </c>
      <c r="Q1" s="109">
        <v>15</v>
      </c>
      <c r="R1" s="109">
        <v>16</v>
      </c>
      <c r="S1" s="109">
        <v>17</v>
      </c>
      <c r="T1" s="109">
        <v>18</v>
      </c>
      <c r="U1" s="109">
        <v>19</v>
      </c>
      <c r="V1" s="99"/>
    </row>
    <row r="2" spans="1:22" x14ac:dyDescent="0.25">
      <c r="D2" s="147" t="s">
        <v>63</v>
      </c>
      <c r="E2" s="147"/>
      <c r="F2" s="147"/>
      <c r="G2" s="147" t="s">
        <v>75</v>
      </c>
      <c r="H2" s="147"/>
      <c r="I2" s="147"/>
      <c r="J2" s="147"/>
      <c r="K2" s="147" t="s">
        <v>128</v>
      </c>
      <c r="L2" s="147"/>
      <c r="M2" s="147"/>
      <c r="N2" s="147" t="s">
        <v>129</v>
      </c>
      <c r="O2" s="147"/>
      <c r="P2" s="147"/>
      <c r="Q2" s="147"/>
      <c r="R2" s="148" t="s">
        <v>158</v>
      </c>
      <c r="S2" s="149"/>
      <c r="T2" s="149"/>
      <c r="U2" s="150"/>
      <c r="V2" s="99"/>
    </row>
    <row r="3" spans="1:22" x14ac:dyDescent="0.25">
      <c r="D3" s="120" t="s">
        <v>13</v>
      </c>
      <c r="E3" s="120" t="s">
        <v>16</v>
      </c>
      <c r="F3" s="120" t="s">
        <v>12</v>
      </c>
      <c r="G3" s="120" t="s">
        <v>16</v>
      </c>
      <c r="H3" s="120" t="s">
        <v>30</v>
      </c>
      <c r="I3" s="120" t="s">
        <v>14</v>
      </c>
      <c r="J3" s="120" t="s">
        <v>41</v>
      </c>
      <c r="K3" s="120" t="s">
        <v>41</v>
      </c>
      <c r="L3" s="120" t="s">
        <v>20</v>
      </c>
      <c r="M3" s="120" t="s">
        <v>108</v>
      </c>
      <c r="N3" s="120" t="s">
        <v>162</v>
      </c>
      <c r="O3" s="120" t="s">
        <v>24</v>
      </c>
      <c r="P3" s="120" t="s">
        <v>108</v>
      </c>
      <c r="Q3" s="120" t="s">
        <v>108</v>
      </c>
      <c r="R3" s="120" t="s">
        <v>29</v>
      </c>
      <c r="S3" s="120" t="s">
        <v>26</v>
      </c>
      <c r="T3" s="120" t="s">
        <v>34</v>
      </c>
      <c r="U3" s="120" t="s">
        <v>36</v>
      </c>
    </row>
    <row r="4" spans="1:22" x14ac:dyDescent="0.25">
      <c r="A4" s="91" t="s">
        <v>392</v>
      </c>
      <c r="B4" s="82" t="s">
        <v>60</v>
      </c>
      <c r="C4" s="92" t="s">
        <v>394</v>
      </c>
      <c r="D4" s="2" t="s">
        <v>677</v>
      </c>
      <c r="E4" s="2" t="s">
        <v>678</v>
      </c>
      <c r="F4" s="2" t="s">
        <v>679</v>
      </c>
      <c r="G4" s="2" t="s">
        <v>678</v>
      </c>
      <c r="H4" s="2" t="s">
        <v>680</v>
      </c>
      <c r="I4" s="2" t="s">
        <v>681</v>
      </c>
      <c r="J4" s="2" t="s">
        <v>682</v>
      </c>
      <c r="K4" s="2" t="s">
        <v>683</v>
      </c>
      <c r="L4" s="2" t="s">
        <v>684</v>
      </c>
      <c r="M4" s="2" t="s">
        <v>685</v>
      </c>
      <c r="N4" s="2" t="s">
        <v>686</v>
      </c>
      <c r="O4" s="2" t="s">
        <v>687</v>
      </c>
      <c r="P4" s="2" t="s">
        <v>688</v>
      </c>
      <c r="Q4" s="2" t="s">
        <v>685</v>
      </c>
      <c r="R4" s="2" t="s">
        <v>689</v>
      </c>
      <c r="S4" s="2" t="s">
        <v>690</v>
      </c>
      <c r="T4" s="2" t="s">
        <v>696</v>
      </c>
      <c r="U4" s="91" t="s">
        <v>691</v>
      </c>
    </row>
    <row r="5" spans="1:22" x14ac:dyDescent="0.25">
      <c r="A5" s="85" t="s">
        <v>692</v>
      </c>
      <c r="B5" s="93" t="s">
        <v>63</v>
      </c>
      <c r="C5" s="86" t="s">
        <v>64</v>
      </c>
      <c r="D5" s="110">
        <f ca="1">VLOOKUP($C5,AuxPartFluPorc!$C$5:$U$147,AuxPartFluGWh!D$1,FALSE)*HLOOKUP(D$4,AuxLinFluTotGWh!$B$5:$S$10,6,FALSE)</f>
        <v>381.11185994892844</v>
      </c>
      <c r="E5" s="111">
        <f ca="1">VLOOKUP($C5,AuxPartFluPorc!$C$5:$U$147,AuxPartFluGWh!E$1,FALSE)*HLOOKUP(E$4,AuxLinFluTotGWh!$B$5:$S$10,6,FALSE)</f>
        <v>106.96041733528655</v>
      </c>
      <c r="F5" s="112">
        <f ca="1">VLOOKUP($C5,AuxPartFluPorc!$C$5:$U$147,AuxPartFluGWh!F$1,FALSE)*HLOOKUP(F$4,AuxLinFluTotGWh!$B$5:$S$10,6,FALSE)</f>
        <v>89.023976524280954</v>
      </c>
      <c r="G5" s="110">
        <f ca="1">VLOOKUP($C5,AuxPartFluPorc!$C$5:$U$147,AuxPartFluGWh!G$1,FALSE)*HLOOKUP(G$4,AuxLinFluTotGWh!$B$5:$S$10,6,FALSE)</f>
        <v>106.96041733528655</v>
      </c>
      <c r="H5" s="111">
        <f ca="1">VLOOKUP($C5,AuxPartFluPorc!$C$5:$U$147,AuxPartFluGWh!H$1,FALSE)*HLOOKUP(H$4,AuxLinFluTotGWh!$B$5:$S$10,6,FALSE)</f>
        <v>33.954874992793314</v>
      </c>
      <c r="I5" s="111">
        <f ca="1">VLOOKUP($C5,AuxPartFluPorc!$C$5:$U$147,AuxPartFluGWh!I$1,FALSE)*HLOOKUP(I$4,AuxLinFluTotGWh!$B$5:$S$10,6,FALSE)</f>
        <v>0.17297767889944432</v>
      </c>
      <c r="J5" s="112">
        <f ca="1">VLOOKUP($C5,AuxPartFluPorc!$C$5:$U$147,AuxPartFluGWh!J$1,FALSE)*HLOOKUP(J$4,AuxLinFluTotGWh!$B$5:$S$10,6,FALSE)</f>
        <v>15.66122442849935</v>
      </c>
      <c r="K5" s="110">
        <f ca="1">VLOOKUP($C5,AuxPartFluPorc!$C$5:$U$147,AuxPartFluGWh!K$1,FALSE)*HLOOKUP(K$4,AuxLinFluTotGWh!$B$5:$S$10,6,FALSE)</f>
        <v>0.27985217756023495</v>
      </c>
      <c r="L5" s="111">
        <f ca="1">VLOOKUP($C5,AuxPartFluPorc!$C$5:$U$147,AuxPartFluGWh!L$1,FALSE)*HLOOKUP(L$4,AuxLinFluTotGWh!$B$5:$S$10,6,FALSE)</f>
        <v>0.95607549653809532</v>
      </c>
      <c r="M5" s="112">
        <f ca="1">VLOOKUP($C5,AuxPartFluPorc!$C$5:$U$147,AuxPartFluGWh!M$1,FALSE)*HLOOKUP(M$4,AuxLinFluTotGWh!$B$5:$S$10,6,FALSE)</f>
        <v>0</v>
      </c>
      <c r="N5" s="110">
        <f ca="1">VLOOKUP($C5,AuxPartFluPorc!$C$5:$U$147,AuxPartFluGWh!N$1,FALSE)*HLOOKUP(N$4,AuxLinFluTotGWh!$B$5:$S$10,6,FALSE)</f>
        <v>0.29521216854975713</v>
      </c>
      <c r="O5" s="111">
        <f ca="1">VLOOKUP($C5,AuxPartFluPorc!$C$5:$U$147,AuxPartFluGWh!O$1,FALSE)*HLOOKUP(O$4,AuxLinFluTotGWh!$B$5:$S$10,6,FALSE)</f>
        <v>0</v>
      </c>
      <c r="P5" s="111">
        <f ca="1">VLOOKUP($C5,AuxPartFluPorc!$C$5:$U$147,AuxPartFluGWh!P$1,FALSE)*HLOOKUP(P$4,AuxLinFluTotGWh!$B$5:$S$10,6,FALSE)</f>
        <v>0</v>
      </c>
      <c r="Q5" s="112">
        <f ca="1">VLOOKUP($C5,AuxPartFluPorc!$C$5:$U$147,AuxPartFluGWh!Q$1,FALSE)*HLOOKUP(Q$4,AuxLinFluTotGWh!$B$5:$S$10,6,FALSE)</f>
        <v>0</v>
      </c>
      <c r="R5" s="110">
        <f ca="1">VLOOKUP($C5,AuxPartFluPorc!$C$5:$U$147,AuxPartFluGWh!R$1,FALSE)*HLOOKUP(R$4,AuxLinFluTotGWh!$B$5:$S$10,6,FALSE)</f>
        <v>0</v>
      </c>
      <c r="S5" s="111">
        <f ca="1">VLOOKUP($C5,AuxPartFluPorc!$C$5:$U$147,AuxPartFluGWh!S$1,FALSE)*HLOOKUP(S$4,AuxLinFluTotGWh!$B$5:$S$10,6,FALSE)</f>
        <v>0</v>
      </c>
      <c r="T5" s="111">
        <f ca="1">VLOOKUP($C5,AuxPartFluPorc!$C$5:$U$147,AuxPartFluGWh!T$1,FALSE)*HLOOKUP(T$4,AuxLinFluTotGWh!$B$5:$S$10,6,FALSE)</f>
        <v>5.8962635778070129E-3</v>
      </c>
      <c r="U5" s="111">
        <f ca="1">VLOOKUP($C5,AuxPartFluPorc!$C$5:$U$147,AuxPartFluGWh!U$1,FALSE)*HLOOKUP(U$4,AuxLinFluTotGWh!$B$5:$S$10,6,FALSE)</f>
        <v>0.22009401938478532</v>
      </c>
      <c r="V5" s="107" t="s">
        <v>63</v>
      </c>
    </row>
    <row r="6" spans="1:22" x14ac:dyDescent="0.25">
      <c r="A6" s="87" t="s">
        <v>692</v>
      </c>
      <c r="B6" s="94" t="s">
        <v>63</v>
      </c>
      <c r="C6" s="88" t="s">
        <v>66</v>
      </c>
      <c r="D6" s="113">
        <f ca="1">VLOOKUP($C6,AuxPartFluPorc!$C$5:$U$147,AuxPartFluGWh!D$1,FALSE)*HLOOKUP(D$4,AuxLinFluTotGWh!$B$5:$S$10,6,FALSE)</f>
        <v>219.50381126130529</v>
      </c>
      <c r="E6" s="114">
        <f ca="1">VLOOKUP($C6,AuxPartFluPorc!$C$5:$U$147,AuxPartFluGWh!E$1,FALSE)*HLOOKUP(E$4,AuxLinFluTotGWh!$B$5:$S$10,6,FALSE)</f>
        <v>60.454187641724005</v>
      </c>
      <c r="F6" s="115">
        <f ca="1">VLOOKUP($C6,AuxPartFluPorc!$C$5:$U$147,AuxPartFluGWh!F$1,FALSE)*HLOOKUP(F$4,AuxLinFluTotGWh!$B$5:$S$10,6,FALSE)</f>
        <v>97.316661502213393</v>
      </c>
      <c r="G6" s="113">
        <f ca="1">VLOOKUP($C6,AuxPartFluPorc!$C$5:$U$147,AuxPartFluGWh!G$1,FALSE)*HLOOKUP(G$4,AuxLinFluTotGWh!$B$5:$S$10,6,FALSE)</f>
        <v>60.454187641724005</v>
      </c>
      <c r="H6" s="114">
        <f ca="1">VLOOKUP($C6,AuxPartFluPorc!$C$5:$U$147,AuxPartFluGWh!H$1,FALSE)*HLOOKUP(H$4,AuxLinFluTotGWh!$B$5:$S$10,6,FALSE)</f>
        <v>19.646288138039392</v>
      </c>
      <c r="I6" s="114">
        <f ca="1">VLOOKUP($C6,AuxPartFluPorc!$C$5:$U$147,AuxPartFluGWh!I$1,FALSE)*HLOOKUP(I$4,AuxLinFluTotGWh!$B$5:$S$10,6,FALSE)</f>
        <v>11.166380960164053</v>
      </c>
      <c r="J6" s="115">
        <f ca="1">VLOOKUP($C6,AuxPartFluPorc!$C$5:$U$147,AuxPartFluGWh!J$1,FALSE)*HLOOKUP(J$4,AuxLinFluTotGWh!$B$5:$S$10,6,FALSE)</f>
        <v>9.1791790883486239</v>
      </c>
      <c r="K6" s="113">
        <f ca="1">VLOOKUP($C6,AuxPartFluPorc!$C$5:$U$147,AuxPartFluGWh!K$1,FALSE)*HLOOKUP(K$4,AuxLinFluTotGWh!$B$5:$S$10,6,FALSE)</f>
        <v>0.16805798931027485</v>
      </c>
      <c r="L6" s="114">
        <f ca="1">VLOOKUP($C6,AuxPartFluPorc!$C$5:$U$147,AuxPartFluGWh!L$1,FALSE)*HLOOKUP(L$4,AuxLinFluTotGWh!$B$5:$S$10,6,FALSE)</f>
        <v>0.58823235500749094</v>
      </c>
      <c r="M6" s="115">
        <f ca="1">VLOOKUP($C6,AuxPartFluPorc!$C$5:$U$147,AuxPartFluGWh!M$1,FALSE)*HLOOKUP(M$4,AuxLinFluTotGWh!$B$5:$S$10,6,FALSE)</f>
        <v>0</v>
      </c>
      <c r="N6" s="113">
        <f ca="1">VLOOKUP($C6,AuxPartFluPorc!$C$5:$U$147,AuxPartFluGWh!N$1,FALSE)*HLOOKUP(N$4,AuxLinFluTotGWh!$B$5:$S$10,6,FALSE)</f>
        <v>0.16343884233908706</v>
      </c>
      <c r="O6" s="114">
        <f ca="1">VLOOKUP($C6,AuxPartFluPorc!$C$5:$U$147,AuxPartFluGWh!O$1,FALSE)*HLOOKUP(O$4,AuxLinFluTotGWh!$B$5:$S$10,6,FALSE)</f>
        <v>0</v>
      </c>
      <c r="P6" s="114">
        <f ca="1">VLOOKUP($C6,AuxPartFluPorc!$C$5:$U$147,AuxPartFluGWh!P$1,FALSE)*HLOOKUP(P$4,AuxLinFluTotGWh!$B$5:$S$10,6,FALSE)</f>
        <v>0</v>
      </c>
      <c r="Q6" s="115">
        <f ca="1">VLOOKUP($C6,AuxPartFluPorc!$C$5:$U$147,AuxPartFluGWh!Q$1,FALSE)*HLOOKUP(Q$4,AuxLinFluTotGWh!$B$5:$S$10,6,FALSE)</f>
        <v>0</v>
      </c>
      <c r="R6" s="113">
        <f ca="1">VLOOKUP($C6,AuxPartFluPorc!$C$5:$U$147,AuxPartFluGWh!R$1,FALSE)*HLOOKUP(R$4,AuxLinFluTotGWh!$B$5:$S$10,6,FALSE)</f>
        <v>0</v>
      </c>
      <c r="S6" s="114">
        <f ca="1">VLOOKUP($C6,AuxPartFluPorc!$C$5:$U$147,AuxPartFluGWh!S$1,FALSE)*HLOOKUP(S$4,AuxLinFluTotGWh!$B$5:$S$10,6,FALSE)</f>
        <v>0</v>
      </c>
      <c r="T6" s="114">
        <f ca="1">VLOOKUP($C6,AuxPartFluPorc!$C$5:$U$147,AuxPartFluGWh!T$1,FALSE)*HLOOKUP(T$4,AuxLinFluTotGWh!$B$5:$S$10,6,FALSE)</f>
        <v>4.0105598251244344E-3</v>
      </c>
      <c r="U6" s="114">
        <f ca="1">VLOOKUP($C6,AuxPartFluPorc!$C$5:$U$147,AuxPartFluGWh!U$1,FALSE)*HLOOKUP(U$4,AuxLinFluTotGWh!$B$5:$S$10,6,FALSE)</f>
        <v>0.13530458649844815</v>
      </c>
      <c r="V6" s="107" t="s">
        <v>63</v>
      </c>
    </row>
    <row r="7" spans="1:22" x14ac:dyDescent="0.25">
      <c r="A7" s="87" t="s">
        <v>692</v>
      </c>
      <c r="B7" s="94" t="s">
        <v>63</v>
      </c>
      <c r="C7" s="88" t="s">
        <v>67</v>
      </c>
      <c r="D7" s="113">
        <f ca="1">VLOOKUP($C7,AuxPartFluPorc!$C$5:$U$147,AuxPartFluGWh!D$1,FALSE)*HLOOKUP(D$4,AuxLinFluTotGWh!$B$5:$S$10,6,FALSE)</f>
        <v>611.64678149531301</v>
      </c>
      <c r="E7" s="114">
        <f ca="1">VLOOKUP($C7,AuxPartFluPorc!$C$5:$U$147,AuxPartFluGWh!E$1,FALSE)*HLOOKUP(E$4,AuxLinFluTotGWh!$B$5:$S$10,6,FALSE)</f>
        <v>168.96285834170777</v>
      </c>
      <c r="F7" s="115">
        <f ca="1">VLOOKUP($C7,AuxPartFluPorc!$C$5:$U$147,AuxPartFluGWh!F$1,FALSE)*HLOOKUP(F$4,AuxLinFluTotGWh!$B$5:$S$10,6,FALSE)</f>
        <v>139.71708633433187</v>
      </c>
      <c r="G7" s="113">
        <f ca="1">VLOOKUP($C7,AuxPartFluPorc!$C$5:$U$147,AuxPartFluGWh!G$1,FALSE)*HLOOKUP(G$4,AuxLinFluTotGWh!$B$5:$S$10,6,FALSE)</f>
        <v>168.96285834170777</v>
      </c>
      <c r="H7" s="114">
        <f ca="1">VLOOKUP($C7,AuxPartFluPorc!$C$5:$U$147,AuxPartFluGWh!H$1,FALSE)*HLOOKUP(H$4,AuxLinFluTotGWh!$B$5:$S$10,6,FALSE)</f>
        <v>53.128156531679686</v>
      </c>
      <c r="I7" s="114">
        <f ca="1">VLOOKUP($C7,AuxPartFluPorc!$C$5:$U$147,AuxPartFluGWh!I$1,FALSE)*HLOOKUP(I$4,AuxLinFluTotGWh!$B$5:$S$10,6,FALSE)</f>
        <v>17.313562222580369</v>
      </c>
      <c r="J7" s="115">
        <f ca="1">VLOOKUP($C7,AuxPartFluPorc!$C$5:$U$147,AuxPartFluGWh!J$1,FALSE)*HLOOKUP(J$4,AuxLinFluTotGWh!$B$5:$S$10,6,FALSE)</f>
        <v>24.598314837646583</v>
      </c>
      <c r="K7" s="113">
        <f ca="1">VLOOKUP($C7,AuxPartFluPorc!$C$5:$U$147,AuxPartFluGWh!K$1,FALSE)*HLOOKUP(K$4,AuxLinFluTotGWh!$B$5:$S$10,6,FALSE)</f>
        <v>0.42338530033537441</v>
      </c>
      <c r="L7" s="114">
        <f ca="1">VLOOKUP($C7,AuxPartFluPorc!$C$5:$U$147,AuxPartFluGWh!L$1,FALSE)*HLOOKUP(L$4,AuxLinFluTotGWh!$B$5:$S$10,6,FALSE)</f>
        <v>1.4183106355882316</v>
      </c>
      <c r="M7" s="115">
        <f ca="1">VLOOKUP($C7,AuxPartFluPorc!$C$5:$U$147,AuxPartFluGWh!M$1,FALSE)*HLOOKUP(M$4,AuxLinFluTotGWh!$B$5:$S$10,6,FALSE)</f>
        <v>0</v>
      </c>
      <c r="N7" s="113">
        <f ca="1">VLOOKUP($C7,AuxPartFluPorc!$C$5:$U$147,AuxPartFluGWh!N$1,FALSE)*HLOOKUP(N$4,AuxLinFluTotGWh!$B$5:$S$10,6,FALSE)</f>
        <v>0.46454583038966341</v>
      </c>
      <c r="O7" s="114">
        <f ca="1">VLOOKUP($C7,AuxPartFluPorc!$C$5:$U$147,AuxPartFluGWh!O$1,FALSE)*HLOOKUP(O$4,AuxLinFluTotGWh!$B$5:$S$10,6,FALSE)</f>
        <v>0</v>
      </c>
      <c r="P7" s="114">
        <f ca="1">VLOOKUP($C7,AuxPartFluPorc!$C$5:$U$147,AuxPartFluGWh!P$1,FALSE)*HLOOKUP(P$4,AuxLinFluTotGWh!$B$5:$S$10,6,FALSE)</f>
        <v>0</v>
      </c>
      <c r="Q7" s="115">
        <f ca="1">VLOOKUP($C7,AuxPartFluPorc!$C$5:$U$147,AuxPartFluGWh!Q$1,FALSE)*HLOOKUP(Q$4,AuxLinFluTotGWh!$B$5:$S$10,6,FALSE)</f>
        <v>0</v>
      </c>
      <c r="R7" s="113">
        <f ca="1">VLOOKUP($C7,AuxPartFluPorc!$C$5:$U$147,AuxPartFluGWh!R$1,FALSE)*HLOOKUP(R$4,AuxLinFluTotGWh!$B$5:$S$10,6,FALSE)</f>
        <v>0</v>
      </c>
      <c r="S7" s="114">
        <f ca="1">VLOOKUP($C7,AuxPartFluPorc!$C$5:$U$147,AuxPartFluGWh!S$1,FALSE)*HLOOKUP(S$4,AuxLinFluTotGWh!$B$5:$S$10,6,FALSE)</f>
        <v>0</v>
      </c>
      <c r="T7" s="114">
        <f ca="1">VLOOKUP($C7,AuxPartFluPorc!$C$5:$U$147,AuxPartFluGWh!T$1,FALSE)*HLOOKUP(T$4,AuxLinFluTotGWh!$B$5:$S$10,6,FALSE)</f>
        <v>1.0007225949923176E-2</v>
      </c>
      <c r="U7" s="114">
        <f ca="1">VLOOKUP($C7,AuxPartFluPorc!$C$5:$U$147,AuxPartFluGWh!U$1,FALSE)*HLOOKUP(U$4,AuxLinFluTotGWh!$B$5:$S$10,6,FALSE)</f>
        <v>0.3246276308789402</v>
      </c>
      <c r="V7" s="107" t="s">
        <v>63</v>
      </c>
    </row>
    <row r="8" spans="1:22" x14ac:dyDescent="0.25">
      <c r="A8" s="87" t="s">
        <v>692</v>
      </c>
      <c r="B8" s="94" t="s">
        <v>63</v>
      </c>
      <c r="C8" s="88" t="s">
        <v>68</v>
      </c>
      <c r="D8" s="113">
        <f ca="1">VLOOKUP($C8,AuxPartFluPorc!$C$5:$U$147,AuxPartFluGWh!D$1,FALSE)*HLOOKUP(D$4,AuxLinFluTotGWh!$B$5:$S$10,6,FALSE)</f>
        <v>187.46820706476936</v>
      </c>
      <c r="E8" s="114">
        <f ca="1">VLOOKUP($C8,AuxPartFluPorc!$C$5:$U$147,AuxPartFluGWh!E$1,FALSE)*HLOOKUP(E$4,AuxLinFluTotGWh!$B$5:$S$10,6,FALSE)</f>
        <v>49.007029544363718</v>
      </c>
      <c r="F8" s="115">
        <f ca="1">VLOOKUP($C8,AuxPartFluPorc!$C$5:$U$147,AuxPartFluGWh!F$1,FALSE)*HLOOKUP(F$4,AuxLinFluTotGWh!$B$5:$S$10,6,FALSE)</f>
        <v>23.390630294976031</v>
      </c>
      <c r="G8" s="113">
        <f ca="1">VLOOKUP($C8,AuxPartFluPorc!$C$5:$U$147,AuxPartFluGWh!G$1,FALSE)*HLOOKUP(G$4,AuxLinFluTotGWh!$B$5:$S$10,6,FALSE)</f>
        <v>49.007029544363718</v>
      </c>
      <c r="H8" s="114">
        <f ca="1">VLOOKUP($C8,AuxPartFluPorc!$C$5:$U$147,AuxPartFluGWh!H$1,FALSE)*HLOOKUP(H$4,AuxLinFluTotGWh!$B$5:$S$10,6,FALSE)</f>
        <v>14.463689315504094</v>
      </c>
      <c r="I8" s="114">
        <f ca="1">VLOOKUP($C8,AuxPartFluPorc!$C$5:$U$147,AuxPartFluGWh!I$1,FALSE)*HLOOKUP(I$4,AuxLinFluTotGWh!$B$5:$S$10,6,FALSE)</f>
        <v>58.388692974731519</v>
      </c>
      <c r="J8" s="115">
        <f ca="1">VLOOKUP($C8,AuxPartFluPorc!$C$5:$U$147,AuxPartFluGWh!J$1,FALSE)*HLOOKUP(J$4,AuxLinFluTotGWh!$B$5:$S$10,6,FALSE)</f>
        <v>6.6403884576288119</v>
      </c>
      <c r="K8" s="113">
        <f ca="1">VLOOKUP($C8,AuxPartFluPorc!$C$5:$U$147,AuxPartFluGWh!K$1,FALSE)*HLOOKUP(K$4,AuxLinFluTotGWh!$B$5:$S$10,6,FALSE)</f>
        <v>8.6053645119045091E-2</v>
      </c>
      <c r="L8" s="114">
        <f ca="1">VLOOKUP($C8,AuxPartFluPorc!$C$5:$U$147,AuxPartFluGWh!L$1,FALSE)*HLOOKUP(L$4,AuxLinFluTotGWh!$B$5:$S$10,6,FALSE)</f>
        <v>0.2918497524047538</v>
      </c>
      <c r="M8" s="115">
        <f ca="1">VLOOKUP($C8,AuxPartFluPorc!$C$5:$U$147,AuxPartFluGWh!M$1,FALSE)*HLOOKUP(M$4,AuxLinFluTotGWh!$B$5:$S$10,6,FALSE)</f>
        <v>0</v>
      </c>
      <c r="N8" s="113">
        <f ca="1">VLOOKUP($C8,AuxPartFluPorc!$C$5:$U$147,AuxPartFluGWh!N$1,FALSE)*HLOOKUP(N$4,AuxLinFluTotGWh!$B$5:$S$10,6,FALSE)</f>
        <v>9.1658208260729179E-2</v>
      </c>
      <c r="O8" s="114">
        <f ca="1">VLOOKUP($C8,AuxPartFluPorc!$C$5:$U$147,AuxPartFluGWh!O$1,FALSE)*HLOOKUP(O$4,AuxLinFluTotGWh!$B$5:$S$10,6,FALSE)</f>
        <v>0</v>
      </c>
      <c r="P8" s="114">
        <f ca="1">VLOOKUP($C8,AuxPartFluPorc!$C$5:$U$147,AuxPartFluGWh!P$1,FALSE)*HLOOKUP(P$4,AuxLinFluTotGWh!$B$5:$S$10,6,FALSE)</f>
        <v>0</v>
      </c>
      <c r="Q8" s="115">
        <f ca="1">VLOOKUP($C8,AuxPartFluPorc!$C$5:$U$147,AuxPartFluGWh!Q$1,FALSE)*HLOOKUP(Q$4,AuxLinFluTotGWh!$B$5:$S$10,6,FALSE)</f>
        <v>0</v>
      </c>
      <c r="R8" s="113">
        <f ca="1">VLOOKUP($C8,AuxPartFluPorc!$C$5:$U$147,AuxPartFluGWh!R$1,FALSE)*HLOOKUP(R$4,AuxLinFluTotGWh!$B$5:$S$10,6,FALSE)</f>
        <v>0</v>
      </c>
      <c r="S8" s="114">
        <f ca="1">VLOOKUP($C8,AuxPartFluPorc!$C$5:$U$147,AuxPartFluGWh!S$1,FALSE)*HLOOKUP(S$4,AuxLinFluTotGWh!$B$5:$S$10,6,FALSE)</f>
        <v>0</v>
      </c>
      <c r="T8" s="114">
        <f ca="1">VLOOKUP($C8,AuxPartFluPorc!$C$5:$U$147,AuxPartFluGWh!T$1,FALSE)*HLOOKUP(T$4,AuxLinFluTotGWh!$B$5:$S$10,6,FALSE)</f>
        <v>0</v>
      </c>
      <c r="U8" s="114">
        <f ca="1">VLOOKUP($C8,AuxPartFluPorc!$C$5:$U$147,AuxPartFluGWh!U$1,FALSE)*HLOOKUP(U$4,AuxLinFluTotGWh!$B$5:$S$10,6,FALSE)</f>
        <v>6.6880573486070308E-2</v>
      </c>
      <c r="V8" s="107" t="s">
        <v>63</v>
      </c>
    </row>
    <row r="9" spans="1:22" x14ac:dyDescent="0.25">
      <c r="A9" s="87" t="s">
        <v>692</v>
      </c>
      <c r="B9" s="94" t="s">
        <v>63</v>
      </c>
      <c r="C9" s="88" t="s">
        <v>69</v>
      </c>
      <c r="D9" s="113">
        <f ca="1">VLOOKUP($C9,AuxPartFluPorc!$C$5:$U$147,AuxPartFluGWh!D$1,FALSE)*HLOOKUP(D$4,AuxLinFluTotGWh!$B$5:$S$10,6,FALSE)</f>
        <v>230.35995246849518</v>
      </c>
      <c r="E9" s="114">
        <f ca="1">VLOOKUP($C9,AuxPartFluPorc!$C$5:$U$147,AuxPartFluGWh!E$1,FALSE)*HLOOKUP(E$4,AuxLinFluTotGWh!$B$5:$S$10,6,FALSE)</f>
        <v>187.20789728790612</v>
      </c>
      <c r="F9" s="115">
        <f ca="1">VLOOKUP($C9,AuxPartFluPorc!$C$5:$U$147,AuxPartFluGWh!F$1,FALSE)*HLOOKUP(F$4,AuxLinFluTotGWh!$B$5:$S$10,6,FALSE)</f>
        <v>32.553853413307678</v>
      </c>
      <c r="G9" s="113">
        <f ca="1">VLOOKUP($C9,AuxPartFluPorc!$C$5:$U$147,AuxPartFluGWh!G$1,FALSE)*HLOOKUP(G$4,AuxLinFluTotGWh!$B$5:$S$10,6,FALSE)</f>
        <v>187.20789728790612</v>
      </c>
      <c r="H9" s="114">
        <f ca="1">VLOOKUP($C9,AuxPartFluPorc!$C$5:$U$147,AuxPartFluGWh!H$1,FALSE)*HLOOKUP(H$4,AuxLinFluTotGWh!$B$5:$S$10,6,FALSE)</f>
        <v>50.939879958600251</v>
      </c>
      <c r="I9" s="114">
        <f ca="1">VLOOKUP($C9,AuxPartFluPorc!$C$5:$U$147,AuxPartFluGWh!I$1,FALSE)*HLOOKUP(I$4,AuxLinFluTotGWh!$B$5:$S$10,6,FALSE)</f>
        <v>0</v>
      </c>
      <c r="J9" s="115">
        <f ca="1">VLOOKUP($C9,AuxPartFluPorc!$C$5:$U$147,AuxPartFluGWh!J$1,FALSE)*HLOOKUP(J$4,AuxLinFluTotGWh!$B$5:$S$10,6,FALSE)</f>
        <v>23.485353412838652</v>
      </c>
      <c r="K9" s="113">
        <f ca="1">VLOOKUP($C9,AuxPartFluPorc!$C$5:$U$147,AuxPartFluGWh!K$1,FALSE)*HLOOKUP(K$4,AuxLinFluTotGWh!$B$5:$S$10,6,FALSE)</f>
        <v>0.14784352005274462</v>
      </c>
      <c r="L9" s="114">
        <f ca="1">VLOOKUP($C9,AuxPartFluPorc!$C$5:$U$147,AuxPartFluGWh!L$1,FALSE)*HLOOKUP(L$4,AuxLinFluTotGWh!$B$5:$S$10,6,FALSE)</f>
        <v>0.49785903563075923</v>
      </c>
      <c r="M9" s="115">
        <f ca="1">VLOOKUP($C9,AuxPartFluPorc!$C$5:$U$147,AuxPartFluGWh!M$1,FALSE)*HLOOKUP(M$4,AuxLinFluTotGWh!$B$5:$S$10,6,FALSE)</f>
        <v>0</v>
      </c>
      <c r="N9" s="113">
        <f ca="1">VLOOKUP($C9,AuxPartFluPorc!$C$5:$U$147,AuxPartFluGWh!N$1,FALSE)*HLOOKUP(N$4,AuxLinFluTotGWh!$B$5:$S$10,6,FALSE)</f>
        <v>0.13313236787484289</v>
      </c>
      <c r="O9" s="114">
        <f ca="1">VLOOKUP($C9,AuxPartFluPorc!$C$5:$U$147,AuxPartFluGWh!O$1,FALSE)*HLOOKUP(O$4,AuxLinFluTotGWh!$B$5:$S$10,6,FALSE)</f>
        <v>0</v>
      </c>
      <c r="P9" s="114">
        <f ca="1">VLOOKUP($C9,AuxPartFluPorc!$C$5:$U$147,AuxPartFluGWh!P$1,FALSE)*HLOOKUP(P$4,AuxLinFluTotGWh!$B$5:$S$10,6,FALSE)</f>
        <v>0</v>
      </c>
      <c r="Q9" s="115">
        <f ca="1">VLOOKUP($C9,AuxPartFluPorc!$C$5:$U$147,AuxPartFluGWh!Q$1,FALSE)*HLOOKUP(Q$4,AuxLinFluTotGWh!$B$5:$S$10,6,FALSE)</f>
        <v>0</v>
      </c>
      <c r="R9" s="113">
        <f ca="1">VLOOKUP($C9,AuxPartFluPorc!$C$5:$U$147,AuxPartFluGWh!R$1,FALSE)*HLOOKUP(R$4,AuxLinFluTotGWh!$B$5:$S$10,6,FALSE)</f>
        <v>0</v>
      </c>
      <c r="S9" s="114">
        <f ca="1">VLOOKUP($C9,AuxPartFluPorc!$C$5:$U$147,AuxPartFluGWh!S$1,FALSE)*HLOOKUP(S$4,AuxLinFluTotGWh!$B$5:$S$10,6,FALSE)</f>
        <v>0</v>
      </c>
      <c r="T9" s="114">
        <f ca="1">VLOOKUP($C9,AuxPartFluPorc!$C$5:$U$147,AuxPartFluGWh!T$1,FALSE)*HLOOKUP(T$4,AuxLinFluTotGWh!$B$5:$S$10,6,FALSE)</f>
        <v>0</v>
      </c>
      <c r="U9" s="114">
        <f ca="1">VLOOKUP($C9,AuxPartFluPorc!$C$5:$U$147,AuxPartFluGWh!U$1,FALSE)*HLOOKUP(U$4,AuxLinFluTotGWh!$B$5:$S$10,6,FALSE)</f>
        <v>0.11294463485624251</v>
      </c>
      <c r="V9" s="107" t="s">
        <v>63</v>
      </c>
    </row>
    <row r="10" spans="1:22" x14ac:dyDescent="0.25">
      <c r="A10" s="87" t="s">
        <v>692</v>
      </c>
      <c r="B10" s="94" t="s">
        <v>63</v>
      </c>
      <c r="C10" s="88" t="s">
        <v>70</v>
      </c>
      <c r="D10" s="113">
        <f ca="1">VLOOKUP($C10,AuxPartFluPorc!$C$5:$U$147,AuxPartFluGWh!D$1,FALSE)*HLOOKUP(D$4,AuxLinFluTotGWh!$B$5:$S$10,6,FALSE)</f>
        <v>542.26888633201793</v>
      </c>
      <c r="E10" s="114">
        <f ca="1">VLOOKUP($C10,AuxPartFluPorc!$C$5:$U$147,AuxPartFluGWh!E$1,FALSE)*HLOOKUP(E$4,AuxLinFluTotGWh!$B$5:$S$10,6,FALSE)</f>
        <v>280.86860414892629</v>
      </c>
      <c r="F10" s="115">
        <f ca="1">VLOOKUP($C10,AuxPartFluPorc!$C$5:$U$147,AuxPartFluGWh!F$1,FALSE)*HLOOKUP(F$4,AuxLinFluTotGWh!$B$5:$S$10,6,FALSE)</f>
        <v>74.864650831111604</v>
      </c>
      <c r="G10" s="113">
        <f ca="1">VLOOKUP($C10,AuxPartFluPorc!$C$5:$U$147,AuxPartFluGWh!G$1,FALSE)*HLOOKUP(G$4,AuxLinFluTotGWh!$B$5:$S$10,6,FALSE)</f>
        <v>280.86860414892629</v>
      </c>
      <c r="H10" s="114">
        <f ca="1">VLOOKUP($C10,AuxPartFluPorc!$C$5:$U$147,AuxPartFluGWh!H$1,FALSE)*HLOOKUP(H$4,AuxLinFluTotGWh!$B$5:$S$10,6,FALSE)</f>
        <v>78.261855046389144</v>
      </c>
      <c r="I10" s="114">
        <f ca="1">VLOOKUP($C10,AuxPartFluPorc!$C$5:$U$147,AuxPartFluGWh!I$1,FALSE)*HLOOKUP(I$4,AuxLinFluTotGWh!$B$5:$S$10,6,FALSE)</f>
        <v>0</v>
      </c>
      <c r="J10" s="115">
        <f ca="1">VLOOKUP($C10,AuxPartFluPorc!$C$5:$U$147,AuxPartFluGWh!J$1,FALSE)*HLOOKUP(J$4,AuxLinFluTotGWh!$B$5:$S$10,6,FALSE)</f>
        <v>36.265483284993806</v>
      </c>
      <c r="K10" s="113">
        <f ca="1">VLOOKUP($C10,AuxPartFluPorc!$C$5:$U$147,AuxPartFluGWh!K$1,FALSE)*HLOOKUP(K$4,AuxLinFluTotGWh!$B$5:$S$10,6,FALSE)</f>
        <v>0.28280692469639473</v>
      </c>
      <c r="L10" s="114">
        <f ca="1">VLOOKUP($C10,AuxPartFluPorc!$C$5:$U$147,AuxPartFluGWh!L$1,FALSE)*HLOOKUP(L$4,AuxLinFluTotGWh!$B$5:$S$10,6,FALSE)</f>
        <v>0.96229895657709363</v>
      </c>
      <c r="M10" s="115">
        <f ca="1">VLOOKUP($C10,AuxPartFluPorc!$C$5:$U$147,AuxPartFluGWh!M$1,FALSE)*HLOOKUP(M$4,AuxLinFluTotGWh!$B$5:$S$10,6,FALSE)</f>
        <v>0</v>
      </c>
      <c r="N10" s="113">
        <f ca="1">VLOOKUP($C10,AuxPartFluPorc!$C$5:$U$147,AuxPartFluGWh!N$1,FALSE)*HLOOKUP(N$4,AuxLinFluTotGWh!$B$5:$S$10,6,FALSE)</f>
        <v>0.31491710137144546</v>
      </c>
      <c r="O10" s="114">
        <f ca="1">VLOOKUP($C10,AuxPartFluPorc!$C$5:$U$147,AuxPartFluGWh!O$1,FALSE)*HLOOKUP(O$4,AuxLinFluTotGWh!$B$5:$S$10,6,FALSE)</f>
        <v>0</v>
      </c>
      <c r="P10" s="114">
        <f ca="1">VLOOKUP($C10,AuxPartFluPorc!$C$5:$U$147,AuxPartFluGWh!P$1,FALSE)*HLOOKUP(P$4,AuxLinFluTotGWh!$B$5:$S$10,6,FALSE)</f>
        <v>0</v>
      </c>
      <c r="Q10" s="115">
        <f ca="1">VLOOKUP($C10,AuxPartFluPorc!$C$5:$U$147,AuxPartFluGWh!Q$1,FALSE)*HLOOKUP(Q$4,AuxLinFluTotGWh!$B$5:$S$10,6,FALSE)</f>
        <v>0</v>
      </c>
      <c r="R10" s="113">
        <f ca="1">VLOOKUP($C10,AuxPartFluPorc!$C$5:$U$147,AuxPartFluGWh!R$1,FALSE)*HLOOKUP(R$4,AuxLinFluTotGWh!$B$5:$S$10,6,FALSE)</f>
        <v>0</v>
      </c>
      <c r="S10" s="114">
        <f ca="1">VLOOKUP($C10,AuxPartFluPorc!$C$5:$U$147,AuxPartFluGWh!S$1,FALSE)*HLOOKUP(S$4,AuxLinFluTotGWh!$B$5:$S$10,6,FALSE)</f>
        <v>0</v>
      </c>
      <c r="T10" s="114">
        <f ca="1">VLOOKUP($C10,AuxPartFluPorc!$C$5:$U$147,AuxPartFluGWh!T$1,FALSE)*HLOOKUP(T$4,AuxLinFluTotGWh!$B$5:$S$10,6,FALSE)</f>
        <v>5.9155128607407551E-3</v>
      </c>
      <c r="U10" s="114">
        <f ca="1">VLOOKUP($C10,AuxPartFluPorc!$C$5:$U$147,AuxPartFluGWh!U$1,FALSE)*HLOOKUP(U$4,AuxLinFluTotGWh!$B$5:$S$10,6,FALSE)</f>
        <v>0.22159885982064753</v>
      </c>
      <c r="V10" s="107" t="s">
        <v>63</v>
      </c>
    </row>
    <row r="11" spans="1:22" x14ac:dyDescent="0.25">
      <c r="A11" s="87" t="s">
        <v>692</v>
      </c>
      <c r="B11" s="94" t="s">
        <v>63</v>
      </c>
      <c r="C11" s="88" t="s">
        <v>71</v>
      </c>
      <c r="D11" s="113">
        <f ca="1">VLOOKUP($C11,AuxPartFluPorc!$C$5:$U$147,AuxPartFluGWh!D$1,FALSE)*HLOOKUP(D$4,AuxLinFluTotGWh!$B$5:$S$10,6,FALSE)</f>
        <v>139.54204429023065</v>
      </c>
      <c r="E11" s="114">
        <f ca="1">VLOOKUP($C11,AuxPartFluPorc!$C$5:$U$147,AuxPartFluGWh!E$1,FALSE)*HLOOKUP(E$4,AuxLinFluTotGWh!$B$5:$S$10,6,FALSE)</f>
        <v>760.99099953890629</v>
      </c>
      <c r="F11" s="115">
        <f ca="1">VLOOKUP($C11,AuxPartFluPorc!$C$5:$U$147,AuxPartFluGWh!F$1,FALSE)*HLOOKUP(F$4,AuxLinFluTotGWh!$B$5:$S$10,6,FALSE)</f>
        <v>20.887396348429082</v>
      </c>
      <c r="G11" s="113">
        <f ca="1">VLOOKUP($C11,AuxPartFluPorc!$C$5:$U$147,AuxPartFluGWh!G$1,FALSE)*HLOOKUP(G$4,AuxLinFluTotGWh!$B$5:$S$10,6,FALSE)</f>
        <v>760.99099953890629</v>
      </c>
      <c r="H11" s="114">
        <f ca="1">VLOOKUP($C11,AuxPartFluPorc!$C$5:$U$147,AuxPartFluGWh!H$1,FALSE)*HLOOKUP(H$4,AuxLinFluTotGWh!$B$5:$S$10,6,FALSE)</f>
        <v>199.74442748567918</v>
      </c>
      <c r="I11" s="114">
        <f ca="1">VLOOKUP($C11,AuxPartFluPorc!$C$5:$U$147,AuxPartFluGWh!I$1,FALSE)*HLOOKUP(I$4,AuxLinFluTotGWh!$B$5:$S$10,6,FALSE)</f>
        <v>1.4766600722526229</v>
      </c>
      <c r="J11" s="115">
        <f ca="1">VLOOKUP($C11,AuxPartFluPorc!$C$5:$U$147,AuxPartFluGWh!J$1,FALSE)*HLOOKUP(J$4,AuxLinFluTotGWh!$B$5:$S$10,6,FALSE)</f>
        <v>92.711227777034097</v>
      </c>
      <c r="K11" s="113">
        <f ca="1">VLOOKUP($C11,AuxPartFluPorc!$C$5:$U$147,AuxPartFluGWh!K$1,FALSE)*HLOOKUP(K$4,AuxLinFluTotGWh!$B$5:$S$10,6,FALSE)</f>
        <v>0.27666446230437536</v>
      </c>
      <c r="L11" s="114">
        <f ca="1">VLOOKUP($C11,AuxPartFluPorc!$C$5:$U$147,AuxPartFluGWh!L$1,FALSE)*HLOOKUP(L$4,AuxLinFluTotGWh!$B$5:$S$10,6,FALSE)</f>
        <v>0.88544188335064322</v>
      </c>
      <c r="M11" s="115">
        <f ca="1">VLOOKUP($C11,AuxPartFluPorc!$C$5:$U$147,AuxPartFluGWh!M$1,FALSE)*HLOOKUP(M$4,AuxLinFluTotGWh!$B$5:$S$10,6,FALSE)</f>
        <v>0</v>
      </c>
      <c r="N11" s="113">
        <f ca="1">VLOOKUP($C11,AuxPartFluPorc!$C$5:$U$147,AuxPartFluGWh!N$1,FALSE)*HLOOKUP(N$4,AuxLinFluTotGWh!$B$5:$S$10,6,FALSE)</f>
        <v>0.25290757782781831</v>
      </c>
      <c r="O11" s="114">
        <f ca="1">VLOOKUP($C11,AuxPartFluPorc!$C$5:$U$147,AuxPartFluGWh!O$1,FALSE)*HLOOKUP(O$4,AuxLinFluTotGWh!$B$5:$S$10,6,FALSE)</f>
        <v>0</v>
      </c>
      <c r="P11" s="114">
        <f ca="1">VLOOKUP($C11,AuxPartFluPorc!$C$5:$U$147,AuxPartFluGWh!P$1,FALSE)*HLOOKUP(P$4,AuxLinFluTotGWh!$B$5:$S$10,6,FALSE)</f>
        <v>0</v>
      </c>
      <c r="Q11" s="115">
        <f ca="1">VLOOKUP($C11,AuxPartFluPorc!$C$5:$U$147,AuxPartFluGWh!Q$1,FALSE)*HLOOKUP(Q$4,AuxLinFluTotGWh!$B$5:$S$10,6,FALSE)</f>
        <v>0</v>
      </c>
      <c r="R11" s="113">
        <f ca="1">VLOOKUP($C11,AuxPartFluPorc!$C$5:$U$147,AuxPartFluGWh!R$1,FALSE)*HLOOKUP(R$4,AuxLinFluTotGWh!$B$5:$S$10,6,FALSE)</f>
        <v>0</v>
      </c>
      <c r="S11" s="114">
        <f ca="1">VLOOKUP($C11,AuxPartFluPorc!$C$5:$U$147,AuxPartFluGWh!S$1,FALSE)*HLOOKUP(S$4,AuxLinFluTotGWh!$B$5:$S$10,6,FALSE)</f>
        <v>0</v>
      </c>
      <c r="T11" s="114">
        <f ca="1">VLOOKUP($C11,AuxPartFluPorc!$C$5:$U$147,AuxPartFluGWh!T$1,FALSE)*HLOOKUP(T$4,AuxLinFluTotGWh!$B$5:$S$10,6,FALSE)</f>
        <v>5.40759916968085E-3</v>
      </c>
      <c r="U11" s="114">
        <f ca="1">VLOOKUP($C11,AuxPartFluPorc!$C$5:$U$147,AuxPartFluGWh!U$1,FALSE)*HLOOKUP(U$4,AuxLinFluTotGWh!$B$5:$S$10,6,FALSE)</f>
        <v>0.20925328853282923</v>
      </c>
      <c r="V11" s="107" t="s">
        <v>63</v>
      </c>
    </row>
    <row r="12" spans="1:22" x14ac:dyDescent="0.25">
      <c r="A12" s="87" t="s">
        <v>692</v>
      </c>
      <c r="B12" s="94" t="s">
        <v>63</v>
      </c>
      <c r="C12" s="88" t="s">
        <v>73</v>
      </c>
      <c r="D12" s="113">
        <f ca="1">VLOOKUP($C12,AuxPartFluPorc!$C$5:$U$147,AuxPartFluGWh!D$1,FALSE)*HLOOKUP(D$4,AuxLinFluTotGWh!$B$5:$S$10,6,FALSE)</f>
        <v>217.95965912573286</v>
      </c>
      <c r="E12" s="114">
        <f ca="1">VLOOKUP($C12,AuxPartFluPorc!$C$5:$U$147,AuxPartFluGWh!E$1,FALSE)*HLOOKUP(E$4,AuxLinFluTotGWh!$B$5:$S$10,6,FALSE)</f>
        <v>58.814179641646831</v>
      </c>
      <c r="F12" s="115">
        <f ca="1">VLOOKUP($C12,AuxPartFluPorc!$C$5:$U$147,AuxPartFluGWh!F$1,FALSE)*HLOOKUP(F$4,AuxLinFluTotGWh!$B$5:$S$10,6,FALSE)</f>
        <v>39.439867086698435</v>
      </c>
      <c r="G12" s="113">
        <f ca="1">VLOOKUP($C12,AuxPartFluPorc!$C$5:$U$147,AuxPartFluGWh!G$1,FALSE)*HLOOKUP(G$4,AuxLinFluTotGWh!$B$5:$S$10,6,FALSE)</f>
        <v>58.814179641646831</v>
      </c>
      <c r="H12" s="114">
        <f ca="1">VLOOKUP($C12,AuxPartFluPorc!$C$5:$U$147,AuxPartFluGWh!H$1,FALSE)*HLOOKUP(H$4,AuxLinFluTotGWh!$B$5:$S$10,6,FALSE)</f>
        <v>18.028049018648399</v>
      </c>
      <c r="I12" s="114">
        <f ca="1">VLOOKUP($C12,AuxPartFluPorc!$C$5:$U$147,AuxPartFluGWh!I$1,FALSE)*HLOOKUP(I$4,AuxLinFluTotGWh!$B$5:$S$10,6,FALSE)</f>
        <v>6.7134533997226714E-2</v>
      </c>
      <c r="J12" s="115">
        <f ca="1">VLOOKUP($C12,AuxPartFluPorc!$C$5:$U$147,AuxPartFluGWh!J$1,FALSE)*HLOOKUP(J$4,AuxLinFluTotGWh!$B$5:$S$10,6,FALSE)</f>
        <v>8.3455850807398271</v>
      </c>
      <c r="K12" s="113">
        <f ca="1">VLOOKUP($C12,AuxPartFluPorc!$C$5:$U$147,AuxPartFluGWh!K$1,FALSE)*HLOOKUP(K$4,AuxLinFluTotGWh!$B$5:$S$10,6,FALSE)</f>
        <v>0.12671378005047695</v>
      </c>
      <c r="L12" s="114">
        <f ca="1">VLOOKUP($C12,AuxPartFluPorc!$C$5:$U$147,AuxPartFluGWh!L$1,FALSE)*HLOOKUP(L$4,AuxLinFluTotGWh!$B$5:$S$10,6,FALSE)</f>
        <v>0.42389017871770812</v>
      </c>
      <c r="M12" s="115">
        <f ca="1">VLOOKUP($C12,AuxPartFluPorc!$C$5:$U$147,AuxPartFluGWh!M$1,FALSE)*HLOOKUP(M$4,AuxLinFluTotGWh!$B$5:$S$10,6,FALSE)</f>
        <v>0</v>
      </c>
      <c r="N12" s="113">
        <f ca="1">VLOOKUP($C12,AuxPartFluPorc!$C$5:$U$147,AuxPartFluGWh!N$1,FALSE)*HLOOKUP(N$4,AuxLinFluTotGWh!$B$5:$S$10,6,FALSE)</f>
        <v>0.1348358096867168</v>
      </c>
      <c r="O12" s="114">
        <f ca="1">VLOOKUP($C12,AuxPartFluPorc!$C$5:$U$147,AuxPartFluGWh!O$1,FALSE)*HLOOKUP(O$4,AuxLinFluTotGWh!$B$5:$S$10,6,FALSE)</f>
        <v>0</v>
      </c>
      <c r="P12" s="114">
        <f ca="1">VLOOKUP($C12,AuxPartFluPorc!$C$5:$U$147,AuxPartFluGWh!P$1,FALSE)*HLOOKUP(P$4,AuxLinFluTotGWh!$B$5:$S$10,6,FALSE)</f>
        <v>0</v>
      </c>
      <c r="Q12" s="115">
        <f ca="1">VLOOKUP($C12,AuxPartFluPorc!$C$5:$U$147,AuxPartFluGWh!Q$1,FALSE)*HLOOKUP(Q$4,AuxLinFluTotGWh!$B$5:$S$10,6,FALSE)</f>
        <v>0</v>
      </c>
      <c r="R12" s="113">
        <f ca="1">VLOOKUP($C12,AuxPartFluPorc!$C$5:$U$147,AuxPartFluGWh!R$1,FALSE)*HLOOKUP(R$4,AuxLinFluTotGWh!$B$5:$S$10,6,FALSE)</f>
        <v>0</v>
      </c>
      <c r="S12" s="114">
        <f ca="1">VLOOKUP($C12,AuxPartFluPorc!$C$5:$U$147,AuxPartFluGWh!S$1,FALSE)*HLOOKUP(S$4,AuxLinFluTotGWh!$B$5:$S$10,6,FALSE)</f>
        <v>0</v>
      </c>
      <c r="T12" s="114">
        <f ca="1">VLOOKUP($C12,AuxPartFluPorc!$C$5:$U$147,AuxPartFluGWh!T$1,FALSE)*HLOOKUP(T$4,AuxLinFluTotGWh!$B$5:$S$10,6,FALSE)</f>
        <v>0</v>
      </c>
      <c r="U12" s="114">
        <f ca="1">VLOOKUP($C12,AuxPartFluPorc!$C$5:$U$147,AuxPartFluGWh!U$1,FALSE)*HLOOKUP(U$4,AuxLinFluTotGWh!$B$5:$S$10,6,FALSE)</f>
        <v>9.8385876149121365E-2</v>
      </c>
      <c r="V12" s="107" t="s">
        <v>63</v>
      </c>
    </row>
    <row r="13" spans="1:22" x14ac:dyDescent="0.25">
      <c r="A13" s="87" t="s">
        <v>693</v>
      </c>
      <c r="B13" s="94" t="s">
        <v>63</v>
      </c>
      <c r="C13" s="88" t="s">
        <v>190</v>
      </c>
      <c r="D13" s="113">
        <f ca="1">VLOOKUP($C13,AuxPartFluPorc!$C$5:$U$147,AuxPartFluGWh!D$1,FALSE)*HLOOKUP(D$4,AuxLinFluTotGWh!$B$5:$S$10,6,FALSE)</f>
        <v>0</v>
      </c>
      <c r="E13" s="114">
        <f ca="1">VLOOKUP($C13,AuxPartFluPorc!$C$5:$U$147,AuxPartFluGWh!E$1,FALSE)*HLOOKUP(E$4,AuxLinFluTotGWh!$B$5:$S$10,6,FALSE)</f>
        <v>181.28379137650512</v>
      </c>
      <c r="F13" s="115">
        <f ca="1">VLOOKUP($C13,AuxPartFluPorc!$C$5:$U$147,AuxPartFluGWh!F$1,FALSE)*HLOOKUP(F$4,AuxLinFluTotGWh!$B$5:$S$10,6,FALSE)</f>
        <v>3375.1351386529868</v>
      </c>
      <c r="G13" s="113">
        <f ca="1">VLOOKUP($C13,AuxPartFluPorc!$C$5:$U$147,AuxPartFluGWh!G$1,FALSE)*HLOOKUP(G$4,AuxLinFluTotGWh!$B$5:$S$10,6,FALSE)</f>
        <v>181.28379137650512</v>
      </c>
      <c r="H13" s="114">
        <f ca="1">VLOOKUP($C13,AuxPartFluPorc!$C$5:$U$147,AuxPartFluGWh!H$1,FALSE)*HLOOKUP(H$4,AuxLinFluTotGWh!$B$5:$S$10,6,FALSE)</f>
        <v>126.03891898329736</v>
      </c>
      <c r="I13" s="114">
        <f ca="1">VLOOKUP($C13,AuxPartFluPorc!$C$5:$U$147,AuxPartFluGWh!I$1,FALSE)*HLOOKUP(I$4,AuxLinFluTotGWh!$B$5:$S$10,6,FALSE)</f>
        <v>251.48060190133663</v>
      </c>
      <c r="J13" s="115">
        <f ca="1">VLOOKUP($C13,AuxPartFluPorc!$C$5:$U$147,AuxPartFluGWh!J$1,FALSE)*HLOOKUP(J$4,AuxLinFluTotGWh!$B$5:$S$10,6,FALSE)</f>
        <v>88.067620511478836</v>
      </c>
      <c r="K13" s="113">
        <f ca="1">VLOOKUP($C13,AuxPartFluPorc!$C$5:$U$147,AuxPartFluGWh!K$1,FALSE)*HLOOKUP(K$4,AuxLinFluTotGWh!$B$5:$S$10,6,FALSE)</f>
        <v>0.75880549880977954</v>
      </c>
      <c r="L13" s="114">
        <f ca="1">VLOOKUP($C13,AuxPartFluPorc!$C$5:$U$147,AuxPartFluGWh!L$1,FALSE)*HLOOKUP(L$4,AuxLinFluTotGWh!$B$5:$S$10,6,FALSE)</f>
        <v>1.3307445141437311</v>
      </c>
      <c r="M13" s="115">
        <f ca="1">VLOOKUP($C13,AuxPartFluPorc!$C$5:$U$147,AuxPartFluGWh!M$1,FALSE)*HLOOKUP(M$4,AuxLinFluTotGWh!$B$5:$S$10,6,FALSE)</f>
        <v>20.061406513389763</v>
      </c>
      <c r="N13" s="113">
        <f ca="1">VLOOKUP($C13,AuxPartFluPorc!$C$5:$U$147,AuxPartFluGWh!N$1,FALSE)*HLOOKUP(N$4,AuxLinFluTotGWh!$B$5:$S$10,6,FALSE)</f>
        <v>37.443875621311854</v>
      </c>
      <c r="O13" s="114">
        <f ca="1">VLOOKUP($C13,AuxPartFluPorc!$C$5:$U$147,AuxPartFluGWh!O$1,FALSE)*HLOOKUP(O$4,AuxLinFluTotGWh!$B$5:$S$10,6,FALSE)</f>
        <v>10.752246514673946</v>
      </c>
      <c r="P13" s="114">
        <f ca="1">VLOOKUP($C13,AuxPartFluPorc!$C$5:$U$147,AuxPartFluGWh!P$1,FALSE)*HLOOKUP(P$4,AuxLinFluTotGWh!$B$5:$S$10,6,FALSE)</f>
        <v>9.2687675214367058</v>
      </c>
      <c r="Q13" s="115">
        <f ca="1">VLOOKUP($C13,AuxPartFluPorc!$C$5:$U$147,AuxPartFluGWh!Q$1,FALSE)*HLOOKUP(Q$4,AuxLinFluTotGWh!$B$5:$S$10,6,FALSE)</f>
        <v>20.061406513389763</v>
      </c>
      <c r="R13" s="113">
        <f ca="1">VLOOKUP($C13,AuxPartFluPorc!$C$5:$U$147,AuxPartFluGWh!R$1,FALSE)*HLOOKUP(R$4,AuxLinFluTotGWh!$B$5:$S$10,6,FALSE)</f>
        <v>3.3198801027615463</v>
      </c>
      <c r="S13" s="114">
        <f ca="1">VLOOKUP($C13,AuxPartFluPorc!$C$5:$U$147,AuxPartFluGWh!S$1,FALSE)*HLOOKUP(S$4,AuxLinFluTotGWh!$B$5:$S$10,6,FALSE)</f>
        <v>11.954518228392681</v>
      </c>
      <c r="T13" s="114">
        <f ca="1">VLOOKUP($C13,AuxPartFluPorc!$C$5:$U$147,AuxPartFluGWh!T$1,FALSE)*HLOOKUP(T$4,AuxLinFluTotGWh!$B$5:$S$10,6,FALSE)</f>
        <v>2.2339933556657106</v>
      </c>
      <c r="U13" s="114">
        <f ca="1">VLOOKUP($C13,AuxPartFluPorc!$C$5:$U$147,AuxPartFluGWh!U$1,FALSE)*HLOOKUP(U$4,AuxLinFluTotGWh!$B$5:$S$10,6,FALSE)</f>
        <v>3.6051761937891462</v>
      </c>
      <c r="V13" s="107" t="s">
        <v>63</v>
      </c>
    </row>
    <row r="14" spans="1:22" x14ac:dyDescent="0.25">
      <c r="A14" s="87" t="s">
        <v>693</v>
      </c>
      <c r="B14" s="94" t="s">
        <v>63</v>
      </c>
      <c r="C14" s="88" t="s">
        <v>216</v>
      </c>
      <c r="D14" s="113">
        <f ca="1">VLOOKUP($C14,AuxPartFluPorc!$C$5:$U$147,AuxPartFluGWh!D$1,FALSE)*HLOOKUP(D$4,AuxLinFluTotGWh!$B$5:$S$10,6,FALSE)</f>
        <v>0</v>
      </c>
      <c r="E14" s="114">
        <f ca="1">VLOOKUP($C14,AuxPartFluPorc!$C$5:$U$147,AuxPartFluGWh!E$1,FALSE)*HLOOKUP(E$4,AuxLinFluTotGWh!$B$5:$S$10,6,FALSE)</f>
        <v>6.4064866731340042E-2</v>
      </c>
      <c r="F14" s="115">
        <f ca="1">VLOOKUP($C14,AuxPartFluPorc!$C$5:$U$147,AuxPartFluGWh!F$1,FALSE)*HLOOKUP(F$4,AuxLinFluTotGWh!$B$5:$S$10,6,FALSE)</f>
        <v>2.9732814760296242</v>
      </c>
      <c r="G14" s="113">
        <f ca="1">VLOOKUP($C14,AuxPartFluPorc!$C$5:$U$147,AuxPartFluGWh!G$1,FALSE)*HLOOKUP(G$4,AuxLinFluTotGWh!$B$5:$S$10,6,FALSE)</f>
        <v>6.4064866731340042E-2</v>
      </c>
      <c r="H14" s="114">
        <f ca="1">VLOOKUP($C14,AuxPartFluPorc!$C$5:$U$147,AuxPartFluGWh!H$1,FALSE)*HLOOKUP(H$4,AuxLinFluTotGWh!$B$5:$S$10,6,FALSE)</f>
        <v>0.13899811931172543</v>
      </c>
      <c r="I14" s="114">
        <f ca="1">VLOOKUP($C14,AuxPartFluPorc!$C$5:$U$147,AuxPartFluGWh!I$1,FALSE)*HLOOKUP(I$4,AuxLinFluTotGWh!$B$5:$S$10,6,FALSE)</f>
        <v>0.3423367678431426</v>
      </c>
      <c r="J14" s="115">
        <f ca="1">VLOOKUP($C14,AuxPartFluPorc!$C$5:$U$147,AuxPartFluGWh!J$1,FALSE)*HLOOKUP(J$4,AuxLinFluTotGWh!$B$5:$S$10,6,FALSE)</f>
        <v>0.14508289971107793</v>
      </c>
      <c r="K14" s="113">
        <f ca="1">VLOOKUP($C14,AuxPartFluPorc!$C$5:$U$147,AuxPartFluGWh!K$1,FALSE)*HLOOKUP(K$4,AuxLinFluTotGWh!$B$5:$S$10,6,FALSE)</f>
        <v>0</v>
      </c>
      <c r="L14" s="114">
        <f ca="1">VLOOKUP($C14,AuxPartFluPorc!$C$5:$U$147,AuxPartFluGWh!L$1,FALSE)*HLOOKUP(L$4,AuxLinFluTotGWh!$B$5:$S$10,6,FALSE)</f>
        <v>0</v>
      </c>
      <c r="M14" s="115">
        <f ca="1">VLOOKUP($C14,AuxPartFluPorc!$C$5:$U$147,AuxPartFluGWh!M$1,FALSE)*HLOOKUP(M$4,AuxLinFluTotGWh!$B$5:$S$10,6,FALSE)</f>
        <v>1.9671494620383388E-2</v>
      </c>
      <c r="N14" s="113">
        <f ca="1">VLOOKUP($C14,AuxPartFluPorc!$C$5:$U$147,AuxPartFluGWh!N$1,FALSE)*HLOOKUP(N$4,AuxLinFluTotGWh!$B$5:$S$10,6,FALSE)</f>
        <v>1.351197496100171E-2</v>
      </c>
      <c r="O14" s="114">
        <f ca="1">VLOOKUP($C14,AuxPartFluPorc!$C$5:$U$147,AuxPartFluGWh!O$1,FALSE)*HLOOKUP(O$4,AuxLinFluTotGWh!$B$5:$S$10,6,FALSE)</f>
        <v>1.0420597881132053E-2</v>
      </c>
      <c r="P14" s="114">
        <f ca="1">VLOOKUP($C14,AuxPartFluPorc!$C$5:$U$147,AuxPartFluGWh!P$1,FALSE)*HLOOKUP(P$4,AuxLinFluTotGWh!$B$5:$S$10,6,FALSE)</f>
        <v>9.0886304355967604E-3</v>
      </c>
      <c r="Q14" s="115">
        <f ca="1">VLOOKUP($C14,AuxPartFluPorc!$C$5:$U$147,AuxPartFluGWh!Q$1,FALSE)*HLOOKUP(Q$4,AuxLinFluTotGWh!$B$5:$S$10,6,FALSE)</f>
        <v>1.9671494620383388E-2</v>
      </c>
      <c r="R14" s="113">
        <f ca="1">VLOOKUP($C14,AuxPartFluPorc!$C$5:$U$147,AuxPartFluGWh!R$1,FALSE)*HLOOKUP(R$4,AuxLinFluTotGWh!$B$5:$S$10,6,FALSE)</f>
        <v>0</v>
      </c>
      <c r="S14" s="114">
        <f ca="1">VLOOKUP($C14,AuxPartFluPorc!$C$5:$U$147,AuxPartFluGWh!S$1,FALSE)*HLOOKUP(S$4,AuxLinFluTotGWh!$B$5:$S$10,6,FALSE)</f>
        <v>0</v>
      </c>
      <c r="T14" s="114">
        <f ca="1">VLOOKUP($C14,AuxPartFluPorc!$C$5:$U$147,AuxPartFluGWh!T$1,FALSE)*HLOOKUP(T$4,AuxLinFluTotGWh!$B$5:$S$10,6,FALSE)</f>
        <v>0</v>
      </c>
      <c r="U14" s="114">
        <f ca="1">VLOOKUP($C14,AuxPartFluPorc!$C$5:$U$147,AuxPartFluGWh!U$1,FALSE)*HLOOKUP(U$4,AuxLinFluTotGWh!$B$5:$S$10,6,FALSE)</f>
        <v>7.8452598464773433E-3</v>
      </c>
      <c r="V14" s="107" t="s">
        <v>63</v>
      </c>
    </row>
    <row r="15" spans="1:22" x14ac:dyDescent="0.25">
      <c r="A15" s="87" t="s">
        <v>693</v>
      </c>
      <c r="B15" s="94" t="s">
        <v>63</v>
      </c>
      <c r="C15" s="88" t="s">
        <v>217</v>
      </c>
      <c r="D15" s="113">
        <f ca="1">VLOOKUP($C15,AuxPartFluPorc!$C$5:$U$147,AuxPartFluGWh!D$1,FALSE)*HLOOKUP(D$4,AuxLinFluTotGWh!$B$5:$S$10,6,FALSE)</f>
        <v>0</v>
      </c>
      <c r="E15" s="114">
        <f ca="1">VLOOKUP($C15,AuxPartFluPorc!$C$5:$U$147,AuxPartFluGWh!E$1,FALSE)*HLOOKUP(E$4,AuxLinFluTotGWh!$B$5:$S$10,6,FALSE)</f>
        <v>0</v>
      </c>
      <c r="F15" s="115">
        <f ca="1">VLOOKUP($C15,AuxPartFluPorc!$C$5:$U$147,AuxPartFluGWh!F$1,FALSE)*HLOOKUP(F$4,AuxLinFluTotGWh!$B$5:$S$10,6,FALSE)</f>
        <v>0.73118585337943443</v>
      </c>
      <c r="G15" s="113">
        <f ca="1">VLOOKUP($C15,AuxPartFluPorc!$C$5:$U$147,AuxPartFluGWh!G$1,FALSE)*HLOOKUP(G$4,AuxLinFluTotGWh!$B$5:$S$10,6,FALSE)</f>
        <v>0</v>
      </c>
      <c r="H15" s="114">
        <f ca="1">VLOOKUP($C15,AuxPartFluPorc!$C$5:$U$147,AuxPartFluGWh!H$1,FALSE)*HLOOKUP(H$4,AuxLinFluTotGWh!$B$5:$S$10,6,FALSE)</f>
        <v>0</v>
      </c>
      <c r="I15" s="114">
        <f ca="1">VLOOKUP($C15,AuxPartFluPorc!$C$5:$U$147,AuxPartFluGWh!I$1,FALSE)*HLOOKUP(I$4,AuxLinFluTotGWh!$B$5:$S$10,6,FALSE)</f>
        <v>3.7072711340405309E-2</v>
      </c>
      <c r="J15" s="115">
        <f ca="1">VLOOKUP($C15,AuxPartFluPorc!$C$5:$U$147,AuxPartFluGWh!J$1,FALSE)*HLOOKUP(J$4,AuxLinFluTotGWh!$B$5:$S$10,6,FALSE)</f>
        <v>0</v>
      </c>
      <c r="K15" s="113">
        <f ca="1">VLOOKUP($C15,AuxPartFluPorc!$C$5:$U$147,AuxPartFluGWh!K$1,FALSE)*HLOOKUP(K$4,AuxLinFluTotGWh!$B$5:$S$10,6,FALSE)</f>
        <v>0</v>
      </c>
      <c r="L15" s="114">
        <f ca="1">VLOOKUP($C15,AuxPartFluPorc!$C$5:$U$147,AuxPartFluGWh!L$1,FALSE)*HLOOKUP(L$4,AuxLinFluTotGWh!$B$5:$S$10,6,FALSE)</f>
        <v>0</v>
      </c>
      <c r="M15" s="115">
        <f ca="1">VLOOKUP($C15,AuxPartFluPorc!$C$5:$U$147,AuxPartFluGWh!M$1,FALSE)*HLOOKUP(M$4,AuxLinFluTotGWh!$B$5:$S$10,6,FALSE)</f>
        <v>0</v>
      </c>
      <c r="N15" s="113">
        <f ca="1">VLOOKUP($C15,AuxPartFluPorc!$C$5:$U$147,AuxPartFluGWh!N$1,FALSE)*HLOOKUP(N$4,AuxLinFluTotGWh!$B$5:$S$10,6,FALSE)</f>
        <v>0</v>
      </c>
      <c r="O15" s="114">
        <f ca="1">VLOOKUP($C15,AuxPartFluPorc!$C$5:$U$147,AuxPartFluGWh!O$1,FALSE)*HLOOKUP(O$4,AuxLinFluTotGWh!$B$5:$S$10,6,FALSE)</f>
        <v>0</v>
      </c>
      <c r="P15" s="114">
        <f ca="1">VLOOKUP($C15,AuxPartFluPorc!$C$5:$U$147,AuxPartFluGWh!P$1,FALSE)*HLOOKUP(P$4,AuxLinFluTotGWh!$B$5:$S$10,6,FALSE)</f>
        <v>0</v>
      </c>
      <c r="Q15" s="115">
        <f ca="1">VLOOKUP($C15,AuxPartFluPorc!$C$5:$U$147,AuxPartFluGWh!Q$1,FALSE)*HLOOKUP(Q$4,AuxLinFluTotGWh!$B$5:$S$10,6,FALSE)</f>
        <v>0</v>
      </c>
      <c r="R15" s="113">
        <f ca="1">VLOOKUP($C15,AuxPartFluPorc!$C$5:$U$147,AuxPartFluGWh!R$1,FALSE)*HLOOKUP(R$4,AuxLinFluTotGWh!$B$5:$S$10,6,FALSE)</f>
        <v>0</v>
      </c>
      <c r="S15" s="114">
        <f ca="1">VLOOKUP($C15,AuxPartFluPorc!$C$5:$U$147,AuxPartFluGWh!S$1,FALSE)*HLOOKUP(S$4,AuxLinFluTotGWh!$B$5:$S$10,6,FALSE)</f>
        <v>0</v>
      </c>
      <c r="T15" s="114">
        <f ca="1">VLOOKUP($C15,AuxPartFluPorc!$C$5:$U$147,AuxPartFluGWh!T$1,FALSE)*HLOOKUP(T$4,AuxLinFluTotGWh!$B$5:$S$10,6,FALSE)</f>
        <v>0</v>
      </c>
      <c r="U15" s="114">
        <f ca="1">VLOOKUP($C15,AuxPartFluPorc!$C$5:$U$147,AuxPartFluGWh!U$1,FALSE)*HLOOKUP(U$4,AuxLinFluTotGWh!$B$5:$S$10,6,FALSE)</f>
        <v>0</v>
      </c>
      <c r="V15" s="107" t="s">
        <v>63</v>
      </c>
    </row>
    <row r="16" spans="1:22" x14ac:dyDescent="0.25">
      <c r="A16" s="87" t="s">
        <v>693</v>
      </c>
      <c r="B16" s="94" t="s">
        <v>63</v>
      </c>
      <c r="C16" s="88" t="s">
        <v>252</v>
      </c>
      <c r="D16" s="113">
        <f ca="1">VLOOKUP($C16,AuxPartFluPorc!$C$5:$U$147,AuxPartFluGWh!D$1,FALSE)*HLOOKUP(D$4,AuxLinFluTotGWh!$B$5:$S$10,6,FALSE)</f>
        <v>0</v>
      </c>
      <c r="E16" s="114">
        <f ca="1">VLOOKUP($C16,AuxPartFluPorc!$C$5:$U$147,AuxPartFluGWh!E$1,FALSE)*HLOOKUP(E$4,AuxLinFluTotGWh!$B$5:$S$10,6,FALSE)</f>
        <v>0</v>
      </c>
      <c r="F16" s="115">
        <f ca="1">VLOOKUP($C16,AuxPartFluPorc!$C$5:$U$147,AuxPartFluGWh!F$1,FALSE)*HLOOKUP(F$4,AuxLinFluTotGWh!$B$5:$S$10,6,FALSE)</f>
        <v>102.09462201983841</v>
      </c>
      <c r="G16" s="113">
        <f ca="1">VLOOKUP($C16,AuxPartFluPorc!$C$5:$U$147,AuxPartFluGWh!G$1,FALSE)*HLOOKUP(G$4,AuxLinFluTotGWh!$B$5:$S$10,6,FALSE)</f>
        <v>0</v>
      </c>
      <c r="H16" s="114">
        <f ca="1">VLOOKUP($C16,AuxPartFluPorc!$C$5:$U$147,AuxPartFluGWh!H$1,FALSE)*HLOOKUP(H$4,AuxLinFluTotGWh!$B$5:$S$10,6,FALSE)</f>
        <v>0.89417643100632482</v>
      </c>
      <c r="I16" s="114">
        <f ca="1">VLOOKUP($C16,AuxPartFluPorc!$C$5:$U$147,AuxPartFluGWh!I$1,FALSE)*HLOOKUP(I$4,AuxLinFluTotGWh!$B$5:$S$10,6,FALSE)</f>
        <v>0</v>
      </c>
      <c r="J16" s="115">
        <f ca="1">VLOOKUP($C16,AuxPartFluPorc!$C$5:$U$147,AuxPartFluGWh!J$1,FALSE)*HLOOKUP(J$4,AuxLinFluTotGWh!$B$5:$S$10,6,FALSE)</f>
        <v>4.3438496772652373</v>
      </c>
      <c r="K16" s="113">
        <f ca="1">VLOOKUP($C16,AuxPartFluPorc!$C$5:$U$147,AuxPartFluGWh!K$1,FALSE)*HLOOKUP(K$4,AuxLinFluTotGWh!$B$5:$S$10,6,FALSE)</f>
        <v>6.546283639831002E-2</v>
      </c>
      <c r="L16" s="114">
        <f ca="1">VLOOKUP($C16,AuxPartFluPorc!$C$5:$U$147,AuxPartFluGWh!L$1,FALSE)*HLOOKUP(L$4,AuxLinFluTotGWh!$B$5:$S$10,6,FALSE)</f>
        <v>9.932506032090227E-2</v>
      </c>
      <c r="M16" s="115">
        <f ca="1">VLOOKUP($C16,AuxPartFluPorc!$C$5:$U$147,AuxPartFluGWh!M$1,FALSE)*HLOOKUP(M$4,AuxLinFluTotGWh!$B$5:$S$10,6,FALSE)</f>
        <v>2.8517562447740699</v>
      </c>
      <c r="N16" s="113">
        <f ca="1">VLOOKUP($C16,AuxPartFluPorc!$C$5:$U$147,AuxPartFluGWh!N$1,FALSE)*HLOOKUP(N$4,AuxLinFluTotGWh!$B$5:$S$10,6,FALSE)</f>
        <v>4.8244851780149816</v>
      </c>
      <c r="O16" s="114">
        <f ca="1">VLOOKUP($C16,AuxPartFluPorc!$C$5:$U$147,AuxPartFluGWh!O$1,FALSE)*HLOOKUP(O$4,AuxLinFluTotGWh!$B$5:$S$10,6,FALSE)</f>
        <v>1.5437333481120223</v>
      </c>
      <c r="P16" s="114">
        <f ca="1">VLOOKUP($C16,AuxPartFluPorc!$C$5:$U$147,AuxPartFluGWh!P$1,FALSE)*HLOOKUP(P$4,AuxLinFluTotGWh!$B$5:$S$10,6,FALSE)</f>
        <v>1.317570941012884</v>
      </c>
      <c r="Q16" s="115">
        <f ca="1">VLOOKUP($C16,AuxPartFluPorc!$C$5:$U$147,AuxPartFluGWh!Q$1,FALSE)*HLOOKUP(Q$4,AuxLinFluTotGWh!$B$5:$S$10,6,FALSE)</f>
        <v>2.8517562447740699</v>
      </c>
      <c r="R16" s="113">
        <f ca="1">VLOOKUP($C16,AuxPartFluPorc!$C$5:$U$147,AuxPartFluGWh!R$1,FALSE)*HLOOKUP(R$4,AuxLinFluTotGWh!$B$5:$S$10,6,FALSE)</f>
        <v>0.47803848394999965</v>
      </c>
      <c r="S16" s="114">
        <f ca="1">VLOOKUP($C16,AuxPartFluPorc!$C$5:$U$147,AuxPartFluGWh!S$1,FALSE)*HLOOKUP(S$4,AuxLinFluTotGWh!$B$5:$S$10,6,FALSE)</f>
        <v>1.7309049944283859</v>
      </c>
      <c r="T16" s="114">
        <f ca="1">VLOOKUP($C16,AuxPartFluPorc!$C$5:$U$147,AuxPartFluGWh!T$1,FALSE)*HLOOKUP(T$4,AuxLinFluTotGWh!$B$5:$S$10,6,FALSE)</f>
        <v>0.33034227401600674</v>
      </c>
      <c r="U16" s="114">
        <f ca="1">VLOOKUP($C16,AuxPartFluPorc!$C$5:$U$147,AuxPartFluGWh!U$1,FALSE)*HLOOKUP(U$4,AuxLinFluTotGWh!$B$5:$S$10,6,FALSE)</f>
        <v>0.54014129203417516</v>
      </c>
      <c r="V16" s="107" t="s">
        <v>63</v>
      </c>
    </row>
    <row r="17" spans="1:22" x14ac:dyDescent="0.25">
      <c r="A17" s="87" t="s">
        <v>693</v>
      </c>
      <c r="B17" s="94" t="s">
        <v>63</v>
      </c>
      <c r="C17" s="88" t="s">
        <v>260</v>
      </c>
      <c r="D17" s="113">
        <f ca="1">VLOOKUP($C17,AuxPartFluPorc!$C$5:$U$147,AuxPartFluGWh!D$1,FALSE)*HLOOKUP(D$4,AuxLinFluTotGWh!$B$5:$S$10,6,FALSE)</f>
        <v>0</v>
      </c>
      <c r="E17" s="114">
        <f ca="1">VLOOKUP($C17,AuxPartFluPorc!$C$5:$U$147,AuxPartFluGWh!E$1,FALSE)*HLOOKUP(E$4,AuxLinFluTotGWh!$B$5:$S$10,6,FALSE)</f>
        <v>0</v>
      </c>
      <c r="F17" s="115">
        <f ca="1">VLOOKUP($C17,AuxPartFluPorc!$C$5:$U$147,AuxPartFluGWh!F$1,FALSE)*HLOOKUP(F$4,AuxLinFluTotGWh!$B$5:$S$10,6,FALSE)</f>
        <v>0.14051949638682731</v>
      </c>
      <c r="G17" s="113">
        <f ca="1">VLOOKUP($C17,AuxPartFluPorc!$C$5:$U$147,AuxPartFluGWh!G$1,FALSE)*HLOOKUP(G$4,AuxLinFluTotGWh!$B$5:$S$10,6,FALSE)</f>
        <v>0</v>
      </c>
      <c r="H17" s="114">
        <f ca="1">VLOOKUP($C17,AuxPartFluPorc!$C$5:$U$147,AuxPartFluGWh!H$1,FALSE)*HLOOKUP(H$4,AuxLinFluTotGWh!$B$5:$S$10,6,FALSE)</f>
        <v>0</v>
      </c>
      <c r="I17" s="114">
        <f ca="1">VLOOKUP($C17,AuxPartFluPorc!$C$5:$U$147,AuxPartFluGWh!I$1,FALSE)*HLOOKUP(I$4,AuxLinFluTotGWh!$B$5:$S$10,6,FALSE)</f>
        <v>2.3650062686949109</v>
      </c>
      <c r="J17" s="115">
        <f ca="1">VLOOKUP($C17,AuxPartFluPorc!$C$5:$U$147,AuxPartFluGWh!J$1,FALSE)*HLOOKUP(J$4,AuxLinFluTotGWh!$B$5:$S$10,6,FALSE)</f>
        <v>0</v>
      </c>
      <c r="K17" s="113">
        <f ca="1">VLOOKUP($C17,AuxPartFluPorc!$C$5:$U$147,AuxPartFluGWh!K$1,FALSE)*HLOOKUP(K$4,AuxLinFluTotGWh!$B$5:$S$10,6,FALSE)</f>
        <v>0</v>
      </c>
      <c r="L17" s="114">
        <f ca="1">VLOOKUP($C17,AuxPartFluPorc!$C$5:$U$147,AuxPartFluGWh!L$1,FALSE)*HLOOKUP(L$4,AuxLinFluTotGWh!$B$5:$S$10,6,FALSE)</f>
        <v>0</v>
      </c>
      <c r="M17" s="115">
        <f ca="1">VLOOKUP($C17,AuxPartFluPorc!$C$5:$U$147,AuxPartFluGWh!M$1,FALSE)*HLOOKUP(M$4,AuxLinFluTotGWh!$B$5:$S$10,6,FALSE)</f>
        <v>0</v>
      </c>
      <c r="N17" s="113">
        <f ca="1">VLOOKUP($C17,AuxPartFluPorc!$C$5:$U$147,AuxPartFluGWh!N$1,FALSE)*HLOOKUP(N$4,AuxLinFluTotGWh!$B$5:$S$10,6,FALSE)</f>
        <v>0</v>
      </c>
      <c r="O17" s="114">
        <f ca="1">VLOOKUP($C17,AuxPartFluPorc!$C$5:$U$147,AuxPartFluGWh!O$1,FALSE)*HLOOKUP(O$4,AuxLinFluTotGWh!$B$5:$S$10,6,FALSE)</f>
        <v>0</v>
      </c>
      <c r="P17" s="114">
        <f ca="1">VLOOKUP($C17,AuxPartFluPorc!$C$5:$U$147,AuxPartFluGWh!P$1,FALSE)*HLOOKUP(P$4,AuxLinFluTotGWh!$B$5:$S$10,6,FALSE)</f>
        <v>0</v>
      </c>
      <c r="Q17" s="115">
        <f ca="1">VLOOKUP($C17,AuxPartFluPorc!$C$5:$U$147,AuxPartFluGWh!Q$1,FALSE)*HLOOKUP(Q$4,AuxLinFluTotGWh!$B$5:$S$10,6,FALSE)</f>
        <v>0</v>
      </c>
      <c r="R17" s="113">
        <f ca="1">VLOOKUP($C17,AuxPartFluPorc!$C$5:$U$147,AuxPartFluGWh!R$1,FALSE)*HLOOKUP(R$4,AuxLinFluTotGWh!$B$5:$S$10,6,FALSE)</f>
        <v>0</v>
      </c>
      <c r="S17" s="114">
        <f ca="1">VLOOKUP($C17,AuxPartFluPorc!$C$5:$U$147,AuxPartFluGWh!S$1,FALSE)*HLOOKUP(S$4,AuxLinFluTotGWh!$B$5:$S$10,6,FALSE)</f>
        <v>0</v>
      </c>
      <c r="T17" s="114">
        <f ca="1">VLOOKUP($C17,AuxPartFluPorc!$C$5:$U$147,AuxPartFluGWh!T$1,FALSE)*HLOOKUP(T$4,AuxLinFluTotGWh!$B$5:$S$10,6,FALSE)</f>
        <v>0</v>
      </c>
      <c r="U17" s="114">
        <f ca="1">VLOOKUP($C17,AuxPartFluPorc!$C$5:$U$147,AuxPartFluGWh!U$1,FALSE)*HLOOKUP(U$4,AuxLinFluTotGWh!$B$5:$S$10,6,FALSE)</f>
        <v>0</v>
      </c>
      <c r="V17" s="107" t="s">
        <v>63</v>
      </c>
    </row>
    <row r="18" spans="1:22" x14ac:dyDescent="0.25">
      <c r="A18" s="87" t="s">
        <v>693</v>
      </c>
      <c r="B18" s="94" t="s">
        <v>63</v>
      </c>
      <c r="C18" s="88" t="s">
        <v>268</v>
      </c>
      <c r="D18" s="113">
        <f ca="1">VLOOKUP($C18,AuxPartFluPorc!$C$5:$U$147,AuxPartFluGWh!D$1,FALSE)*HLOOKUP(D$4,AuxLinFluTotGWh!$B$5:$S$10,6,FALSE)</f>
        <v>0</v>
      </c>
      <c r="E18" s="114">
        <f ca="1">VLOOKUP($C18,AuxPartFluPorc!$C$5:$U$147,AuxPartFluGWh!E$1,FALSE)*HLOOKUP(E$4,AuxLinFluTotGWh!$B$5:$S$10,6,FALSE)</f>
        <v>0</v>
      </c>
      <c r="F18" s="115">
        <f ca="1">VLOOKUP($C18,AuxPartFluPorc!$C$5:$U$147,AuxPartFluGWh!F$1,FALSE)*HLOOKUP(F$4,AuxLinFluTotGWh!$B$5:$S$10,6,FALSE)</f>
        <v>0.35931171570885584</v>
      </c>
      <c r="G18" s="113">
        <f ca="1">VLOOKUP($C18,AuxPartFluPorc!$C$5:$U$147,AuxPartFluGWh!G$1,FALSE)*HLOOKUP(G$4,AuxLinFluTotGWh!$B$5:$S$10,6,FALSE)</f>
        <v>0</v>
      </c>
      <c r="H18" s="114">
        <f ca="1">VLOOKUP($C18,AuxPartFluPorc!$C$5:$U$147,AuxPartFluGWh!H$1,FALSE)*HLOOKUP(H$4,AuxLinFluTotGWh!$B$5:$S$10,6,FALSE)</f>
        <v>0</v>
      </c>
      <c r="I18" s="114">
        <f ca="1">VLOOKUP($C18,AuxPartFluPorc!$C$5:$U$147,AuxPartFluGWh!I$1,FALSE)*HLOOKUP(I$4,AuxLinFluTotGWh!$B$5:$S$10,6,FALSE)</f>
        <v>0.38377815184006864</v>
      </c>
      <c r="J18" s="115">
        <f ca="1">VLOOKUP($C18,AuxPartFluPorc!$C$5:$U$147,AuxPartFluGWh!J$1,FALSE)*HLOOKUP(J$4,AuxLinFluTotGWh!$B$5:$S$10,6,FALSE)</f>
        <v>0</v>
      </c>
      <c r="K18" s="113">
        <f ca="1">VLOOKUP($C18,AuxPartFluPorc!$C$5:$U$147,AuxPartFluGWh!K$1,FALSE)*HLOOKUP(K$4,AuxLinFluTotGWh!$B$5:$S$10,6,FALSE)</f>
        <v>0</v>
      </c>
      <c r="L18" s="114">
        <f ca="1">VLOOKUP($C18,AuxPartFluPorc!$C$5:$U$147,AuxPartFluGWh!L$1,FALSE)*HLOOKUP(L$4,AuxLinFluTotGWh!$B$5:$S$10,6,FALSE)</f>
        <v>0</v>
      </c>
      <c r="M18" s="115">
        <f ca="1">VLOOKUP($C18,AuxPartFluPorc!$C$5:$U$147,AuxPartFluGWh!M$1,FALSE)*HLOOKUP(M$4,AuxLinFluTotGWh!$B$5:$S$10,6,FALSE)</f>
        <v>0</v>
      </c>
      <c r="N18" s="113">
        <f ca="1">VLOOKUP($C18,AuxPartFluPorc!$C$5:$U$147,AuxPartFluGWh!N$1,FALSE)*HLOOKUP(N$4,AuxLinFluTotGWh!$B$5:$S$10,6,FALSE)</f>
        <v>0</v>
      </c>
      <c r="O18" s="114">
        <f ca="1">VLOOKUP($C18,AuxPartFluPorc!$C$5:$U$147,AuxPartFluGWh!O$1,FALSE)*HLOOKUP(O$4,AuxLinFluTotGWh!$B$5:$S$10,6,FALSE)</f>
        <v>0</v>
      </c>
      <c r="P18" s="114">
        <f ca="1">VLOOKUP($C18,AuxPartFluPorc!$C$5:$U$147,AuxPartFluGWh!P$1,FALSE)*HLOOKUP(P$4,AuxLinFluTotGWh!$B$5:$S$10,6,FALSE)</f>
        <v>0</v>
      </c>
      <c r="Q18" s="115">
        <f ca="1">VLOOKUP($C18,AuxPartFluPorc!$C$5:$U$147,AuxPartFluGWh!Q$1,FALSE)*HLOOKUP(Q$4,AuxLinFluTotGWh!$B$5:$S$10,6,FALSE)</f>
        <v>0</v>
      </c>
      <c r="R18" s="113">
        <f ca="1">VLOOKUP($C18,AuxPartFluPorc!$C$5:$U$147,AuxPartFluGWh!R$1,FALSE)*HLOOKUP(R$4,AuxLinFluTotGWh!$B$5:$S$10,6,FALSE)</f>
        <v>0</v>
      </c>
      <c r="S18" s="114">
        <f ca="1">VLOOKUP($C18,AuxPartFluPorc!$C$5:$U$147,AuxPartFluGWh!S$1,FALSE)*HLOOKUP(S$4,AuxLinFluTotGWh!$B$5:$S$10,6,FALSE)</f>
        <v>0</v>
      </c>
      <c r="T18" s="114">
        <f ca="1">VLOOKUP($C18,AuxPartFluPorc!$C$5:$U$147,AuxPartFluGWh!T$1,FALSE)*HLOOKUP(T$4,AuxLinFluTotGWh!$B$5:$S$10,6,FALSE)</f>
        <v>0</v>
      </c>
      <c r="U18" s="114">
        <f ca="1">VLOOKUP($C18,AuxPartFluPorc!$C$5:$U$147,AuxPartFluGWh!U$1,FALSE)*HLOOKUP(U$4,AuxLinFluTotGWh!$B$5:$S$10,6,FALSE)</f>
        <v>0</v>
      </c>
      <c r="V18" s="107" t="s">
        <v>63</v>
      </c>
    </row>
    <row r="19" spans="1:22" x14ac:dyDescent="0.25">
      <c r="A19" s="87" t="s">
        <v>693</v>
      </c>
      <c r="B19" s="94" t="s">
        <v>63</v>
      </c>
      <c r="C19" s="88" t="s">
        <v>278</v>
      </c>
      <c r="D19" s="113">
        <f ca="1">VLOOKUP($C19,AuxPartFluPorc!$C$5:$U$147,AuxPartFluGWh!D$1,FALSE)*HLOOKUP(D$4,AuxLinFluTotGWh!$B$5:$S$10,6,FALSE)</f>
        <v>0</v>
      </c>
      <c r="E19" s="114">
        <f ca="1">VLOOKUP($C19,AuxPartFluPorc!$C$5:$U$147,AuxPartFluGWh!E$1,FALSE)*HLOOKUP(E$4,AuxLinFluTotGWh!$B$5:$S$10,6,FALSE)</f>
        <v>0</v>
      </c>
      <c r="F19" s="115">
        <f ca="1">VLOOKUP($C19,AuxPartFluPorc!$C$5:$U$147,AuxPartFluGWh!F$1,FALSE)*HLOOKUP(F$4,AuxLinFluTotGWh!$B$5:$S$10,6,FALSE)</f>
        <v>2.9398487106395579</v>
      </c>
      <c r="G19" s="113">
        <f ca="1">VLOOKUP($C19,AuxPartFluPorc!$C$5:$U$147,AuxPartFluGWh!G$1,FALSE)*HLOOKUP(G$4,AuxLinFluTotGWh!$B$5:$S$10,6,FALSE)</f>
        <v>0</v>
      </c>
      <c r="H19" s="114">
        <f ca="1">VLOOKUP($C19,AuxPartFluPorc!$C$5:$U$147,AuxPartFluGWh!H$1,FALSE)*HLOOKUP(H$4,AuxLinFluTotGWh!$B$5:$S$10,6,FALSE)</f>
        <v>0</v>
      </c>
      <c r="I19" s="114">
        <f ca="1">VLOOKUP($C19,AuxPartFluPorc!$C$5:$U$147,AuxPartFluGWh!I$1,FALSE)*HLOOKUP(I$4,AuxLinFluTotGWh!$B$5:$S$10,6,FALSE)</f>
        <v>4.587976392531111</v>
      </c>
      <c r="J19" s="115">
        <f ca="1">VLOOKUP($C19,AuxPartFluPorc!$C$5:$U$147,AuxPartFluGWh!J$1,FALSE)*HLOOKUP(J$4,AuxLinFluTotGWh!$B$5:$S$10,6,FALSE)</f>
        <v>0</v>
      </c>
      <c r="K19" s="113">
        <f ca="1">VLOOKUP($C19,AuxPartFluPorc!$C$5:$U$147,AuxPartFluGWh!K$1,FALSE)*HLOOKUP(K$4,AuxLinFluTotGWh!$B$5:$S$10,6,FALSE)</f>
        <v>5.6138116696788668E-3</v>
      </c>
      <c r="L19" s="114">
        <f ca="1">VLOOKUP($C19,AuxPartFluPorc!$C$5:$U$147,AuxPartFluGWh!L$1,FALSE)*HLOOKUP(L$4,AuxLinFluTotGWh!$B$5:$S$10,6,FALSE)</f>
        <v>4.7101805684063641E-3</v>
      </c>
      <c r="M19" s="115">
        <f ca="1">VLOOKUP($C19,AuxPartFluPorc!$C$5:$U$147,AuxPartFluGWh!M$1,FALSE)*HLOOKUP(M$4,AuxLinFluTotGWh!$B$5:$S$10,6,FALSE)</f>
        <v>0.16538953351968116</v>
      </c>
      <c r="N19" s="113">
        <f ca="1">VLOOKUP($C19,AuxPartFluPorc!$C$5:$U$147,AuxPartFluGWh!N$1,FALSE)*HLOOKUP(N$4,AuxLinFluTotGWh!$B$5:$S$10,6,FALSE)</f>
        <v>0.29671628489688423</v>
      </c>
      <c r="O19" s="114">
        <f ca="1">VLOOKUP($C19,AuxPartFluPorc!$C$5:$U$147,AuxPartFluGWh!O$1,FALSE)*HLOOKUP(O$4,AuxLinFluTotGWh!$B$5:$S$10,6,FALSE)</f>
        <v>8.9101208639710605E-2</v>
      </c>
      <c r="P19" s="114">
        <f ca="1">VLOOKUP($C19,AuxPartFluPorc!$C$5:$U$147,AuxPartFluGWh!P$1,FALSE)*HLOOKUP(P$4,AuxLinFluTotGWh!$B$5:$S$10,6,FALSE)</f>
        <v>7.6413370872934788E-2</v>
      </c>
      <c r="Q19" s="115">
        <f ca="1">VLOOKUP($C19,AuxPartFluPorc!$C$5:$U$147,AuxPartFluGWh!Q$1,FALSE)*HLOOKUP(Q$4,AuxLinFluTotGWh!$B$5:$S$10,6,FALSE)</f>
        <v>0.16538953351968116</v>
      </c>
      <c r="R19" s="113">
        <f ca="1">VLOOKUP($C19,AuxPartFluPorc!$C$5:$U$147,AuxPartFluGWh!R$1,FALSE)*HLOOKUP(R$4,AuxLinFluTotGWh!$B$5:$S$10,6,FALSE)</f>
        <v>2.7396637487198453E-2</v>
      </c>
      <c r="S19" s="114">
        <f ca="1">VLOOKUP($C19,AuxPartFluPorc!$C$5:$U$147,AuxPartFluGWh!S$1,FALSE)*HLOOKUP(S$4,AuxLinFluTotGWh!$B$5:$S$10,6,FALSE)</f>
        <v>9.8983940431293091E-2</v>
      </c>
      <c r="T19" s="114">
        <f ca="1">VLOOKUP($C19,AuxPartFluPorc!$C$5:$U$147,AuxPartFluGWh!T$1,FALSE)*HLOOKUP(T$4,AuxLinFluTotGWh!$B$5:$S$10,6,FALSE)</f>
        <v>1.8485786880358034E-2</v>
      </c>
      <c r="U19" s="114">
        <f ca="1">VLOOKUP($C19,AuxPartFluPorc!$C$5:$U$147,AuxPartFluGWh!U$1,FALSE)*HLOOKUP(U$4,AuxLinFluTotGWh!$B$5:$S$10,6,FALSE)</f>
        <v>2.9753658872500376E-2</v>
      </c>
      <c r="V19" s="107" t="s">
        <v>63</v>
      </c>
    </row>
    <row r="20" spans="1:22" x14ac:dyDescent="0.25">
      <c r="A20" s="87" t="s">
        <v>693</v>
      </c>
      <c r="B20" s="94" t="s">
        <v>63</v>
      </c>
      <c r="C20" s="88" t="s">
        <v>279</v>
      </c>
      <c r="D20" s="113">
        <f ca="1">VLOOKUP($C20,AuxPartFluPorc!$C$5:$U$147,AuxPartFluGWh!D$1,FALSE)*HLOOKUP(D$4,AuxLinFluTotGWh!$B$5:$S$10,6,FALSE)</f>
        <v>0</v>
      </c>
      <c r="E20" s="114">
        <f ca="1">VLOOKUP($C20,AuxPartFluPorc!$C$5:$U$147,AuxPartFluGWh!E$1,FALSE)*HLOOKUP(E$4,AuxLinFluTotGWh!$B$5:$S$10,6,FALSE)</f>
        <v>0</v>
      </c>
      <c r="F20" s="115">
        <f ca="1">VLOOKUP($C20,AuxPartFluPorc!$C$5:$U$147,AuxPartFluGWh!F$1,FALSE)*HLOOKUP(F$4,AuxLinFluTotGWh!$B$5:$S$10,6,FALSE)</f>
        <v>28.452888159565902</v>
      </c>
      <c r="G20" s="113">
        <f ca="1">VLOOKUP($C20,AuxPartFluPorc!$C$5:$U$147,AuxPartFluGWh!G$1,FALSE)*HLOOKUP(G$4,AuxLinFluTotGWh!$B$5:$S$10,6,FALSE)</f>
        <v>0</v>
      </c>
      <c r="H20" s="114">
        <f ca="1">VLOOKUP($C20,AuxPartFluPorc!$C$5:$U$147,AuxPartFluGWh!H$1,FALSE)*HLOOKUP(H$4,AuxLinFluTotGWh!$B$5:$S$10,6,FALSE)</f>
        <v>0</v>
      </c>
      <c r="I20" s="114">
        <f ca="1">VLOOKUP($C20,AuxPartFluPorc!$C$5:$U$147,AuxPartFluGWh!I$1,FALSE)*HLOOKUP(I$4,AuxLinFluTotGWh!$B$5:$S$10,6,FALSE)</f>
        <v>0</v>
      </c>
      <c r="J20" s="115">
        <f ca="1">VLOOKUP($C20,AuxPartFluPorc!$C$5:$U$147,AuxPartFluGWh!J$1,FALSE)*HLOOKUP(J$4,AuxLinFluTotGWh!$B$5:$S$10,6,FALSE)</f>
        <v>0</v>
      </c>
      <c r="K20" s="113">
        <f ca="1">VLOOKUP($C20,AuxPartFluPorc!$C$5:$U$147,AuxPartFluGWh!K$1,FALSE)*HLOOKUP(K$4,AuxLinFluTotGWh!$B$5:$S$10,6,FALSE)</f>
        <v>5.4332491060694064E-2</v>
      </c>
      <c r="L20" s="114">
        <f ca="1">VLOOKUP($C20,AuxPartFluPorc!$C$5:$U$147,AuxPartFluGWh!L$1,FALSE)*HLOOKUP(L$4,AuxLinFluTotGWh!$B$5:$S$10,6,FALSE)</f>
        <v>8.0521568956524125E-2</v>
      </c>
      <c r="M20" s="115">
        <f ca="1">VLOOKUP($C20,AuxPartFluPorc!$C$5:$U$147,AuxPartFluGWh!M$1,FALSE)*HLOOKUP(M$4,AuxLinFluTotGWh!$B$5:$S$10,6,FALSE)</f>
        <v>1.6046056007662479</v>
      </c>
      <c r="N20" s="113">
        <f ca="1">VLOOKUP($C20,AuxPartFluPorc!$C$5:$U$147,AuxPartFluGWh!N$1,FALSE)*HLOOKUP(N$4,AuxLinFluTotGWh!$B$5:$S$10,6,FALSE)</f>
        <v>2.8751287324186912</v>
      </c>
      <c r="O20" s="114">
        <f ca="1">VLOOKUP($C20,AuxPartFluPorc!$C$5:$U$147,AuxPartFluGWh!O$1,FALSE)*HLOOKUP(O$4,AuxLinFluTotGWh!$B$5:$S$10,6,FALSE)</f>
        <v>0.86459351510366966</v>
      </c>
      <c r="P20" s="114">
        <f ca="1">VLOOKUP($C20,AuxPartFluPorc!$C$5:$U$147,AuxPartFluGWh!P$1,FALSE)*HLOOKUP(P$4,AuxLinFluTotGWh!$B$5:$S$10,6,FALSE)</f>
        <v>0.74136011857219386</v>
      </c>
      <c r="Q20" s="115">
        <f ca="1">VLOOKUP($C20,AuxPartFluPorc!$C$5:$U$147,AuxPartFluGWh!Q$1,FALSE)*HLOOKUP(Q$4,AuxLinFluTotGWh!$B$5:$S$10,6,FALSE)</f>
        <v>1.6046056007662479</v>
      </c>
      <c r="R20" s="113">
        <f ca="1">VLOOKUP($C20,AuxPartFluPorc!$C$5:$U$147,AuxPartFluGWh!R$1,FALSE)*HLOOKUP(R$4,AuxLinFluTotGWh!$B$5:$S$10,6,FALSE)</f>
        <v>0.26583238264368925</v>
      </c>
      <c r="S20" s="114">
        <f ca="1">VLOOKUP($C20,AuxPartFluPorc!$C$5:$U$147,AuxPartFluGWh!S$1,FALSE)*HLOOKUP(S$4,AuxLinFluTotGWh!$B$5:$S$10,6,FALSE)</f>
        <v>0.96051947630394785</v>
      </c>
      <c r="T20" s="114">
        <f ca="1">VLOOKUP($C20,AuxPartFluPorc!$C$5:$U$147,AuxPartFluGWh!T$1,FALSE)*HLOOKUP(T$4,AuxLinFluTotGWh!$B$5:$S$10,6,FALSE)</f>
        <v>0.17932741318570464</v>
      </c>
      <c r="U20" s="114">
        <f ca="1">VLOOKUP($C20,AuxPartFluPorc!$C$5:$U$147,AuxPartFluGWh!U$1,FALSE)*HLOOKUP(U$4,AuxLinFluTotGWh!$B$5:$S$10,6,FALSE)</f>
        <v>0.28839046929230822</v>
      </c>
      <c r="V20" s="107" t="s">
        <v>63</v>
      </c>
    </row>
    <row r="21" spans="1:22" x14ac:dyDescent="0.25">
      <c r="A21" s="87" t="s">
        <v>693</v>
      </c>
      <c r="B21" s="94" t="s">
        <v>63</v>
      </c>
      <c r="C21" s="88" t="s">
        <v>287</v>
      </c>
      <c r="D21" s="113">
        <f ca="1">VLOOKUP($C21,AuxPartFluPorc!$C$5:$U$147,AuxPartFluGWh!D$1,FALSE)*HLOOKUP(D$4,AuxLinFluTotGWh!$B$5:$S$10,6,FALSE)</f>
        <v>0</v>
      </c>
      <c r="E21" s="114">
        <f ca="1">VLOOKUP($C21,AuxPartFluPorc!$C$5:$U$147,AuxPartFluGWh!E$1,FALSE)*HLOOKUP(E$4,AuxLinFluTotGWh!$B$5:$S$10,6,FALSE)</f>
        <v>0</v>
      </c>
      <c r="F21" s="115">
        <f ca="1">VLOOKUP($C21,AuxPartFluPorc!$C$5:$U$147,AuxPartFluGWh!F$1,FALSE)*HLOOKUP(F$4,AuxLinFluTotGWh!$B$5:$S$10,6,FALSE)</f>
        <v>1.4570588277677312</v>
      </c>
      <c r="G21" s="113">
        <f ca="1">VLOOKUP($C21,AuxPartFluPorc!$C$5:$U$147,AuxPartFluGWh!G$1,FALSE)*HLOOKUP(G$4,AuxLinFluTotGWh!$B$5:$S$10,6,FALSE)</f>
        <v>0</v>
      </c>
      <c r="H21" s="114">
        <f ca="1">VLOOKUP($C21,AuxPartFluPorc!$C$5:$U$147,AuxPartFluGWh!H$1,FALSE)*HLOOKUP(H$4,AuxLinFluTotGWh!$B$5:$S$10,6,FALSE)</f>
        <v>0</v>
      </c>
      <c r="I21" s="114">
        <f ca="1">VLOOKUP($C21,AuxPartFluPorc!$C$5:$U$147,AuxPartFluGWh!I$1,FALSE)*HLOOKUP(I$4,AuxLinFluTotGWh!$B$5:$S$10,6,FALSE)</f>
        <v>38.207546825300781</v>
      </c>
      <c r="J21" s="115">
        <f ca="1">VLOOKUP($C21,AuxPartFluPorc!$C$5:$U$147,AuxPartFluGWh!J$1,FALSE)*HLOOKUP(J$4,AuxLinFluTotGWh!$B$5:$S$10,6,FALSE)</f>
        <v>3.3410454774255992E-2</v>
      </c>
      <c r="K21" s="113">
        <f ca="1">VLOOKUP($C21,AuxPartFluPorc!$C$5:$U$147,AuxPartFluGWh!K$1,FALSE)*HLOOKUP(K$4,AuxLinFluTotGWh!$B$5:$S$10,6,FALSE)</f>
        <v>0</v>
      </c>
      <c r="L21" s="114">
        <f ca="1">VLOOKUP($C21,AuxPartFluPorc!$C$5:$U$147,AuxPartFluGWh!L$1,FALSE)*HLOOKUP(L$4,AuxLinFluTotGWh!$B$5:$S$10,6,FALSE)</f>
        <v>0</v>
      </c>
      <c r="M21" s="115">
        <f ca="1">VLOOKUP($C21,AuxPartFluPorc!$C$5:$U$147,AuxPartFluGWh!M$1,FALSE)*HLOOKUP(M$4,AuxLinFluTotGWh!$B$5:$S$10,6,FALSE)</f>
        <v>1.7438522057968503E-2</v>
      </c>
      <c r="N21" s="113">
        <f ca="1">VLOOKUP($C21,AuxPartFluPorc!$C$5:$U$147,AuxPartFluGWh!N$1,FALSE)*HLOOKUP(N$4,AuxLinFluTotGWh!$B$5:$S$10,6,FALSE)</f>
        <v>0</v>
      </c>
      <c r="O21" s="114">
        <f ca="1">VLOOKUP($C21,AuxPartFluPorc!$C$5:$U$147,AuxPartFluGWh!O$1,FALSE)*HLOOKUP(O$4,AuxLinFluTotGWh!$B$5:$S$10,6,FALSE)</f>
        <v>9.2479897352406477E-3</v>
      </c>
      <c r="P21" s="114">
        <f ca="1">VLOOKUP($C21,AuxPartFluPorc!$C$5:$U$147,AuxPartFluGWh!P$1,FALSE)*HLOOKUP(P$4,AuxLinFluTotGWh!$B$5:$S$10,6,FALSE)</f>
        <v>8.0569520309090002E-3</v>
      </c>
      <c r="Q21" s="115">
        <f ca="1">VLOOKUP($C21,AuxPartFluPorc!$C$5:$U$147,AuxPartFluGWh!Q$1,FALSE)*HLOOKUP(Q$4,AuxLinFluTotGWh!$B$5:$S$10,6,FALSE)</f>
        <v>1.7438522057968503E-2</v>
      </c>
      <c r="R21" s="113">
        <f ca="1">VLOOKUP($C21,AuxPartFluPorc!$C$5:$U$147,AuxPartFluGWh!R$1,FALSE)*HLOOKUP(R$4,AuxLinFluTotGWh!$B$5:$S$10,6,FALSE)</f>
        <v>0</v>
      </c>
      <c r="S21" s="114">
        <f ca="1">VLOOKUP($C21,AuxPartFluPorc!$C$5:$U$147,AuxPartFluGWh!S$1,FALSE)*HLOOKUP(S$4,AuxLinFluTotGWh!$B$5:$S$10,6,FALSE)</f>
        <v>0</v>
      </c>
      <c r="T21" s="114">
        <f ca="1">VLOOKUP($C21,AuxPartFluPorc!$C$5:$U$147,AuxPartFluGWh!T$1,FALSE)*HLOOKUP(T$4,AuxLinFluTotGWh!$B$5:$S$10,6,FALSE)</f>
        <v>0</v>
      </c>
      <c r="U21" s="114">
        <f ca="1">VLOOKUP($C21,AuxPartFluPorc!$C$5:$U$147,AuxPartFluGWh!U$1,FALSE)*HLOOKUP(U$4,AuxLinFluTotGWh!$B$5:$S$10,6,FALSE)</f>
        <v>6.7097492637389006E-3</v>
      </c>
      <c r="V21" s="107" t="s">
        <v>63</v>
      </c>
    </row>
    <row r="22" spans="1:22" x14ac:dyDescent="0.25">
      <c r="A22" s="87" t="s">
        <v>693</v>
      </c>
      <c r="B22" s="94" t="s">
        <v>63</v>
      </c>
      <c r="C22" s="88" t="s">
        <v>298</v>
      </c>
      <c r="D22" s="113">
        <f ca="1">VLOOKUP($C22,AuxPartFluPorc!$C$5:$U$147,AuxPartFluGWh!D$1,FALSE)*HLOOKUP(D$4,AuxLinFluTotGWh!$B$5:$S$10,6,FALSE)</f>
        <v>4.637638525644701</v>
      </c>
      <c r="E22" s="114">
        <f ca="1">VLOOKUP($C22,AuxPartFluPorc!$C$5:$U$147,AuxPartFluGWh!E$1,FALSE)*HLOOKUP(E$4,AuxLinFluTotGWh!$B$5:$S$10,6,FALSE)</f>
        <v>9.9367107571363107</v>
      </c>
      <c r="F22" s="115">
        <f ca="1">VLOOKUP($C22,AuxPartFluPorc!$C$5:$U$147,AuxPartFluGWh!F$1,FALSE)*HLOOKUP(F$4,AuxLinFluTotGWh!$B$5:$S$10,6,FALSE)</f>
        <v>0</v>
      </c>
      <c r="G22" s="113">
        <f ca="1">VLOOKUP($C22,AuxPartFluPorc!$C$5:$U$147,AuxPartFluGWh!G$1,FALSE)*HLOOKUP(G$4,AuxLinFluTotGWh!$B$5:$S$10,6,FALSE)</f>
        <v>9.9367107571363107</v>
      </c>
      <c r="H22" s="114">
        <f ca="1">VLOOKUP($C22,AuxPartFluPorc!$C$5:$U$147,AuxPartFluGWh!H$1,FALSE)*HLOOKUP(H$4,AuxLinFluTotGWh!$B$5:$S$10,6,FALSE)</f>
        <v>7.0454223468399944</v>
      </c>
      <c r="I22" s="114">
        <f ca="1">VLOOKUP($C22,AuxPartFluPorc!$C$5:$U$147,AuxPartFluGWh!I$1,FALSE)*HLOOKUP(I$4,AuxLinFluTotGWh!$B$5:$S$10,6,FALSE)</f>
        <v>2.9649622047919753</v>
      </c>
      <c r="J22" s="115">
        <f ca="1">VLOOKUP($C22,AuxPartFluPorc!$C$5:$U$147,AuxPartFluGWh!J$1,FALSE)*HLOOKUP(J$4,AuxLinFluTotGWh!$B$5:$S$10,6,FALSE)</f>
        <v>5.1540287042978843</v>
      </c>
      <c r="K22" s="113">
        <f ca="1">VLOOKUP($C22,AuxPartFluPorc!$C$5:$U$147,AuxPartFluGWh!K$1,FALSE)*HLOOKUP(K$4,AuxLinFluTotGWh!$B$5:$S$10,6,FALSE)</f>
        <v>8.7917287607072153E-2</v>
      </c>
      <c r="L22" s="114">
        <f ca="1">VLOOKUP($C22,AuxPartFluPorc!$C$5:$U$147,AuxPartFluGWh!L$1,FALSE)*HLOOKUP(L$4,AuxLinFluTotGWh!$B$5:$S$10,6,FALSE)</f>
        <v>0.14908252861089263</v>
      </c>
      <c r="M22" s="115">
        <f ca="1">VLOOKUP($C22,AuxPartFluPorc!$C$5:$U$147,AuxPartFluGWh!M$1,FALSE)*HLOOKUP(M$4,AuxLinFluTotGWh!$B$5:$S$10,6,FALSE)</f>
        <v>1.0670976188688739</v>
      </c>
      <c r="N22" s="113">
        <f ca="1">VLOOKUP($C22,AuxPartFluPorc!$C$5:$U$147,AuxPartFluGWh!N$1,FALSE)*HLOOKUP(N$4,AuxLinFluTotGWh!$B$5:$S$10,6,FALSE)</f>
        <v>1.848105876775973</v>
      </c>
      <c r="O22" s="114">
        <f ca="1">VLOOKUP($C22,AuxPartFluPorc!$C$5:$U$147,AuxPartFluGWh!O$1,FALSE)*HLOOKUP(O$4,AuxLinFluTotGWh!$B$5:$S$10,6,FALSE)</f>
        <v>0.56452592515629729</v>
      </c>
      <c r="P22" s="114">
        <f ca="1">VLOOKUP($C22,AuxPartFluPorc!$C$5:$U$147,AuxPartFluGWh!P$1,FALSE)*HLOOKUP(P$4,AuxLinFluTotGWh!$B$5:$S$10,6,FALSE)</f>
        <v>0.49302075231499909</v>
      </c>
      <c r="Q22" s="115">
        <f ca="1">VLOOKUP($C22,AuxPartFluPorc!$C$5:$U$147,AuxPartFluGWh!Q$1,FALSE)*HLOOKUP(Q$4,AuxLinFluTotGWh!$B$5:$S$10,6,FALSE)</f>
        <v>1.0670976188688739</v>
      </c>
      <c r="R22" s="113">
        <f ca="1">VLOOKUP($C22,AuxPartFluPorc!$C$5:$U$147,AuxPartFluGWh!R$1,FALSE)*HLOOKUP(R$4,AuxLinFluTotGWh!$B$5:$S$10,6,FALSE)</f>
        <v>0.17684667246140268</v>
      </c>
      <c r="S22" s="114">
        <f ca="1">VLOOKUP($C22,AuxPartFluPorc!$C$5:$U$147,AuxPartFluGWh!S$1,FALSE)*HLOOKUP(S$4,AuxLinFluTotGWh!$B$5:$S$10,6,FALSE)</f>
        <v>0.6358880441813658</v>
      </c>
      <c r="T22" s="114">
        <f ca="1">VLOOKUP($C22,AuxPartFluPorc!$C$5:$U$147,AuxPartFluGWh!T$1,FALSE)*HLOOKUP(T$4,AuxLinFluTotGWh!$B$5:$S$10,6,FALSE)</f>
        <v>0.1145535045294712</v>
      </c>
      <c r="U22" s="114">
        <f ca="1">VLOOKUP($C22,AuxPartFluPorc!$C$5:$U$147,AuxPartFluGWh!U$1,FALSE)*HLOOKUP(U$4,AuxLinFluTotGWh!$B$5:$S$10,6,FALSE)</f>
        <v>0.1992901432021055</v>
      </c>
      <c r="V22" s="107" t="s">
        <v>63</v>
      </c>
    </row>
    <row r="23" spans="1:22" x14ac:dyDescent="0.25">
      <c r="A23" s="87" t="s">
        <v>693</v>
      </c>
      <c r="B23" s="94" t="s">
        <v>63</v>
      </c>
      <c r="C23" s="88" t="s">
        <v>299</v>
      </c>
      <c r="D23" s="113">
        <f ca="1">VLOOKUP($C23,AuxPartFluPorc!$C$5:$U$147,AuxPartFluGWh!D$1,FALSE)*HLOOKUP(D$4,AuxLinFluTotGWh!$B$5:$S$10,6,FALSE)</f>
        <v>12.133190431210188</v>
      </c>
      <c r="E23" s="114">
        <f ca="1">VLOOKUP($C23,AuxPartFluPorc!$C$5:$U$147,AuxPartFluGWh!E$1,FALSE)*HLOOKUP(E$4,AuxLinFluTotGWh!$B$5:$S$10,6,FALSE)</f>
        <v>24.497988592485612</v>
      </c>
      <c r="F23" s="115">
        <f ca="1">VLOOKUP($C23,AuxPartFluPorc!$C$5:$U$147,AuxPartFluGWh!F$1,FALSE)*HLOOKUP(F$4,AuxLinFluTotGWh!$B$5:$S$10,6,FALSE)</f>
        <v>0</v>
      </c>
      <c r="G23" s="113">
        <f ca="1">VLOOKUP($C23,AuxPartFluPorc!$C$5:$U$147,AuxPartFluGWh!G$1,FALSE)*HLOOKUP(G$4,AuxLinFluTotGWh!$B$5:$S$10,6,FALSE)</f>
        <v>24.497988592485612</v>
      </c>
      <c r="H23" s="114">
        <f ca="1">VLOOKUP($C23,AuxPartFluPorc!$C$5:$U$147,AuxPartFluGWh!H$1,FALSE)*HLOOKUP(H$4,AuxLinFluTotGWh!$B$5:$S$10,6,FALSE)</f>
        <v>16.875238340260442</v>
      </c>
      <c r="I23" s="114">
        <f ca="1">VLOOKUP($C23,AuxPartFluPorc!$C$5:$U$147,AuxPartFluGWh!I$1,FALSE)*HLOOKUP(I$4,AuxLinFluTotGWh!$B$5:$S$10,6,FALSE)</f>
        <v>11.010357355094719</v>
      </c>
      <c r="J23" s="115">
        <f ca="1">VLOOKUP($C23,AuxPartFluPorc!$C$5:$U$147,AuxPartFluGWh!J$1,FALSE)*HLOOKUP(J$4,AuxLinFluTotGWh!$B$5:$S$10,6,FALSE)</f>
        <v>12.263931276915356</v>
      </c>
      <c r="K23" s="113">
        <f ca="1">VLOOKUP($C23,AuxPartFluPorc!$C$5:$U$147,AuxPartFluGWh!K$1,FALSE)*HLOOKUP(K$4,AuxLinFluTotGWh!$B$5:$S$10,6,FALSE)</f>
        <v>0</v>
      </c>
      <c r="L23" s="114">
        <f ca="1">VLOOKUP($C23,AuxPartFluPorc!$C$5:$U$147,AuxPartFluGWh!L$1,FALSE)*HLOOKUP(L$4,AuxLinFluTotGWh!$B$5:$S$10,6,FALSE)</f>
        <v>4.7016074704013665E-2</v>
      </c>
      <c r="M23" s="115">
        <f ca="1">VLOOKUP($C23,AuxPartFluPorc!$C$5:$U$147,AuxPartFluGWh!M$1,FALSE)*HLOOKUP(M$4,AuxLinFluTotGWh!$B$5:$S$10,6,FALSE)</f>
        <v>2.8435648576192425</v>
      </c>
      <c r="N23" s="113">
        <f ca="1">VLOOKUP($C23,AuxPartFluPorc!$C$5:$U$147,AuxPartFluGWh!N$1,FALSE)*HLOOKUP(N$4,AuxLinFluTotGWh!$B$5:$S$10,6,FALSE)</f>
        <v>5.0105563033624145</v>
      </c>
      <c r="O23" s="114">
        <f ca="1">VLOOKUP($C23,AuxPartFluPorc!$C$5:$U$147,AuxPartFluGWh!O$1,FALSE)*HLOOKUP(O$4,AuxLinFluTotGWh!$B$5:$S$10,6,FALSE)</f>
        <v>1.4993497155401558</v>
      </c>
      <c r="P23" s="114">
        <f ca="1">VLOOKUP($C23,AuxPartFluPorc!$C$5:$U$147,AuxPartFluGWh!P$1,FALSE)*HLOOKUP(P$4,AuxLinFluTotGWh!$B$5:$S$10,6,FALSE)</f>
        <v>1.3137847368562412</v>
      </c>
      <c r="Q23" s="115">
        <f ca="1">VLOOKUP($C23,AuxPartFluPorc!$C$5:$U$147,AuxPartFluGWh!Q$1,FALSE)*HLOOKUP(Q$4,AuxLinFluTotGWh!$B$5:$S$10,6,FALSE)</f>
        <v>2.8435648576192425</v>
      </c>
      <c r="R23" s="113">
        <f ca="1">VLOOKUP($C23,AuxPartFluPorc!$C$5:$U$147,AuxPartFluGWh!R$1,FALSE)*HLOOKUP(R$4,AuxLinFluTotGWh!$B$5:$S$10,6,FALSE)</f>
        <v>0.46346548307285701</v>
      </c>
      <c r="S23" s="114">
        <f ca="1">VLOOKUP($C23,AuxPartFluPorc!$C$5:$U$147,AuxPartFluGWh!S$1,FALSE)*HLOOKUP(S$4,AuxLinFluTotGWh!$B$5:$S$10,6,FALSE)</f>
        <v>1.672369137531484</v>
      </c>
      <c r="T23" s="114">
        <f ca="1">VLOOKUP($C23,AuxPartFluPorc!$C$5:$U$147,AuxPartFluGWh!T$1,FALSE)*HLOOKUP(T$4,AuxLinFluTotGWh!$B$5:$S$10,6,FALSE)</f>
        <v>0.34504485866990303</v>
      </c>
      <c r="U23" s="114">
        <f ca="1">VLOOKUP($C23,AuxPartFluPorc!$C$5:$U$147,AuxPartFluGWh!U$1,FALSE)*HLOOKUP(U$4,AuxLinFluTotGWh!$B$5:$S$10,6,FALSE)</f>
        <v>0.60932559938688724</v>
      </c>
      <c r="V23" s="107" t="s">
        <v>63</v>
      </c>
    </row>
    <row r="24" spans="1:22" x14ac:dyDescent="0.25">
      <c r="A24" s="87" t="s">
        <v>693</v>
      </c>
      <c r="B24" s="94" t="s">
        <v>63</v>
      </c>
      <c r="C24" s="88" t="s">
        <v>300</v>
      </c>
      <c r="D24" s="113">
        <f ca="1">VLOOKUP($C24,AuxPartFluPorc!$C$5:$U$147,AuxPartFluGWh!D$1,FALSE)*HLOOKUP(D$4,AuxLinFluTotGWh!$B$5:$S$10,6,FALSE)</f>
        <v>12.453702818584309</v>
      </c>
      <c r="E24" s="114">
        <f ca="1">VLOOKUP($C24,AuxPartFluPorc!$C$5:$U$147,AuxPartFluGWh!E$1,FALSE)*HLOOKUP(E$4,AuxLinFluTotGWh!$B$5:$S$10,6,FALSE)</f>
        <v>26.61620897557102</v>
      </c>
      <c r="F24" s="115">
        <f ca="1">VLOOKUP($C24,AuxPartFluPorc!$C$5:$U$147,AuxPartFluGWh!F$1,FALSE)*HLOOKUP(F$4,AuxLinFluTotGWh!$B$5:$S$10,6,FALSE)</f>
        <v>0</v>
      </c>
      <c r="G24" s="113">
        <f ca="1">VLOOKUP($C24,AuxPartFluPorc!$C$5:$U$147,AuxPartFluGWh!G$1,FALSE)*HLOOKUP(G$4,AuxLinFluTotGWh!$B$5:$S$10,6,FALSE)</f>
        <v>26.61620897557102</v>
      </c>
      <c r="H24" s="114">
        <f ca="1">VLOOKUP($C24,AuxPartFluPorc!$C$5:$U$147,AuxPartFluGWh!H$1,FALSE)*HLOOKUP(H$4,AuxLinFluTotGWh!$B$5:$S$10,6,FALSE)</f>
        <v>18.675414792934081</v>
      </c>
      <c r="I24" s="114">
        <f ca="1">VLOOKUP($C24,AuxPartFluPorc!$C$5:$U$147,AuxPartFluGWh!I$1,FALSE)*HLOOKUP(I$4,AuxLinFluTotGWh!$B$5:$S$10,6,FALSE)</f>
        <v>30.959746149884239</v>
      </c>
      <c r="J24" s="115">
        <f ca="1">VLOOKUP($C24,AuxPartFluPorc!$C$5:$U$147,AuxPartFluGWh!J$1,FALSE)*HLOOKUP(J$4,AuxLinFluTotGWh!$B$5:$S$10,6,FALSE)</f>
        <v>13.775479073934825</v>
      </c>
      <c r="K24" s="113">
        <f ca="1">VLOOKUP($C24,AuxPartFluPorc!$C$5:$U$147,AuxPartFluGWh!K$1,FALSE)*HLOOKUP(K$4,AuxLinFluTotGWh!$B$5:$S$10,6,FALSE)</f>
        <v>0.24095805446006932</v>
      </c>
      <c r="L24" s="114">
        <f ca="1">VLOOKUP($C24,AuxPartFluPorc!$C$5:$U$147,AuxPartFluGWh!L$1,FALSE)*HLOOKUP(L$4,AuxLinFluTotGWh!$B$5:$S$10,6,FALSE)</f>
        <v>0.47018678524920099</v>
      </c>
      <c r="M24" s="115">
        <f ca="1">VLOOKUP($C24,AuxPartFluPorc!$C$5:$U$147,AuxPartFluGWh!M$1,FALSE)*HLOOKUP(M$4,AuxLinFluTotGWh!$B$5:$S$10,6,FALSE)</f>
        <v>2.9300140659160592</v>
      </c>
      <c r="N24" s="113">
        <f ca="1">VLOOKUP($C24,AuxPartFluPorc!$C$5:$U$147,AuxPartFluGWh!N$1,FALSE)*HLOOKUP(N$4,AuxLinFluTotGWh!$B$5:$S$10,6,FALSE)</f>
        <v>5.6481140103826259</v>
      </c>
      <c r="O24" s="114">
        <f ca="1">VLOOKUP($C24,AuxPartFluPorc!$C$5:$U$147,AuxPartFluGWh!O$1,FALSE)*HLOOKUP(O$4,AuxLinFluTotGWh!$B$5:$S$10,6,FALSE)</f>
        <v>1.5350752610623728</v>
      </c>
      <c r="P24" s="114">
        <f ca="1">VLOOKUP($C24,AuxPartFluPorc!$C$5:$U$147,AuxPartFluGWh!P$1,FALSE)*HLOOKUP(P$4,AuxLinFluTotGWh!$B$5:$S$10,6,FALSE)</f>
        <v>1.3537252251436782</v>
      </c>
      <c r="Q24" s="115">
        <f ca="1">VLOOKUP($C24,AuxPartFluPorc!$C$5:$U$147,AuxPartFluGWh!Q$1,FALSE)*HLOOKUP(Q$4,AuxLinFluTotGWh!$B$5:$S$10,6,FALSE)</f>
        <v>2.9300140659160592</v>
      </c>
      <c r="R24" s="113">
        <f ca="1">VLOOKUP($C24,AuxPartFluPorc!$C$5:$U$147,AuxPartFluGWh!R$1,FALSE)*HLOOKUP(R$4,AuxLinFluTotGWh!$B$5:$S$10,6,FALSE)</f>
        <v>0.47292749256409372</v>
      </c>
      <c r="S24" s="114">
        <f ca="1">VLOOKUP($C24,AuxPartFluPorc!$C$5:$U$147,AuxPartFluGWh!S$1,FALSE)*HLOOKUP(S$4,AuxLinFluTotGWh!$B$5:$S$10,6,FALSE)</f>
        <v>1.7161471097000296</v>
      </c>
      <c r="T24" s="114">
        <f ca="1">VLOOKUP($C24,AuxPartFluPorc!$C$5:$U$147,AuxPartFluGWh!T$1,FALSE)*HLOOKUP(T$4,AuxLinFluTotGWh!$B$5:$S$10,6,FALSE)</f>
        <v>0.30844352683962256</v>
      </c>
      <c r="U24" s="114">
        <f ca="1">VLOOKUP($C24,AuxPartFluPorc!$C$5:$U$147,AuxPartFluGWh!U$1,FALSE)*HLOOKUP(U$4,AuxLinFluTotGWh!$B$5:$S$10,6,FALSE)</f>
        <v>0.59249639616006322</v>
      </c>
      <c r="V24" s="107" t="s">
        <v>63</v>
      </c>
    </row>
    <row r="25" spans="1:22" x14ac:dyDescent="0.25">
      <c r="A25" s="87" t="s">
        <v>693</v>
      </c>
      <c r="B25" s="94" t="s">
        <v>63</v>
      </c>
      <c r="C25" s="88" t="s">
        <v>301</v>
      </c>
      <c r="D25" s="113">
        <f ca="1">VLOOKUP($C25,AuxPartFluPorc!$C$5:$U$147,AuxPartFluGWh!D$1,FALSE)*HLOOKUP(D$4,AuxLinFluTotGWh!$B$5:$S$10,6,FALSE)</f>
        <v>25.229255522116773</v>
      </c>
      <c r="E25" s="114">
        <f ca="1">VLOOKUP($C25,AuxPartFluPorc!$C$5:$U$147,AuxPartFluGWh!E$1,FALSE)*HLOOKUP(E$4,AuxLinFluTotGWh!$B$5:$S$10,6,FALSE)</f>
        <v>52.043073018047394</v>
      </c>
      <c r="F25" s="115">
        <f ca="1">VLOOKUP($C25,AuxPartFluPorc!$C$5:$U$147,AuxPartFluGWh!F$1,FALSE)*HLOOKUP(F$4,AuxLinFluTotGWh!$B$5:$S$10,6,FALSE)</f>
        <v>0</v>
      </c>
      <c r="G25" s="113">
        <f ca="1">VLOOKUP($C25,AuxPartFluPorc!$C$5:$U$147,AuxPartFluGWh!G$1,FALSE)*HLOOKUP(G$4,AuxLinFluTotGWh!$B$5:$S$10,6,FALSE)</f>
        <v>52.043073018047394</v>
      </c>
      <c r="H25" s="114">
        <f ca="1">VLOOKUP($C25,AuxPartFluPorc!$C$5:$U$147,AuxPartFluGWh!H$1,FALSE)*HLOOKUP(H$4,AuxLinFluTotGWh!$B$5:$S$10,6,FALSE)</f>
        <v>35.245883786848708</v>
      </c>
      <c r="I25" s="114">
        <f ca="1">VLOOKUP($C25,AuxPartFluPorc!$C$5:$U$147,AuxPartFluGWh!I$1,FALSE)*HLOOKUP(I$4,AuxLinFluTotGWh!$B$5:$S$10,6,FALSE)</f>
        <v>29.899378504056425</v>
      </c>
      <c r="J25" s="115">
        <f ca="1">VLOOKUP($C25,AuxPartFluPorc!$C$5:$U$147,AuxPartFluGWh!J$1,FALSE)*HLOOKUP(J$4,AuxLinFluTotGWh!$B$5:$S$10,6,FALSE)</f>
        <v>24.870283484975957</v>
      </c>
      <c r="K25" s="113">
        <f ca="1">VLOOKUP($C25,AuxPartFluPorc!$C$5:$U$147,AuxPartFluGWh!K$1,FALSE)*HLOOKUP(K$4,AuxLinFluTotGWh!$B$5:$S$10,6,FALSE)</f>
        <v>0</v>
      </c>
      <c r="L25" s="114">
        <f ca="1">VLOOKUP($C25,AuxPartFluPorc!$C$5:$U$147,AuxPartFluGWh!L$1,FALSE)*HLOOKUP(L$4,AuxLinFluTotGWh!$B$5:$S$10,6,FALSE)</f>
        <v>6.8649398789534646E-2</v>
      </c>
      <c r="M25" s="115">
        <f ca="1">VLOOKUP($C25,AuxPartFluPorc!$C$5:$U$147,AuxPartFluGWh!M$1,FALSE)*HLOOKUP(M$4,AuxLinFluTotGWh!$B$5:$S$10,6,FALSE)</f>
        <v>5.9210027249525004</v>
      </c>
      <c r="N25" s="113">
        <f ca="1">VLOOKUP($C25,AuxPartFluPorc!$C$5:$U$147,AuxPartFluGWh!N$1,FALSE)*HLOOKUP(N$4,AuxLinFluTotGWh!$B$5:$S$10,6,FALSE)</f>
        <v>12.72985639912941</v>
      </c>
      <c r="O25" s="114">
        <f ca="1">VLOOKUP($C25,AuxPartFluPorc!$C$5:$U$147,AuxPartFluGWh!O$1,FALSE)*HLOOKUP(O$4,AuxLinFluTotGWh!$B$5:$S$10,6,FALSE)</f>
        <v>3.1296600528186787</v>
      </c>
      <c r="P25" s="114">
        <f ca="1">VLOOKUP($C25,AuxPartFluPorc!$C$5:$U$147,AuxPartFluGWh!P$1,FALSE)*HLOOKUP(P$4,AuxLinFluTotGWh!$B$5:$S$10,6,FALSE)</f>
        <v>2.7356212013859906</v>
      </c>
      <c r="Q25" s="115">
        <f ca="1">VLOOKUP($C25,AuxPartFluPorc!$C$5:$U$147,AuxPartFluGWh!Q$1,FALSE)*HLOOKUP(Q$4,AuxLinFluTotGWh!$B$5:$S$10,6,FALSE)</f>
        <v>5.9210027249525004</v>
      </c>
      <c r="R25" s="113">
        <f ca="1">VLOOKUP($C25,AuxPartFluPorc!$C$5:$U$147,AuxPartFluGWh!R$1,FALSE)*HLOOKUP(R$4,AuxLinFluTotGWh!$B$5:$S$10,6,FALSE)</f>
        <v>0.96753487961532569</v>
      </c>
      <c r="S25" s="114">
        <f ca="1">VLOOKUP($C25,AuxPartFluPorc!$C$5:$U$147,AuxPartFluGWh!S$1,FALSE)*HLOOKUP(S$4,AuxLinFluTotGWh!$B$5:$S$10,6,FALSE)</f>
        <v>3.4799888925702875</v>
      </c>
      <c r="T25" s="114">
        <f ca="1">VLOOKUP($C25,AuxPartFluPorc!$C$5:$U$147,AuxPartFluGWh!T$1,FALSE)*HLOOKUP(T$4,AuxLinFluTotGWh!$B$5:$S$10,6,FALSE)</f>
        <v>0.72184401762236494</v>
      </c>
      <c r="U25" s="114">
        <f ca="1">VLOOKUP($C25,AuxPartFluPorc!$C$5:$U$147,AuxPartFluGWh!U$1,FALSE)*HLOOKUP(U$4,AuxLinFluTotGWh!$B$5:$S$10,6,FALSE)</f>
        <v>1.2333198091746109</v>
      </c>
      <c r="V25" s="107" t="s">
        <v>63</v>
      </c>
    </row>
    <row r="26" spans="1:22" x14ac:dyDescent="0.25">
      <c r="A26" s="87" t="s">
        <v>693</v>
      </c>
      <c r="B26" s="94" t="s">
        <v>63</v>
      </c>
      <c r="C26" s="88" t="s">
        <v>302</v>
      </c>
      <c r="D26" s="113">
        <f ca="1">VLOOKUP($C26,AuxPartFluPorc!$C$5:$U$147,AuxPartFluGWh!D$1,FALSE)*HLOOKUP(D$4,AuxLinFluTotGWh!$B$5:$S$10,6,FALSE)</f>
        <v>20.583819856664544</v>
      </c>
      <c r="E26" s="114">
        <f ca="1">VLOOKUP($C26,AuxPartFluPorc!$C$5:$U$147,AuxPartFluGWh!E$1,FALSE)*HLOOKUP(E$4,AuxLinFluTotGWh!$B$5:$S$10,6,FALSE)</f>
        <v>43.655780382577639</v>
      </c>
      <c r="F26" s="115">
        <f ca="1">VLOOKUP($C26,AuxPartFluPorc!$C$5:$U$147,AuxPartFluGWh!F$1,FALSE)*HLOOKUP(F$4,AuxLinFluTotGWh!$B$5:$S$10,6,FALSE)</f>
        <v>1.6009339436368699</v>
      </c>
      <c r="G26" s="113">
        <f ca="1">VLOOKUP($C26,AuxPartFluPorc!$C$5:$U$147,AuxPartFluGWh!G$1,FALSE)*HLOOKUP(G$4,AuxLinFluTotGWh!$B$5:$S$10,6,FALSE)</f>
        <v>43.655780382577639</v>
      </c>
      <c r="H26" s="114">
        <f ca="1">VLOOKUP($C26,AuxPartFluPorc!$C$5:$U$147,AuxPartFluGWh!H$1,FALSE)*HLOOKUP(H$4,AuxLinFluTotGWh!$B$5:$S$10,6,FALSE)</f>
        <v>30.274759755675003</v>
      </c>
      <c r="I26" s="114">
        <f ca="1">VLOOKUP($C26,AuxPartFluPorc!$C$5:$U$147,AuxPartFluGWh!I$1,FALSE)*HLOOKUP(I$4,AuxLinFluTotGWh!$B$5:$S$10,6,FALSE)</f>
        <v>67.095028987005861</v>
      </c>
      <c r="J26" s="115">
        <f ca="1">VLOOKUP($C26,AuxPartFluPorc!$C$5:$U$147,AuxPartFluGWh!J$1,FALSE)*HLOOKUP(J$4,AuxLinFluTotGWh!$B$5:$S$10,6,FALSE)</f>
        <v>19.837073376816424</v>
      </c>
      <c r="K26" s="113">
        <f ca="1">VLOOKUP($C26,AuxPartFluPorc!$C$5:$U$147,AuxPartFluGWh!K$1,FALSE)*HLOOKUP(K$4,AuxLinFluTotGWh!$B$5:$S$10,6,FALSE)</f>
        <v>0.18025048864781362</v>
      </c>
      <c r="L26" s="114">
        <f ca="1">VLOOKUP($C26,AuxPartFluPorc!$C$5:$U$147,AuxPartFluGWh!L$1,FALSE)*HLOOKUP(L$4,AuxLinFluTotGWh!$B$5:$S$10,6,FALSE)</f>
        <v>0.31890842694626792</v>
      </c>
      <c r="M26" s="115">
        <f ca="1">VLOOKUP($C26,AuxPartFluPorc!$C$5:$U$147,AuxPartFluGWh!M$1,FALSE)*HLOOKUP(M$4,AuxLinFluTotGWh!$B$5:$S$10,6,FALSE)</f>
        <v>4.1840922782061254</v>
      </c>
      <c r="N26" s="113">
        <f ca="1">VLOOKUP($C26,AuxPartFluPorc!$C$5:$U$147,AuxPartFluGWh!N$1,FALSE)*HLOOKUP(N$4,AuxLinFluTotGWh!$B$5:$S$10,6,FALSE)</f>
        <v>6.4074703086684206</v>
      </c>
      <c r="O26" s="114">
        <f ca="1">VLOOKUP($C26,AuxPartFluPorc!$C$5:$U$147,AuxPartFluGWh!O$1,FALSE)*HLOOKUP(O$4,AuxLinFluTotGWh!$B$5:$S$10,6,FALSE)</f>
        <v>2.2952374268035625</v>
      </c>
      <c r="P26" s="114">
        <f ca="1">VLOOKUP($C26,AuxPartFluPorc!$C$5:$U$147,AuxPartFluGWh!P$1,FALSE)*HLOOKUP(P$4,AuxLinFluTotGWh!$B$5:$S$10,6,FALSE)</f>
        <v>1.9331342668944906</v>
      </c>
      <c r="Q26" s="115">
        <f ca="1">VLOOKUP($C26,AuxPartFluPorc!$C$5:$U$147,AuxPartFluGWh!Q$1,FALSE)*HLOOKUP(Q$4,AuxLinFluTotGWh!$B$5:$S$10,6,FALSE)</f>
        <v>4.1840922782061254</v>
      </c>
      <c r="R26" s="113">
        <f ca="1">VLOOKUP($C26,AuxPartFluPorc!$C$5:$U$147,AuxPartFluGWh!R$1,FALSE)*HLOOKUP(R$4,AuxLinFluTotGWh!$B$5:$S$10,6,FALSE)</f>
        <v>0.70936470426107556</v>
      </c>
      <c r="S26" s="114">
        <f ca="1">VLOOKUP($C26,AuxPartFluPorc!$C$5:$U$147,AuxPartFluGWh!S$1,FALSE)*HLOOKUP(S$4,AuxLinFluTotGWh!$B$5:$S$10,6,FALSE)</f>
        <v>2.574429778262938</v>
      </c>
      <c r="T26" s="114">
        <f ca="1">VLOOKUP($C26,AuxPartFluPorc!$C$5:$U$147,AuxPartFluGWh!T$1,FALSE)*HLOOKUP(T$4,AuxLinFluTotGWh!$B$5:$S$10,6,FALSE)</f>
        <v>0.4460461044493238</v>
      </c>
      <c r="U26" s="114">
        <f ca="1">VLOOKUP($C26,AuxPartFluPorc!$C$5:$U$147,AuxPartFluGWh!U$1,FALSE)*HLOOKUP(U$4,AuxLinFluTotGWh!$B$5:$S$10,6,FALSE)</f>
        <v>0.6731265024626325</v>
      </c>
      <c r="V26" s="107" t="s">
        <v>63</v>
      </c>
    </row>
    <row r="27" spans="1:22" x14ac:dyDescent="0.25">
      <c r="A27" s="87" t="s">
        <v>693</v>
      </c>
      <c r="B27" s="94" t="s">
        <v>63</v>
      </c>
      <c r="C27" s="88" t="s">
        <v>303</v>
      </c>
      <c r="D27" s="113">
        <f ca="1">VLOOKUP($C27,AuxPartFluPorc!$C$5:$U$147,AuxPartFluGWh!D$1,FALSE)*HLOOKUP(D$4,AuxLinFluTotGWh!$B$5:$S$10,6,FALSE)</f>
        <v>1.1562753439452602</v>
      </c>
      <c r="E27" s="114">
        <f ca="1">VLOOKUP($C27,AuxPartFluPorc!$C$5:$U$147,AuxPartFluGWh!E$1,FALSE)*HLOOKUP(E$4,AuxLinFluTotGWh!$B$5:$S$10,6,FALSE)</f>
        <v>2.361480893948249</v>
      </c>
      <c r="F27" s="115">
        <f ca="1">VLOOKUP($C27,AuxPartFluPorc!$C$5:$U$147,AuxPartFluGWh!F$1,FALSE)*HLOOKUP(F$4,AuxLinFluTotGWh!$B$5:$S$10,6,FALSE)</f>
        <v>0</v>
      </c>
      <c r="G27" s="113">
        <f ca="1">VLOOKUP($C27,AuxPartFluPorc!$C$5:$U$147,AuxPartFluGWh!G$1,FALSE)*HLOOKUP(G$4,AuxLinFluTotGWh!$B$5:$S$10,6,FALSE)</f>
        <v>2.361480893948249</v>
      </c>
      <c r="H27" s="114">
        <f ca="1">VLOOKUP($C27,AuxPartFluPorc!$C$5:$U$147,AuxPartFluGWh!H$1,FALSE)*HLOOKUP(H$4,AuxLinFluTotGWh!$B$5:$S$10,6,FALSE)</f>
        <v>1.6723169120840964</v>
      </c>
      <c r="I27" s="114">
        <f ca="1">VLOOKUP($C27,AuxPartFluPorc!$C$5:$U$147,AuxPartFluGWh!I$1,FALSE)*HLOOKUP(I$4,AuxLinFluTotGWh!$B$5:$S$10,6,FALSE)</f>
        <v>55.946750802795847</v>
      </c>
      <c r="J27" s="115">
        <f ca="1">VLOOKUP($C27,AuxPartFluPorc!$C$5:$U$147,AuxPartFluGWh!J$1,FALSE)*HLOOKUP(J$4,AuxLinFluTotGWh!$B$5:$S$10,6,FALSE)</f>
        <v>1.2358215545849176</v>
      </c>
      <c r="K27" s="113">
        <f ca="1">VLOOKUP($C27,AuxPartFluPorc!$C$5:$U$147,AuxPartFluGWh!K$1,FALSE)*HLOOKUP(K$4,AuxLinFluTotGWh!$B$5:$S$10,6,FALSE)</f>
        <v>7.4622702520776088E-3</v>
      </c>
      <c r="L27" s="114">
        <f ca="1">VLOOKUP($C27,AuxPartFluPorc!$C$5:$U$147,AuxPartFluGWh!L$1,FALSE)*HLOOKUP(L$4,AuxLinFluTotGWh!$B$5:$S$10,6,FALSE)</f>
        <v>1.4513666970071157E-2</v>
      </c>
      <c r="M27" s="115">
        <f ca="1">VLOOKUP($C27,AuxPartFluPorc!$C$5:$U$147,AuxPartFluGWh!M$1,FALSE)*HLOOKUP(M$4,AuxLinFluTotGWh!$B$5:$S$10,6,FALSE)</f>
        <v>0.26366367081642872</v>
      </c>
      <c r="N27" s="113">
        <f ca="1">VLOOKUP($C27,AuxPartFluPorc!$C$5:$U$147,AuxPartFluGWh!N$1,FALSE)*HLOOKUP(N$4,AuxLinFluTotGWh!$B$5:$S$10,6,FALSE)</f>
        <v>0.26084122629928957</v>
      </c>
      <c r="O27" s="114">
        <f ca="1">VLOOKUP($C27,AuxPartFluPorc!$C$5:$U$147,AuxPartFluGWh!O$1,FALSE)*HLOOKUP(O$4,AuxLinFluTotGWh!$B$5:$S$10,6,FALSE)</f>
        <v>0.13946662150528924</v>
      </c>
      <c r="P27" s="114">
        <f ca="1">VLOOKUP($C27,AuxPartFluPorc!$C$5:$U$147,AuxPartFluGWh!P$1,FALSE)*HLOOKUP(P$4,AuxLinFluTotGWh!$B$5:$S$10,6,FALSE)</f>
        <v>0.12181800008067029</v>
      </c>
      <c r="Q27" s="115">
        <f ca="1">VLOOKUP($C27,AuxPartFluPorc!$C$5:$U$147,AuxPartFluGWh!Q$1,FALSE)*HLOOKUP(Q$4,AuxLinFluTotGWh!$B$5:$S$10,6,FALSE)</f>
        <v>0.26366367081642872</v>
      </c>
      <c r="R27" s="113">
        <f ca="1">VLOOKUP($C27,AuxPartFluPorc!$C$5:$U$147,AuxPartFluGWh!R$1,FALSE)*HLOOKUP(R$4,AuxLinFluTotGWh!$B$5:$S$10,6,FALSE)</f>
        <v>3.9332369636711974E-2</v>
      </c>
      <c r="S27" s="114">
        <f ca="1">VLOOKUP($C27,AuxPartFluPorc!$C$5:$U$147,AuxPartFluGWh!S$1,FALSE)*HLOOKUP(S$4,AuxLinFluTotGWh!$B$5:$S$10,6,FALSE)</f>
        <v>0.16153400098974283</v>
      </c>
      <c r="T27" s="114">
        <f ca="1">VLOOKUP($C27,AuxPartFluPorc!$C$5:$U$147,AuxPartFluGWh!T$1,FALSE)*HLOOKUP(T$4,AuxLinFluTotGWh!$B$5:$S$10,6,FALSE)</f>
        <v>2.967117615867736E-2</v>
      </c>
      <c r="U27" s="114">
        <f ca="1">VLOOKUP($C27,AuxPartFluPorc!$C$5:$U$147,AuxPartFluGWh!U$1,FALSE)*HLOOKUP(U$4,AuxLinFluTotGWh!$B$5:$S$10,6,FALSE)</f>
        <v>5.5281080349242798E-2</v>
      </c>
      <c r="V27" s="107" t="s">
        <v>63</v>
      </c>
    </row>
    <row r="28" spans="1:22" x14ac:dyDescent="0.25">
      <c r="A28" s="87" t="s">
        <v>693</v>
      </c>
      <c r="B28" s="94" t="s">
        <v>63</v>
      </c>
      <c r="C28" s="88" t="s">
        <v>304</v>
      </c>
      <c r="D28" s="113">
        <f ca="1">VLOOKUP($C28,AuxPartFluPorc!$C$5:$U$147,AuxPartFluGWh!D$1,FALSE)*HLOOKUP(D$4,AuxLinFluTotGWh!$B$5:$S$10,6,FALSE)</f>
        <v>3.4090607106604887E-2</v>
      </c>
      <c r="E28" s="114">
        <f ca="1">VLOOKUP($C28,AuxPartFluPorc!$C$5:$U$147,AuxPartFluGWh!E$1,FALSE)*HLOOKUP(E$4,AuxLinFluTotGWh!$B$5:$S$10,6,FALSE)</f>
        <v>0</v>
      </c>
      <c r="F28" s="115">
        <f ca="1">VLOOKUP($C28,AuxPartFluPorc!$C$5:$U$147,AuxPartFluGWh!F$1,FALSE)*HLOOKUP(F$4,AuxLinFluTotGWh!$B$5:$S$10,6,FALSE)</f>
        <v>0</v>
      </c>
      <c r="G28" s="113">
        <f ca="1">VLOOKUP($C28,AuxPartFluPorc!$C$5:$U$147,AuxPartFluGWh!G$1,FALSE)*HLOOKUP(G$4,AuxLinFluTotGWh!$B$5:$S$10,6,FALSE)</f>
        <v>0</v>
      </c>
      <c r="H28" s="114">
        <f ca="1">VLOOKUP($C28,AuxPartFluPorc!$C$5:$U$147,AuxPartFluGWh!H$1,FALSE)*HLOOKUP(H$4,AuxLinFluTotGWh!$B$5:$S$10,6,FALSE)</f>
        <v>0</v>
      </c>
      <c r="I28" s="114">
        <f ca="1">VLOOKUP($C28,AuxPartFluPorc!$C$5:$U$147,AuxPartFluGWh!I$1,FALSE)*HLOOKUP(I$4,AuxLinFluTotGWh!$B$5:$S$10,6,FALSE)</f>
        <v>2.7390555487395738</v>
      </c>
      <c r="J28" s="115">
        <f ca="1">VLOOKUP($C28,AuxPartFluPorc!$C$5:$U$147,AuxPartFluGWh!J$1,FALSE)*HLOOKUP(J$4,AuxLinFluTotGWh!$B$5:$S$10,6,FALSE)</f>
        <v>0</v>
      </c>
      <c r="K28" s="113">
        <f ca="1">VLOOKUP($C28,AuxPartFluPorc!$C$5:$U$147,AuxPartFluGWh!K$1,FALSE)*HLOOKUP(K$4,AuxLinFluTotGWh!$B$5:$S$10,6,FALSE)</f>
        <v>0</v>
      </c>
      <c r="L28" s="114">
        <f ca="1">VLOOKUP($C28,AuxPartFluPorc!$C$5:$U$147,AuxPartFluGWh!L$1,FALSE)*HLOOKUP(L$4,AuxLinFluTotGWh!$B$5:$S$10,6,FALSE)</f>
        <v>0</v>
      </c>
      <c r="M28" s="115">
        <f ca="1">VLOOKUP($C28,AuxPartFluPorc!$C$5:$U$147,AuxPartFluGWh!M$1,FALSE)*HLOOKUP(M$4,AuxLinFluTotGWh!$B$5:$S$10,6,FALSE)</f>
        <v>0</v>
      </c>
      <c r="N28" s="113">
        <f ca="1">VLOOKUP($C28,AuxPartFluPorc!$C$5:$U$147,AuxPartFluGWh!N$1,FALSE)*HLOOKUP(N$4,AuxLinFluTotGWh!$B$5:$S$10,6,FALSE)</f>
        <v>0</v>
      </c>
      <c r="O28" s="114">
        <f ca="1">VLOOKUP($C28,AuxPartFluPorc!$C$5:$U$147,AuxPartFluGWh!O$1,FALSE)*HLOOKUP(O$4,AuxLinFluTotGWh!$B$5:$S$10,6,FALSE)</f>
        <v>0</v>
      </c>
      <c r="P28" s="114">
        <f ca="1">VLOOKUP($C28,AuxPartFluPorc!$C$5:$U$147,AuxPartFluGWh!P$1,FALSE)*HLOOKUP(P$4,AuxLinFluTotGWh!$B$5:$S$10,6,FALSE)</f>
        <v>0</v>
      </c>
      <c r="Q28" s="115">
        <f ca="1">VLOOKUP($C28,AuxPartFluPorc!$C$5:$U$147,AuxPartFluGWh!Q$1,FALSE)*HLOOKUP(Q$4,AuxLinFluTotGWh!$B$5:$S$10,6,FALSE)</f>
        <v>0</v>
      </c>
      <c r="R28" s="113">
        <f ca="1">VLOOKUP($C28,AuxPartFluPorc!$C$5:$U$147,AuxPartFluGWh!R$1,FALSE)*HLOOKUP(R$4,AuxLinFluTotGWh!$B$5:$S$10,6,FALSE)</f>
        <v>0</v>
      </c>
      <c r="S28" s="114">
        <f ca="1">VLOOKUP($C28,AuxPartFluPorc!$C$5:$U$147,AuxPartFluGWh!S$1,FALSE)*HLOOKUP(S$4,AuxLinFluTotGWh!$B$5:$S$10,6,FALSE)</f>
        <v>0</v>
      </c>
      <c r="T28" s="114">
        <f ca="1">VLOOKUP($C28,AuxPartFluPorc!$C$5:$U$147,AuxPartFluGWh!T$1,FALSE)*HLOOKUP(T$4,AuxLinFluTotGWh!$B$5:$S$10,6,FALSE)</f>
        <v>0</v>
      </c>
      <c r="U28" s="114">
        <f ca="1">VLOOKUP($C28,AuxPartFluPorc!$C$5:$U$147,AuxPartFluGWh!U$1,FALSE)*HLOOKUP(U$4,AuxLinFluTotGWh!$B$5:$S$10,6,FALSE)</f>
        <v>1.1411970170128979E-3</v>
      </c>
      <c r="V28" s="107" t="s">
        <v>63</v>
      </c>
    </row>
    <row r="29" spans="1:22" x14ac:dyDescent="0.25">
      <c r="A29" s="87" t="s">
        <v>693</v>
      </c>
      <c r="B29" s="94" t="s">
        <v>63</v>
      </c>
      <c r="C29" s="88" t="s">
        <v>310</v>
      </c>
      <c r="D29" s="113">
        <f ca="1">VLOOKUP($C29,AuxPartFluPorc!$C$5:$U$147,AuxPartFluGWh!D$1,FALSE)*HLOOKUP(D$4,AuxLinFluTotGWh!$B$5:$S$10,6,FALSE)</f>
        <v>0</v>
      </c>
      <c r="E29" s="114">
        <f ca="1">VLOOKUP($C29,AuxPartFluPorc!$C$5:$U$147,AuxPartFluGWh!E$1,FALSE)*HLOOKUP(E$4,AuxLinFluTotGWh!$B$5:$S$10,6,FALSE)</f>
        <v>185.23157331983262</v>
      </c>
      <c r="F29" s="115">
        <f ca="1">VLOOKUP($C29,AuxPartFluPorc!$C$5:$U$147,AuxPartFluGWh!F$1,FALSE)*HLOOKUP(F$4,AuxLinFluTotGWh!$B$5:$S$10,6,FALSE)</f>
        <v>3536.9475012846215</v>
      </c>
      <c r="G29" s="113">
        <f ca="1">VLOOKUP($C29,AuxPartFluPorc!$C$5:$U$147,AuxPartFluGWh!G$1,FALSE)*HLOOKUP(G$4,AuxLinFluTotGWh!$B$5:$S$10,6,FALSE)</f>
        <v>185.23157331983262</v>
      </c>
      <c r="H29" s="114">
        <f ca="1">VLOOKUP($C29,AuxPartFluPorc!$C$5:$U$147,AuxPartFluGWh!H$1,FALSE)*HLOOKUP(H$4,AuxLinFluTotGWh!$B$5:$S$10,6,FALSE)</f>
        <v>129.04791577458687</v>
      </c>
      <c r="I29" s="114">
        <f ca="1">VLOOKUP($C29,AuxPartFluPorc!$C$5:$U$147,AuxPartFluGWh!I$1,FALSE)*HLOOKUP(I$4,AuxLinFluTotGWh!$B$5:$S$10,6,FALSE)</f>
        <v>0</v>
      </c>
      <c r="J29" s="115">
        <f ca="1">VLOOKUP($C29,AuxPartFluPorc!$C$5:$U$147,AuxPartFluGWh!J$1,FALSE)*HLOOKUP(J$4,AuxLinFluTotGWh!$B$5:$S$10,6,FALSE)</f>
        <v>89.898789380202615</v>
      </c>
      <c r="K29" s="113">
        <f ca="1">VLOOKUP($C29,AuxPartFluPorc!$C$5:$U$147,AuxPartFluGWh!K$1,FALSE)*HLOOKUP(K$4,AuxLinFluTotGWh!$B$5:$S$10,6,FALSE)</f>
        <v>0.75157287739520828</v>
      </c>
      <c r="L29" s="114">
        <f ca="1">VLOOKUP($C29,AuxPartFluPorc!$C$5:$U$147,AuxPartFluGWh!L$1,FALSE)*HLOOKUP(L$4,AuxLinFluTotGWh!$B$5:$S$10,6,FALSE)</f>
        <v>1.3487664849310903</v>
      </c>
      <c r="M29" s="115">
        <f ca="1">VLOOKUP($C29,AuxPartFluPorc!$C$5:$U$147,AuxPartFluGWh!M$1,FALSE)*HLOOKUP(M$4,AuxLinFluTotGWh!$B$5:$S$10,6,FALSE)</f>
        <v>20.577581565128956</v>
      </c>
      <c r="N29" s="113">
        <f ca="1">VLOOKUP($C29,AuxPartFluPorc!$C$5:$U$147,AuxPartFluGWh!N$1,FALSE)*HLOOKUP(N$4,AuxLinFluTotGWh!$B$5:$S$10,6,FALSE)</f>
        <v>38.730007521491245</v>
      </c>
      <c r="O29" s="114">
        <f ca="1">VLOOKUP($C29,AuxPartFluPorc!$C$5:$U$147,AuxPartFluGWh!O$1,FALSE)*HLOOKUP(O$4,AuxLinFluTotGWh!$B$5:$S$10,6,FALSE)</f>
        <v>11.014706364875614</v>
      </c>
      <c r="P29" s="114">
        <f ca="1">VLOOKUP($C29,AuxPartFluPorc!$C$5:$U$147,AuxPartFluGWh!P$1,FALSE)*HLOOKUP(P$4,AuxLinFluTotGWh!$B$5:$S$10,6,FALSE)</f>
        <v>9.5072635928685667</v>
      </c>
      <c r="Q29" s="115">
        <f ca="1">VLOOKUP($C29,AuxPartFluPorc!$C$5:$U$147,AuxPartFluGWh!Q$1,FALSE)*HLOOKUP(Q$4,AuxLinFluTotGWh!$B$5:$S$10,6,FALSE)</f>
        <v>20.577581565128956</v>
      </c>
      <c r="R29" s="113">
        <f ca="1">VLOOKUP($C29,AuxPartFluPorc!$C$5:$U$147,AuxPartFluGWh!R$1,FALSE)*HLOOKUP(R$4,AuxLinFluTotGWh!$B$5:$S$10,6,FALSE)</f>
        <v>3.3902233602057112</v>
      </c>
      <c r="S29" s="114">
        <f ca="1">VLOOKUP($C29,AuxPartFluPorc!$C$5:$U$147,AuxPartFluGWh!S$1,FALSE)*HLOOKUP(S$4,AuxLinFluTotGWh!$B$5:$S$10,6,FALSE)</f>
        <v>12.234855370437742</v>
      </c>
      <c r="T29" s="114">
        <f ca="1">VLOOKUP($C29,AuxPartFluPorc!$C$5:$U$147,AuxPartFluGWh!T$1,FALSE)*HLOOKUP(T$4,AuxLinFluTotGWh!$B$5:$S$10,6,FALSE)</f>
        <v>2.2986355680434274</v>
      </c>
      <c r="U29" s="114">
        <f ca="1">VLOOKUP($C29,AuxPartFluPorc!$C$5:$U$147,AuxPartFluGWh!U$1,FALSE)*HLOOKUP(U$4,AuxLinFluTotGWh!$B$5:$S$10,6,FALSE)</f>
        <v>3.7884464443430952</v>
      </c>
      <c r="V29" s="107" t="s">
        <v>63</v>
      </c>
    </row>
    <row r="30" spans="1:22" x14ac:dyDescent="0.25">
      <c r="A30" s="87" t="s">
        <v>693</v>
      </c>
      <c r="B30" s="94" t="s">
        <v>63</v>
      </c>
      <c r="C30" s="88" t="s">
        <v>326</v>
      </c>
      <c r="D30" s="113">
        <f ca="1">VLOOKUP($C30,AuxPartFluPorc!$C$5:$U$147,AuxPartFluGWh!D$1,FALSE)*HLOOKUP(D$4,AuxLinFluTotGWh!$B$5:$S$10,6,FALSE)</f>
        <v>0</v>
      </c>
      <c r="E30" s="114">
        <f ca="1">VLOOKUP($C30,AuxPartFluPorc!$C$5:$U$147,AuxPartFluGWh!E$1,FALSE)*HLOOKUP(E$4,AuxLinFluTotGWh!$B$5:$S$10,6,FALSE)</f>
        <v>0</v>
      </c>
      <c r="F30" s="115">
        <f ca="1">VLOOKUP($C30,AuxPartFluPorc!$C$5:$U$147,AuxPartFluGWh!F$1,FALSE)*HLOOKUP(F$4,AuxLinFluTotGWh!$B$5:$S$10,6,FALSE)</f>
        <v>0.96066326850757022</v>
      </c>
      <c r="G30" s="113">
        <f ca="1">VLOOKUP($C30,AuxPartFluPorc!$C$5:$U$147,AuxPartFluGWh!G$1,FALSE)*HLOOKUP(G$4,AuxLinFluTotGWh!$B$5:$S$10,6,FALSE)</f>
        <v>0</v>
      </c>
      <c r="H30" s="114">
        <f ca="1">VLOOKUP($C30,AuxPartFluPorc!$C$5:$U$147,AuxPartFluGWh!H$1,FALSE)*HLOOKUP(H$4,AuxLinFluTotGWh!$B$5:$S$10,6,FALSE)</f>
        <v>3.671294050120108E-2</v>
      </c>
      <c r="I30" s="114">
        <f ca="1">VLOOKUP($C30,AuxPartFluPorc!$C$5:$U$147,AuxPartFluGWh!I$1,FALSE)*HLOOKUP(I$4,AuxLinFluTotGWh!$B$5:$S$10,6,FALSE)</f>
        <v>9.4333282326588748</v>
      </c>
      <c r="J30" s="115">
        <f ca="1">VLOOKUP($C30,AuxPartFluPorc!$C$5:$U$147,AuxPartFluGWh!J$1,FALSE)*HLOOKUP(J$4,AuxLinFluTotGWh!$B$5:$S$10,6,FALSE)</f>
        <v>3.0301865285607993E-2</v>
      </c>
      <c r="K30" s="113">
        <f ca="1">VLOOKUP($C30,AuxPartFluPorc!$C$5:$U$147,AuxPartFluGWh!K$1,FALSE)*HLOOKUP(K$4,AuxLinFluTotGWh!$B$5:$S$10,6,FALSE)</f>
        <v>0</v>
      </c>
      <c r="L30" s="114">
        <f ca="1">VLOOKUP($C30,AuxPartFluPorc!$C$5:$U$147,AuxPartFluGWh!L$1,FALSE)*HLOOKUP(L$4,AuxLinFluTotGWh!$B$5:$S$10,6,FALSE)</f>
        <v>0</v>
      </c>
      <c r="M30" s="115">
        <f ca="1">VLOOKUP($C30,AuxPartFluPorc!$C$5:$U$147,AuxPartFluGWh!M$1,FALSE)*HLOOKUP(M$4,AuxLinFluTotGWh!$B$5:$S$10,6,FALSE)</f>
        <v>0</v>
      </c>
      <c r="N30" s="113">
        <f ca="1">VLOOKUP($C30,AuxPartFluPorc!$C$5:$U$147,AuxPartFluGWh!N$1,FALSE)*HLOOKUP(N$4,AuxLinFluTotGWh!$B$5:$S$10,6,FALSE)</f>
        <v>0</v>
      </c>
      <c r="O30" s="114">
        <f ca="1">VLOOKUP($C30,AuxPartFluPorc!$C$5:$U$147,AuxPartFluGWh!O$1,FALSE)*HLOOKUP(O$4,AuxLinFluTotGWh!$B$5:$S$10,6,FALSE)</f>
        <v>0</v>
      </c>
      <c r="P30" s="114">
        <f ca="1">VLOOKUP($C30,AuxPartFluPorc!$C$5:$U$147,AuxPartFluGWh!P$1,FALSE)*HLOOKUP(P$4,AuxLinFluTotGWh!$B$5:$S$10,6,FALSE)</f>
        <v>0</v>
      </c>
      <c r="Q30" s="115">
        <f ca="1">VLOOKUP($C30,AuxPartFluPorc!$C$5:$U$147,AuxPartFluGWh!Q$1,FALSE)*HLOOKUP(Q$4,AuxLinFluTotGWh!$B$5:$S$10,6,FALSE)</f>
        <v>0</v>
      </c>
      <c r="R30" s="113">
        <f ca="1">VLOOKUP($C30,AuxPartFluPorc!$C$5:$U$147,AuxPartFluGWh!R$1,FALSE)*HLOOKUP(R$4,AuxLinFluTotGWh!$B$5:$S$10,6,FALSE)</f>
        <v>0</v>
      </c>
      <c r="S30" s="114">
        <f ca="1">VLOOKUP($C30,AuxPartFluPorc!$C$5:$U$147,AuxPartFluGWh!S$1,FALSE)*HLOOKUP(S$4,AuxLinFluTotGWh!$B$5:$S$10,6,FALSE)</f>
        <v>0</v>
      </c>
      <c r="T30" s="114">
        <f ca="1">VLOOKUP($C30,AuxPartFluPorc!$C$5:$U$147,AuxPartFluGWh!T$1,FALSE)*HLOOKUP(T$4,AuxLinFluTotGWh!$B$5:$S$10,6,FALSE)</f>
        <v>0</v>
      </c>
      <c r="U30" s="114">
        <f ca="1">VLOOKUP($C30,AuxPartFluPorc!$C$5:$U$147,AuxPartFluGWh!U$1,FALSE)*HLOOKUP(U$4,AuxLinFluTotGWh!$B$5:$S$10,6,FALSE)</f>
        <v>2.670142448652484E-3</v>
      </c>
      <c r="V30" s="107" t="s">
        <v>63</v>
      </c>
    </row>
    <row r="31" spans="1:22" x14ac:dyDescent="0.25">
      <c r="A31" s="87" t="s">
        <v>693</v>
      </c>
      <c r="B31" s="94" t="s">
        <v>63</v>
      </c>
      <c r="C31" s="88" t="s">
        <v>336</v>
      </c>
      <c r="D31" s="113">
        <f ca="1">VLOOKUP($C31,AuxPartFluPorc!$C$5:$U$147,AuxPartFluGWh!D$1,FALSE)*HLOOKUP(D$4,AuxLinFluTotGWh!$B$5:$S$10,6,FALSE)</f>
        <v>0</v>
      </c>
      <c r="E31" s="114">
        <f ca="1">VLOOKUP($C31,AuxPartFluPorc!$C$5:$U$147,AuxPartFluGWh!E$1,FALSE)*HLOOKUP(E$4,AuxLinFluTotGWh!$B$5:$S$10,6,FALSE)</f>
        <v>0</v>
      </c>
      <c r="F31" s="115">
        <f ca="1">VLOOKUP($C31,AuxPartFluPorc!$C$5:$U$147,AuxPartFluGWh!F$1,FALSE)*HLOOKUP(F$4,AuxLinFluTotGWh!$B$5:$S$10,6,FALSE)</f>
        <v>0.94454596732919216</v>
      </c>
      <c r="G31" s="113">
        <f ca="1">VLOOKUP($C31,AuxPartFluPorc!$C$5:$U$147,AuxPartFluGWh!G$1,FALSE)*HLOOKUP(G$4,AuxLinFluTotGWh!$B$5:$S$10,6,FALSE)</f>
        <v>0</v>
      </c>
      <c r="H31" s="114">
        <f ca="1">VLOOKUP($C31,AuxPartFluPorc!$C$5:$U$147,AuxPartFluGWh!H$1,FALSE)*HLOOKUP(H$4,AuxLinFluTotGWh!$B$5:$S$10,6,FALSE)</f>
        <v>3.612972280594328E-2</v>
      </c>
      <c r="I31" s="114">
        <f ca="1">VLOOKUP($C31,AuxPartFluPorc!$C$5:$U$147,AuxPartFluGWh!I$1,FALSE)*HLOOKUP(I$4,AuxLinFluTotGWh!$B$5:$S$10,6,FALSE)</f>
        <v>16.291741963277801</v>
      </c>
      <c r="J31" s="115">
        <f ca="1">VLOOKUP($C31,AuxPartFluPorc!$C$5:$U$147,AuxPartFluGWh!J$1,FALSE)*HLOOKUP(J$4,AuxLinFluTotGWh!$B$5:$S$10,6,FALSE)</f>
        <v>2.9842386833979995E-2</v>
      </c>
      <c r="K31" s="113">
        <f ca="1">VLOOKUP($C31,AuxPartFluPorc!$C$5:$U$147,AuxPartFluGWh!K$1,FALSE)*HLOOKUP(K$4,AuxLinFluTotGWh!$B$5:$S$10,6,FALSE)</f>
        <v>0</v>
      </c>
      <c r="L31" s="114">
        <f ca="1">VLOOKUP($C31,AuxPartFluPorc!$C$5:$U$147,AuxPartFluGWh!L$1,FALSE)*HLOOKUP(L$4,AuxLinFluTotGWh!$B$5:$S$10,6,FALSE)</f>
        <v>0</v>
      </c>
      <c r="M31" s="115">
        <f ca="1">VLOOKUP($C31,AuxPartFluPorc!$C$5:$U$147,AuxPartFluGWh!M$1,FALSE)*HLOOKUP(M$4,AuxLinFluTotGWh!$B$5:$S$10,6,FALSE)</f>
        <v>0</v>
      </c>
      <c r="N31" s="113">
        <f ca="1">VLOOKUP($C31,AuxPartFluPorc!$C$5:$U$147,AuxPartFluGWh!N$1,FALSE)*HLOOKUP(N$4,AuxLinFluTotGWh!$B$5:$S$10,6,FALSE)</f>
        <v>0</v>
      </c>
      <c r="O31" s="114">
        <f ca="1">VLOOKUP($C31,AuxPartFluPorc!$C$5:$U$147,AuxPartFluGWh!O$1,FALSE)*HLOOKUP(O$4,AuxLinFluTotGWh!$B$5:$S$10,6,FALSE)</f>
        <v>0</v>
      </c>
      <c r="P31" s="114">
        <f ca="1">VLOOKUP($C31,AuxPartFluPorc!$C$5:$U$147,AuxPartFluGWh!P$1,FALSE)*HLOOKUP(P$4,AuxLinFluTotGWh!$B$5:$S$10,6,FALSE)</f>
        <v>0</v>
      </c>
      <c r="Q31" s="115">
        <f ca="1">VLOOKUP($C31,AuxPartFluPorc!$C$5:$U$147,AuxPartFluGWh!Q$1,FALSE)*HLOOKUP(Q$4,AuxLinFluTotGWh!$B$5:$S$10,6,FALSE)</f>
        <v>0</v>
      </c>
      <c r="R31" s="113">
        <f ca="1">VLOOKUP($C31,AuxPartFluPorc!$C$5:$U$147,AuxPartFluGWh!R$1,FALSE)*HLOOKUP(R$4,AuxLinFluTotGWh!$B$5:$S$10,6,FALSE)</f>
        <v>0</v>
      </c>
      <c r="S31" s="114">
        <f ca="1">VLOOKUP($C31,AuxPartFluPorc!$C$5:$U$147,AuxPartFluGWh!S$1,FALSE)*HLOOKUP(S$4,AuxLinFluTotGWh!$B$5:$S$10,6,FALSE)</f>
        <v>0</v>
      </c>
      <c r="T31" s="114">
        <f ca="1">VLOOKUP($C31,AuxPartFluPorc!$C$5:$U$147,AuxPartFluGWh!T$1,FALSE)*HLOOKUP(T$4,AuxLinFluTotGWh!$B$5:$S$10,6,FALSE)</f>
        <v>0</v>
      </c>
      <c r="U31" s="114">
        <f ca="1">VLOOKUP($C31,AuxPartFluPorc!$C$5:$U$147,AuxPartFluGWh!U$1,FALSE)*HLOOKUP(U$4,AuxLinFluTotGWh!$B$5:$S$10,6,FALSE)</f>
        <v>2.6311692588726295E-3</v>
      </c>
      <c r="V31" s="107" t="s">
        <v>63</v>
      </c>
    </row>
    <row r="32" spans="1:22" x14ac:dyDescent="0.25">
      <c r="A32" s="87" t="s">
        <v>693</v>
      </c>
      <c r="B32" s="94" t="s">
        <v>63</v>
      </c>
      <c r="C32" s="88" t="s">
        <v>337</v>
      </c>
      <c r="D32" s="113">
        <f ca="1">VLOOKUP($C32,AuxPartFluPorc!$C$5:$U$147,AuxPartFluGWh!D$1,FALSE)*HLOOKUP(D$4,AuxLinFluTotGWh!$B$5:$S$10,6,FALSE)</f>
        <v>1.1760471027739798</v>
      </c>
      <c r="E32" s="114">
        <f ca="1">VLOOKUP($C32,AuxPartFluPorc!$C$5:$U$147,AuxPartFluGWh!E$1,FALSE)*HLOOKUP(E$4,AuxLinFluTotGWh!$B$5:$S$10,6,FALSE)</f>
        <v>2.4289417231093191</v>
      </c>
      <c r="F32" s="115">
        <f ca="1">VLOOKUP($C32,AuxPartFluPorc!$C$5:$U$147,AuxPartFluGWh!F$1,FALSE)*HLOOKUP(F$4,AuxLinFluTotGWh!$B$5:$S$10,6,FALSE)</f>
        <v>0</v>
      </c>
      <c r="G32" s="113">
        <f ca="1">VLOOKUP($C32,AuxPartFluPorc!$C$5:$U$147,AuxPartFluGWh!G$1,FALSE)*HLOOKUP(G$4,AuxLinFluTotGWh!$B$5:$S$10,6,FALSE)</f>
        <v>2.4289417231093191</v>
      </c>
      <c r="H32" s="114">
        <f ca="1">VLOOKUP($C32,AuxPartFluPorc!$C$5:$U$147,AuxPartFluGWh!H$1,FALSE)*HLOOKUP(H$4,AuxLinFluTotGWh!$B$5:$S$10,6,FALSE)</f>
        <v>1.6681371709292487</v>
      </c>
      <c r="I32" s="114">
        <f ca="1">VLOOKUP($C32,AuxPartFluPorc!$C$5:$U$147,AuxPartFluGWh!I$1,FALSE)*HLOOKUP(I$4,AuxLinFluTotGWh!$B$5:$S$10,6,FALSE)</f>
        <v>0.11135605441653783</v>
      </c>
      <c r="J32" s="115">
        <f ca="1">VLOOKUP($C32,AuxPartFluPorc!$C$5:$U$147,AuxPartFluGWh!J$1,FALSE)*HLOOKUP(J$4,AuxLinFluTotGWh!$B$5:$S$10,6,FALSE)</f>
        <v>1.2507576395673936</v>
      </c>
      <c r="K32" s="113">
        <f ca="1">VLOOKUP($C32,AuxPartFluPorc!$C$5:$U$147,AuxPartFluGWh!K$1,FALSE)*HLOOKUP(K$4,AuxLinFluTotGWh!$B$5:$S$10,6,FALSE)</f>
        <v>1.3292304694737357E-2</v>
      </c>
      <c r="L32" s="114">
        <f ca="1">VLOOKUP($C32,AuxPartFluPorc!$C$5:$U$147,AuxPartFluGWh!L$1,FALSE)*HLOOKUP(L$4,AuxLinFluTotGWh!$B$5:$S$10,6,FALSE)</f>
        <v>3.072480707840608E-2</v>
      </c>
      <c r="M32" s="115">
        <f ca="1">VLOOKUP($C32,AuxPartFluPorc!$C$5:$U$147,AuxPartFluGWh!M$1,FALSE)*HLOOKUP(M$4,AuxLinFluTotGWh!$B$5:$S$10,6,FALSE)</f>
        <v>0.26253267951920922</v>
      </c>
      <c r="N32" s="113">
        <f ca="1">VLOOKUP($C32,AuxPartFluPorc!$C$5:$U$147,AuxPartFluGWh!N$1,FALSE)*HLOOKUP(N$4,AuxLinFluTotGWh!$B$5:$S$10,6,FALSE)</f>
        <v>0.24172263535105415</v>
      </c>
      <c r="O32" s="114">
        <f ca="1">VLOOKUP($C32,AuxPartFluPorc!$C$5:$U$147,AuxPartFluGWh!O$1,FALSE)*HLOOKUP(O$4,AuxLinFluTotGWh!$B$5:$S$10,6,FALSE)</f>
        <v>0.13875385485747796</v>
      </c>
      <c r="P32" s="114">
        <f ca="1">VLOOKUP($C32,AuxPartFluPorc!$C$5:$U$147,AuxPartFluGWh!P$1,FALSE)*HLOOKUP(P$4,AuxLinFluTotGWh!$B$5:$S$10,6,FALSE)</f>
        <v>0.12129546413087459</v>
      </c>
      <c r="Q32" s="115">
        <f ca="1">VLOOKUP($C32,AuxPartFluPorc!$C$5:$U$147,AuxPartFluGWh!Q$1,FALSE)*HLOOKUP(Q$4,AuxLinFluTotGWh!$B$5:$S$10,6,FALSE)</f>
        <v>0.26253267951920922</v>
      </c>
      <c r="R32" s="113">
        <f ca="1">VLOOKUP($C32,AuxPartFluPorc!$C$5:$U$147,AuxPartFluGWh!R$1,FALSE)*HLOOKUP(R$4,AuxLinFluTotGWh!$B$5:$S$10,6,FALSE)</f>
        <v>4.2721385002367732E-2</v>
      </c>
      <c r="S32" s="114">
        <f ca="1">VLOOKUP($C32,AuxPartFluPorc!$C$5:$U$147,AuxPartFluGWh!S$1,FALSE)*HLOOKUP(S$4,AuxLinFluTotGWh!$B$5:$S$10,6,FALSE)</f>
        <v>0.16160784882832727</v>
      </c>
      <c r="T32" s="114">
        <f ca="1">VLOOKUP($C32,AuxPartFluPorc!$C$5:$U$147,AuxPartFluGWh!T$1,FALSE)*HLOOKUP(T$4,AuxLinFluTotGWh!$B$5:$S$10,6,FALSE)</f>
        <v>2.8557953092423819E-2</v>
      </c>
      <c r="U32" s="114">
        <f ca="1">VLOOKUP($C32,AuxPartFluPorc!$C$5:$U$147,AuxPartFluGWh!U$1,FALSE)*HLOOKUP(U$4,AuxLinFluTotGWh!$B$5:$S$10,6,FALSE)</f>
        <v>5.7027211953504998E-2</v>
      </c>
      <c r="V32" s="107" t="s">
        <v>63</v>
      </c>
    </row>
    <row r="33" spans="1:22" x14ac:dyDescent="0.25">
      <c r="A33" s="87" t="s">
        <v>693</v>
      </c>
      <c r="B33" s="94" t="s">
        <v>63</v>
      </c>
      <c r="C33" s="88" t="s">
        <v>338</v>
      </c>
      <c r="D33" s="113">
        <f ca="1">VLOOKUP($C33,AuxPartFluPorc!$C$5:$U$147,AuxPartFluGWh!D$1,FALSE)*HLOOKUP(D$4,AuxLinFluTotGWh!$B$5:$S$10,6,FALSE)</f>
        <v>0.97752052775928588</v>
      </c>
      <c r="E33" s="114">
        <f ca="1">VLOOKUP($C33,AuxPartFluPorc!$C$5:$U$147,AuxPartFluGWh!E$1,FALSE)*HLOOKUP(E$4,AuxLinFluTotGWh!$B$5:$S$10,6,FALSE)</f>
        <v>2.0289268759064383</v>
      </c>
      <c r="F33" s="115">
        <f ca="1">VLOOKUP($C33,AuxPartFluPorc!$C$5:$U$147,AuxPartFluGWh!F$1,FALSE)*HLOOKUP(F$4,AuxLinFluTotGWh!$B$5:$S$10,6,FALSE)</f>
        <v>0</v>
      </c>
      <c r="G33" s="113">
        <f ca="1">VLOOKUP($C33,AuxPartFluPorc!$C$5:$U$147,AuxPartFluGWh!G$1,FALSE)*HLOOKUP(G$4,AuxLinFluTotGWh!$B$5:$S$10,6,FALSE)</f>
        <v>2.0289268759064383</v>
      </c>
      <c r="H33" s="114">
        <f ca="1">VLOOKUP($C33,AuxPartFluPorc!$C$5:$U$147,AuxPartFluGWh!H$1,FALSE)*HLOOKUP(H$4,AuxLinFluTotGWh!$B$5:$S$10,6,FALSE)</f>
        <v>1.3877790305498314</v>
      </c>
      <c r="I33" s="114">
        <f ca="1">VLOOKUP($C33,AuxPartFluPorc!$C$5:$U$147,AuxPartFluGWh!I$1,FALSE)*HLOOKUP(I$4,AuxLinFluTotGWh!$B$5:$S$10,6,FALSE)</f>
        <v>2.6620235829269769</v>
      </c>
      <c r="J33" s="115">
        <f ca="1">VLOOKUP($C33,AuxPartFluPorc!$C$5:$U$147,AuxPartFluGWh!J$1,FALSE)*HLOOKUP(J$4,AuxLinFluTotGWh!$B$5:$S$10,6,FALSE)</f>
        <v>1.0409889393585359</v>
      </c>
      <c r="K33" s="113">
        <f ca="1">VLOOKUP($C33,AuxPartFluPorc!$C$5:$U$147,AuxPartFluGWh!K$1,FALSE)*HLOOKUP(K$4,AuxLinFluTotGWh!$B$5:$S$10,6,FALSE)</f>
        <v>1.0391655282090776E-2</v>
      </c>
      <c r="L33" s="114">
        <f ca="1">VLOOKUP($C33,AuxPartFluPorc!$C$5:$U$147,AuxPartFluGWh!L$1,FALSE)*HLOOKUP(L$4,AuxLinFluTotGWh!$B$5:$S$10,6,FALSE)</f>
        <v>2.4969428890643852E-2</v>
      </c>
      <c r="M33" s="115">
        <f ca="1">VLOOKUP($C33,AuxPartFluPorc!$C$5:$U$147,AuxPartFluGWh!M$1,FALSE)*HLOOKUP(M$4,AuxLinFluTotGWh!$B$5:$S$10,6,FALSE)</f>
        <v>0.21879251429607605</v>
      </c>
      <c r="N33" s="113">
        <f ca="1">VLOOKUP($C33,AuxPartFluPorc!$C$5:$U$147,AuxPartFluGWh!N$1,FALSE)*HLOOKUP(N$4,AuxLinFluTotGWh!$B$5:$S$10,6,FALSE)</f>
        <v>0.18146612309419244</v>
      </c>
      <c r="O33" s="114">
        <f ca="1">VLOOKUP($C33,AuxPartFluPorc!$C$5:$U$147,AuxPartFluGWh!O$1,FALSE)*HLOOKUP(O$4,AuxLinFluTotGWh!$B$5:$S$10,6,FALSE)</f>
        <v>0.11566069557072702</v>
      </c>
      <c r="P33" s="114">
        <f ca="1">VLOOKUP($C33,AuxPartFluPorc!$C$5:$U$147,AuxPartFluGWh!P$1,FALSE)*HLOOKUP(P$4,AuxLinFluTotGWh!$B$5:$S$10,6,FALSE)</f>
        <v>0.10108663029741793</v>
      </c>
      <c r="Q33" s="115">
        <f ca="1">VLOOKUP($C33,AuxPartFluPorc!$C$5:$U$147,AuxPartFluGWh!Q$1,FALSE)*HLOOKUP(Q$4,AuxLinFluTotGWh!$B$5:$S$10,6,FALSE)</f>
        <v>0.21879251429607605</v>
      </c>
      <c r="R33" s="113">
        <f ca="1">VLOOKUP($C33,AuxPartFluPorc!$C$5:$U$147,AuxPartFluGWh!R$1,FALSE)*HLOOKUP(R$4,AuxLinFluTotGWh!$B$5:$S$10,6,FALSE)</f>
        <v>3.557195700439976E-2</v>
      </c>
      <c r="S33" s="114">
        <f ca="1">VLOOKUP($C33,AuxPartFluPorc!$C$5:$U$147,AuxPartFluGWh!S$1,FALSE)*HLOOKUP(S$4,AuxLinFluTotGWh!$B$5:$S$10,6,FALSE)</f>
        <v>0.13503872240195974</v>
      </c>
      <c r="T33" s="114">
        <f ca="1">VLOOKUP($C33,AuxPartFluPorc!$C$5:$U$147,AuxPartFluGWh!T$1,FALSE)*HLOOKUP(T$4,AuxLinFluTotGWh!$B$5:$S$10,6,FALSE)</f>
        <v>2.3817137773919486E-2</v>
      </c>
      <c r="U33" s="114">
        <f ca="1">VLOOKUP($C33,AuxPartFluPorc!$C$5:$U$147,AuxPartFluGWh!U$1,FALSE)*HLOOKUP(U$4,AuxLinFluTotGWh!$B$5:$S$10,6,FALSE)</f>
        <v>4.7675745985730898E-2</v>
      </c>
      <c r="V33" s="107" t="s">
        <v>63</v>
      </c>
    </row>
    <row r="34" spans="1:22" x14ac:dyDescent="0.25">
      <c r="A34" s="87" t="s">
        <v>693</v>
      </c>
      <c r="B34" s="94" t="s">
        <v>63</v>
      </c>
      <c r="C34" s="88" t="s">
        <v>353</v>
      </c>
      <c r="D34" s="113">
        <f ca="1">VLOOKUP($C34,AuxPartFluPorc!$C$5:$U$147,AuxPartFluGWh!D$1,FALSE)*HLOOKUP(D$4,AuxLinFluTotGWh!$B$5:$S$10,6,FALSE)</f>
        <v>69.103410093531068</v>
      </c>
      <c r="E34" s="114">
        <f ca="1">VLOOKUP($C34,AuxPartFluPorc!$C$5:$U$147,AuxPartFluGWh!E$1,FALSE)*HLOOKUP(E$4,AuxLinFluTotGWh!$B$5:$S$10,6,FALSE)</f>
        <v>151.11940076898523</v>
      </c>
      <c r="F34" s="115">
        <f ca="1">VLOOKUP($C34,AuxPartFluPorc!$C$5:$U$147,AuxPartFluGWh!F$1,FALSE)*HLOOKUP(F$4,AuxLinFluTotGWh!$B$5:$S$10,6,FALSE)</f>
        <v>0</v>
      </c>
      <c r="G34" s="113">
        <f ca="1">VLOOKUP($C34,AuxPartFluPorc!$C$5:$U$147,AuxPartFluGWh!G$1,FALSE)*HLOOKUP(G$4,AuxLinFluTotGWh!$B$5:$S$10,6,FALSE)</f>
        <v>151.11940076898523</v>
      </c>
      <c r="H34" s="114">
        <f ca="1">VLOOKUP($C34,AuxPartFluPorc!$C$5:$U$147,AuxPartFluGWh!H$1,FALSE)*HLOOKUP(H$4,AuxLinFluTotGWh!$B$5:$S$10,6,FALSE)</f>
        <v>103.25800161175059</v>
      </c>
      <c r="I34" s="114">
        <f ca="1">VLOOKUP($C34,AuxPartFluPorc!$C$5:$U$147,AuxPartFluGWh!I$1,FALSE)*HLOOKUP(I$4,AuxLinFluTotGWh!$B$5:$S$10,6,FALSE)</f>
        <v>1.5538109427718239</v>
      </c>
      <c r="J34" s="115">
        <f ca="1">VLOOKUP($C34,AuxPartFluPorc!$C$5:$U$147,AuxPartFluGWh!J$1,FALSE)*HLOOKUP(J$4,AuxLinFluTotGWh!$B$5:$S$10,6,FALSE)</f>
        <v>73.044079349427918</v>
      </c>
      <c r="K34" s="113">
        <f ca="1">VLOOKUP($C34,AuxPartFluPorc!$C$5:$U$147,AuxPartFluGWh!K$1,FALSE)*HLOOKUP(K$4,AuxLinFluTotGWh!$B$5:$S$10,6,FALSE)</f>
        <v>0.64414939730677456</v>
      </c>
      <c r="L34" s="114">
        <f ca="1">VLOOKUP($C34,AuxPartFluPorc!$C$5:$U$147,AuxPartFluGWh!L$1,FALSE)*HLOOKUP(L$4,AuxLinFluTotGWh!$B$5:$S$10,6,FALSE)</f>
        <v>1.2430047551463632</v>
      </c>
      <c r="M34" s="115">
        <f ca="1">VLOOKUP($C34,AuxPartFluPorc!$C$5:$U$147,AuxPartFluGWh!M$1,FALSE)*HLOOKUP(M$4,AuxLinFluTotGWh!$B$5:$S$10,6,FALSE)</f>
        <v>16.549548797800412</v>
      </c>
      <c r="N34" s="113">
        <f ca="1">VLOOKUP($C34,AuxPartFluPorc!$C$5:$U$147,AuxPartFluGWh!N$1,FALSE)*HLOOKUP(N$4,AuxLinFluTotGWh!$B$5:$S$10,6,FALSE)</f>
        <v>33.489972045348061</v>
      </c>
      <c r="O34" s="114">
        <f ca="1">VLOOKUP($C34,AuxPartFluPorc!$C$5:$U$147,AuxPartFluGWh!O$1,FALSE)*HLOOKUP(O$4,AuxLinFluTotGWh!$B$5:$S$10,6,FALSE)</f>
        <v>8.7292356081305211</v>
      </c>
      <c r="P34" s="114">
        <f ca="1">VLOOKUP($C34,AuxPartFluPorc!$C$5:$U$147,AuxPartFluGWh!P$1,FALSE)*HLOOKUP(P$4,AuxLinFluTotGWh!$B$5:$S$10,6,FALSE)</f>
        <v>7.6462278289387804</v>
      </c>
      <c r="Q34" s="115">
        <f ca="1">VLOOKUP($C34,AuxPartFluPorc!$C$5:$U$147,AuxPartFluGWh!Q$1,FALSE)*HLOOKUP(Q$4,AuxLinFluTotGWh!$B$5:$S$10,6,FALSE)</f>
        <v>16.549548797800412</v>
      </c>
      <c r="R34" s="113">
        <f ca="1">VLOOKUP($C34,AuxPartFluPorc!$C$5:$U$147,AuxPartFluGWh!R$1,FALSE)*HLOOKUP(R$4,AuxLinFluTotGWh!$B$5:$S$10,6,FALSE)</f>
        <v>2.6819517092969187</v>
      </c>
      <c r="S34" s="114">
        <f ca="1">VLOOKUP($C34,AuxPartFluPorc!$C$5:$U$147,AuxPartFluGWh!S$1,FALSE)*HLOOKUP(S$4,AuxLinFluTotGWh!$B$5:$S$10,6,FALSE)</f>
        <v>9.6667967443912861</v>
      </c>
      <c r="T34" s="114">
        <f ca="1">VLOOKUP($C34,AuxPartFluPorc!$C$5:$U$147,AuxPartFluGWh!T$1,FALSE)*HLOOKUP(T$4,AuxLinFluTotGWh!$B$5:$S$10,6,FALSE)</f>
        <v>1.8628930892769926</v>
      </c>
      <c r="U34" s="114">
        <f ca="1">VLOOKUP($C34,AuxPartFluPorc!$C$5:$U$147,AuxPartFluGWh!U$1,FALSE)*HLOOKUP(U$4,AuxLinFluTotGWh!$B$5:$S$10,6,FALSE)</f>
        <v>3.3072453877059931</v>
      </c>
      <c r="V34" s="107" t="s">
        <v>63</v>
      </c>
    </row>
    <row r="35" spans="1:22" x14ac:dyDescent="0.25">
      <c r="A35" s="87" t="s">
        <v>693</v>
      </c>
      <c r="B35" s="94" t="s">
        <v>63</v>
      </c>
      <c r="C35" s="88" t="s">
        <v>354</v>
      </c>
      <c r="D35" s="113">
        <f ca="1">VLOOKUP($C35,AuxPartFluPorc!$C$5:$U$147,AuxPartFluGWh!D$1,FALSE)*HLOOKUP(D$4,AuxLinFluTotGWh!$B$5:$S$10,6,FALSE)</f>
        <v>100.88627123669785</v>
      </c>
      <c r="E35" s="114">
        <f ca="1">VLOOKUP($C35,AuxPartFluPorc!$C$5:$U$147,AuxPartFluGWh!E$1,FALSE)*HLOOKUP(E$4,AuxLinFluTotGWh!$B$5:$S$10,6,FALSE)</f>
        <v>227.6675431077328</v>
      </c>
      <c r="F35" s="115">
        <f ca="1">VLOOKUP($C35,AuxPartFluPorc!$C$5:$U$147,AuxPartFluGWh!F$1,FALSE)*HLOOKUP(F$4,AuxLinFluTotGWh!$B$5:$S$10,6,FALSE)</f>
        <v>0</v>
      </c>
      <c r="G35" s="113">
        <f ca="1">VLOOKUP($C35,AuxPartFluPorc!$C$5:$U$147,AuxPartFluGWh!G$1,FALSE)*HLOOKUP(G$4,AuxLinFluTotGWh!$B$5:$S$10,6,FALSE)</f>
        <v>227.6675431077328</v>
      </c>
      <c r="H35" s="114">
        <f ca="1">VLOOKUP($C35,AuxPartFluPorc!$C$5:$U$147,AuxPartFluGWh!H$1,FALSE)*HLOOKUP(H$4,AuxLinFluTotGWh!$B$5:$S$10,6,FALSE)</f>
        <v>154.24021997459903</v>
      </c>
      <c r="I35" s="114">
        <f ca="1">VLOOKUP($C35,AuxPartFluPorc!$C$5:$U$147,AuxPartFluGWh!I$1,FALSE)*HLOOKUP(I$4,AuxLinFluTotGWh!$B$5:$S$10,6,FALSE)</f>
        <v>186.55619248671229</v>
      </c>
      <c r="J35" s="115">
        <f ca="1">VLOOKUP($C35,AuxPartFluPorc!$C$5:$U$147,AuxPartFluGWh!J$1,FALSE)*HLOOKUP(J$4,AuxLinFluTotGWh!$B$5:$S$10,6,FALSE)</f>
        <v>108.36955847642645</v>
      </c>
      <c r="K35" s="113">
        <f ca="1">VLOOKUP($C35,AuxPartFluPorc!$C$5:$U$147,AuxPartFluGWh!K$1,FALSE)*HLOOKUP(K$4,AuxLinFluTotGWh!$B$5:$S$10,6,FALSE)</f>
        <v>0.97405844775423156</v>
      </c>
      <c r="L35" s="114">
        <f ca="1">VLOOKUP($C35,AuxPartFluPorc!$C$5:$U$147,AuxPartFluGWh!L$1,FALSE)*HLOOKUP(L$4,AuxLinFluTotGWh!$B$5:$S$10,6,FALSE)</f>
        <v>1.7909821945304576</v>
      </c>
      <c r="M35" s="115">
        <f ca="1">VLOOKUP($C35,AuxPartFluPorc!$C$5:$U$147,AuxPartFluGWh!M$1,FALSE)*HLOOKUP(M$4,AuxLinFluTotGWh!$B$5:$S$10,6,FALSE)</f>
        <v>24.397400321677928</v>
      </c>
      <c r="N35" s="113">
        <f ca="1">VLOOKUP($C35,AuxPartFluPorc!$C$5:$U$147,AuxPartFluGWh!N$1,FALSE)*HLOOKUP(N$4,AuxLinFluTotGWh!$B$5:$S$10,6,FALSE)</f>
        <v>49.301954277039854</v>
      </c>
      <c r="O35" s="114">
        <f ca="1">VLOOKUP($C35,AuxPartFluPorc!$C$5:$U$147,AuxPartFluGWh!O$1,FALSE)*HLOOKUP(O$4,AuxLinFluTotGWh!$B$5:$S$10,6,FALSE)</f>
        <v>12.93188874065692</v>
      </c>
      <c r="P35" s="114">
        <f ca="1">VLOOKUP($C35,AuxPartFluPorc!$C$5:$U$147,AuxPartFluGWh!P$1,FALSE)*HLOOKUP(P$4,AuxLinFluTotGWh!$B$5:$S$10,6,FALSE)</f>
        <v>11.27209978910324</v>
      </c>
      <c r="Q35" s="115">
        <f ca="1">VLOOKUP($C35,AuxPartFluPorc!$C$5:$U$147,AuxPartFluGWh!Q$1,FALSE)*HLOOKUP(Q$4,AuxLinFluTotGWh!$B$5:$S$10,6,FALSE)</f>
        <v>24.397400321677928</v>
      </c>
      <c r="R35" s="113">
        <f ca="1">VLOOKUP($C35,AuxPartFluPorc!$C$5:$U$147,AuxPartFluGWh!R$1,FALSE)*HLOOKUP(R$4,AuxLinFluTotGWh!$B$5:$S$10,6,FALSE)</f>
        <v>3.9863911014388376</v>
      </c>
      <c r="S35" s="114">
        <f ca="1">VLOOKUP($C35,AuxPartFluPorc!$C$5:$U$147,AuxPartFluGWh!S$1,FALSE)*HLOOKUP(S$4,AuxLinFluTotGWh!$B$5:$S$10,6,FALSE)</f>
        <v>14.331895260289555</v>
      </c>
      <c r="T35" s="114">
        <f ca="1">VLOOKUP($C35,AuxPartFluPorc!$C$5:$U$147,AuxPartFluGWh!T$1,FALSE)*HLOOKUP(T$4,AuxLinFluTotGWh!$B$5:$S$10,6,FALSE)</f>
        <v>2.7430103140326638</v>
      </c>
      <c r="U35" s="114">
        <f ca="1">VLOOKUP($C35,AuxPartFluPorc!$C$5:$U$147,AuxPartFluGWh!U$1,FALSE)*HLOOKUP(U$4,AuxLinFluTotGWh!$B$5:$S$10,6,FALSE)</f>
        <v>4.6719609334550762</v>
      </c>
      <c r="V35" s="107" t="s">
        <v>63</v>
      </c>
    </row>
    <row r="36" spans="1:22" x14ac:dyDescent="0.25">
      <c r="A36" s="87" t="s">
        <v>693</v>
      </c>
      <c r="B36" s="94" t="s">
        <v>63</v>
      </c>
      <c r="C36" s="88" t="s">
        <v>361</v>
      </c>
      <c r="D36" s="113">
        <f ca="1">VLOOKUP($C36,AuxPartFluPorc!$C$5:$U$147,AuxPartFluGWh!D$1,FALSE)*HLOOKUP(D$4,AuxLinFluTotGWh!$B$5:$S$10,6,FALSE)</f>
        <v>0</v>
      </c>
      <c r="E36" s="114">
        <f ca="1">VLOOKUP($C36,AuxPartFluPorc!$C$5:$U$147,AuxPartFluGWh!E$1,FALSE)*HLOOKUP(E$4,AuxLinFluTotGWh!$B$5:$S$10,6,FALSE)</f>
        <v>0</v>
      </c>
      <c r="F36" s="115">
        <f ca="1">VLOOKUP($C36,AuxPartFluPorc!$C$5:$U$147,AuxPartFluGWh!F$1,FALSE)*HLOOKUP(F$4,AuxLinFluTotGWh!$B$5:$S$10,6,FALSE)</f>
        <v>2.4519553849385334</v>
      </c>
      <c r="G36" s="113">
        <f ca="1">VLOOKUP($C36,AuxPartFluPorc!$C$5:$U$147,AuxPartFluGWh!G$1,FALSE)*HLOOKUP(G$4,AuxLinFluTotGWh!$B$5:$S$10,6,FALSE)</f>
        <v>0</v>
      </c>
      <c r="H36" s="114">
        <f ca="1">VLOOKUP($C36,AuxPartFluPorc!$C$5:$U$147,AuxPartFluGWh!H$1,FALSE)*HLOOKUP(H$4,AuxLinFluTotGWh!$B$5:$S$10,6,FALSE)</f>
        <v>0</v>
      </c>
      <c r="I36" s="114">
        <f ca="1">VLOOKUP($C36,AuxPartFluPorc!$C$5:$U$147,AuxPartFluGWh!I$1,FALSE)*HLOOKUP(I$4,AuxLinFluTotGWh!$B$5:$S$10,6,FALSE)</f>
        <v>77.120248554912649</v>
      </c>
      <c r="J36" s="115">
        <f ca="1">VLOOKUP($C36,AuxPartFluPorc!$C$5:$U$147,AuxPartFluGWh!J$1,FALSE)*HLOOKUP(J$4,AuxLinFluTotGWh!$B$5:$S$10,6,FALSE)</f>
        <v>6.325806243385998E-2</v>
      </c>
      <c r="K36" s="113">
        <f ca="1">VLOOKUP($C36,AuxPartFluPorc!$C$5:$U$147,AuxPartFluGWh!K$1,FALSE)*HLOOKUP(K$4,AuxLinFluTotGWh!$B$5:$S$10,6,FALSE)</f>
        <v>0</v>
      </c>
      <c r="L36" s="114">
        <f ca="1">VLOOKUP($C36,AuxPartFluPorc!$C$5:$U$147,AuxPartFluGWh!L$1,FALSE)*HLOOKUP(L$4,AuxLinFluTotGWh!$B$5:$S$10,6,FALSE)</f>
        <v>0</v>
      </c>
      <c r="M36" s="115">
        <f ca="1">VLOOKUP($C36,AuxPartFluPorc!$C$5:$U$147,AuxPartFluGWh!M$1,FALSE)*HLOOKUP(M$4,AuxLinFluTotGWh!$B$5:$S$10,6,FALSE)</f>
        <v>6.9358000705383019E-2</v>
      </c>
      <c r="N36" s="113">
        <f ca="1">VLOOKUP($C36,AuxPartFluPorc!$C$5:$U$147,AuxPartFluGWh!N$1,FALSE)*HLOOKUP(N$4,AuxLinFluTotGWh!$B$5:$S$10,6,FALSE)</f>
        <v>0.11857402850478663</v>
      </c>
      <c r="O36" s="114">
        <f ca="1">VLOOKUP($C36,AuxPartFluPorc!$C$5:$U$147,AuxPartFluGWh!O$1,FALSE)*HLOOKUP(O$4,AuxLinFluTotGWh!$B$5:$S$10,6,FALSE)</f>
        <v>2.9027783532749978E-2</v>
      </c>
      <c r="P36" s="114">
        <f ca="1">VLOOKUP($C36,AuxPartFluPorc!$C$5:$U$147,AuxPartFluGWh!P$1,FALSE)*HLOOKUP(P$4,AuxLinFluTotGWh!$B$5:$S$10,6,FALSE)</f>
        <v>3.2044795880281127E-2</v>
      </c>
      <c r="Q36" s="115">
        <f ca="1">VLOOKUP($C36,AuxPartFluPorc!$C$5:$U$147,AuxPartFluGWh!Q$1,FALSE)*HLOOKUP(Q$4,AuxLinFluTotGWh!$B$5:$S$10,6,FALSE)</f>
        <v>6.9358000705383019E-2</v>
      </c>
      <c r="R36" s="113">
        <f ca="1">VLOOKUP($C36,AuxPartFluPorc!$C$5:$U$147,AuxPartFluGWh!R$1,FALSE)*HLOOKUP(R$4,AuxLinFluTotGWh!$B$5:$S$10,6,FALSE)</f>
        <v>0</v>
      </c>
      <c r="S36" s="114">
        <f ca="1">VLOOKUP($C36,AuxPartFluPorc!$C$5:$U$147,AuxPartFluGWh!S$1,FALSE)*HLOOKUP(S$4,AuxLinFluTotGWh!$B$5:$S$10,6,FALSE)</f>
        <v>0</v>
      </c>
      <c r="T36" s="114">
        <f ca="1">VLOOKUP($C36,AuxPartFluPorc!$C$5:$U$147,AuxPartFluGWh!T$1,FALSE)*HLOOKUP(T$4,AuxLinFluTotGWh!$B$5:$S$10,6,FALSE)</f>
        <v>0</v>
      </c>
      <c r="U36" s="114">
        <f ca="1">VLOOKUP($C36,AuxPartFluPorc!$C$5:$U$147,AuxPartFluGWh!U$1,FALSE)*HLOOKUP(U$4,AuxLinFluTotGWh!$B$5:$S$10,6,FALSE)</f>
        <v>1.2341694399701716E-2</v>
      </c>
      <c r="V36" s="107" t="s">
        <v>63</v>
      </c>
    </row>
    <row r="37" spans="1:22" x14ac:dyDescent="0.25">
      <c r="A37" s="87" t="s">
        <v>693</v>
      </c>
      <c r="B37" s="94" t="s">
        <v>63</v>
      </c>
      <c r="C37" s="88" t="s">
        <v>371</v>
      </c>
      <c r="D37" s="113">
        <f ca="1">VLOOKUP($C37,AuxPartFluPorc!$C$5:$U$147,AuxPartFluGWh!D$1,FALSE)*HLOOKUP(D$4,AuxLinFluTotGWh!$B$5:$S$10,6,FALSE)</f>
        <v>0</v>
      </c>
      <c r="E37" s="114">
        <f ca="1">VLOOKUP($C37,AuxPartFluPorc!$C$5:$U$147,AuxPartFluGWh!E$1,FALSE)*HLOOKUP(E$4,AuxLinFluTotGWh!$B$5:$S$10,6,FALSE)</f>
        <v>0</v>
      </c>
      <c r="F37" s="115">
        <f ca="1">VLOOKUP($C37,AuxPartFluPorc!$C$5:$U$147,AuxPartFluGWh!F$1,FALSE)*HLOOKUP(F$4,AuxLinFluTotGWh!$B$5:$S$10,6,FALSE)</f>
        <v>0.86077104120027026</v>
      </c>
      <c r="G37" s="113">
        <f ca="1">VLOOKUP($C37,AuxPartFluPorc!$C$5:$U$147,AuxPartFluGWh!G$1,FALSE)*HLOOKUP(G$4,AuxLinFluTotGWh!$B$5:$S$10,6,FALSE)</f>
        <v>0</v>
      </c>
      <c r="H37" s="114">
        <f ca="1">VLOOKUP($C37,AuxPartFluPorc!$C$5:$U$147,AuxPartFluGWh!H$1,FALSE)*HLOOKUP(H$4,AuxLinFluTotGWh!$B$5:$S$10,6,FALSE)</f>
        <v>0</v>
      </c>
      <c r="I37" s="114">
        <f ca="1">VLOOKUP($C37,AuxPartFluPorc!$C$5:$U$147,AuxPartFluGWh!I$1,FALSE)*HLOOKUP(I$4,AuxLinFluTotGWh!$B$5:$S$10,6,FALSE)</f>
        <v>0.23835688850506553</v>
      </c>
      <c r="J37" s="115">
        <f ca="1">VLOOKUP($C37,AuxPartFluPorc!$C$5:$U$147,AuxPartFluGWh!J$1,FALSE)*HLOOKUP(J$4,AuxLinFluTotGWh!$B$5:$S$10,6,FALSE)</f>
        <v>2.7867586643343992E-2</v>
      </c>
      <c r="K37" s="113">
        <f ca="1">VLOOKUP($C37,AuxPartFluPorc!$C$5:$U$147,AuxPartFluGWh!K$1,FALSE)*HLOOKUP(K$4,AuxLinFluTotGWh!$B$5:$S$10,6,FALSE)</f>
        <v>0</v>
      </c>
      <c r="L37" s="114">
        <f ca="1">VLOOKUP($C37,AuxPartFluPorc!$C$5:$U$147,AuxPartFluGWh!L$1,FALSE)*HLOOKUP(L$4,AuxLinFluTotGWh!$B$5:$S$10,6,FALSE)</f>
        <v>0</v>
      </c>
      <c r="M37" s="115">
        <f ca="1">VLOOKUP($C37,AuxPartFluPorc!$C$5:$U$147,AuxPartFluGWh!M$1,FALSE)*HLOOKUP(M$4,AuxLinFluTotGWh!$B$5:$S$10,6,FALSE)</f>
        <v>0</v>
      </c>
      <c r="N37" s="113">
        <f ca="1">VLOOKUP($C37,AuxPartFluPorc!$C$5:$U$147,AuxPartFluGWh!N$1,FALSE)*HLOOKUP(N$4,AuxLinFluTotGWh!$B$5:$S$10,6,FALSE)</f>
        <v>0</v>
      </c>
      <c r="O37" s="114">
        <f ca="1">VLOOKUP($C37,AuxPartFluPorc!$C$5:$U$147,AuxPartFluGWh!O$1,FALSE)*HLOOKUP(O$4,AuxLinFluTotGWh!$B$5:$S$10,6,FALSE)</f>
        <v>0</v>
      </c>
      <c r="P37" s="114">
        <f ca="1">VLOOKUP($C37,AuxPartFluPorc!$C$5:$U$147,AuxPartFluGWh!P$1,FALSE)*HLOOKUP(P$4,AuxLinFluTotGWh!$B$5:$S$10,6,FALSE)</f>
        <v>0</v>
      </c>
      <c r="Q37" s="115">
        <f ca="1">VLOOKUP($C37,AuxPartFluPorc!$C$5:$U$147,AuxPartFluGWh!Q$1,FALSE)*HLOOKUP(Q$4,AuxLinFluTotGWh!$B$5:$S$10,6,FALSE)</f>
        <v>0</v>
      </c>
      <c r="R37" s="113">
        <f ca="1">VLOOKUP($C37,AuxPartFluPorc!$C$5:$U$147,AuxPartFluGWh!R$1,FALSE)*HLOOKUP(R$4,AuxLinFluTotGWh!$B$5:$S$10,6,FALSE)</f>
        <v>0</v>
      </c>
      <c r="S37" s="114">
        <f ca="1">VLOOKUP($C37,AuxPartFluPorc!$C$5:$U$147,AuxPartFluGWh!S$1,FALSE)*HLOOKUP(S$4,AuxLinFluTotGWh!$B$5:$S$10,6,FALSE)</f>
        <v>0</v>
      </c>
      <c r="T37" s="114">
        <f ca="1">VLOOKUP($C37,AuxPartFluPorc!$C$5:$U$147,AuxPartFluGWh!T$1,FALSE)*HLOOKUP(T$4,AuxLinFluTotGWh!$B$5:$S$10,6,FALSE)</f>
        <v>0</v>
      </c>
      <c r="U37" s="114">
        <f ca="1">VLOOKUP($C37,AuxPartFluPorc!$C$5:$U$147,AuxPartFluGWh!U$1,FALSE)*HLOOKUP(U$4,AuxLinFluTotGWh!$B$5:$S$10,6,FALSE)</f>
        <v>1.4760218299321279E-3</v>
      </c>
      <c r="V37" s="107" t="s">
        <v>63</v>
      </c>
    </row>
    <row r="38" spans="1:22" x14ac:dyDescent="0.25">
      <c r="A38" s="87" t="s">
        <v>693</v>
      </c>
      <c r="B38" s="94" t="s">
        <v>63</v>
      </c>
      <c r="C38" s="88" t="s">
        <v>378</v>
      </c>
      <c r="D38" s="113">
        <f ca="1">VLOOKUP($C38,AuxPartFluPorc!$C$5:$U$147,AuxPartFluGWh!D$1,FALSE)*HLOOKUP(D$4,AuxLinFluTotGWh!$B$5:$S$10,6,FALSE)</f>
        <v>0</v>
      </c>
      <c r="E38" s="114">
        <f ca="1">VLOOKUP($C38,AuxPartFluPorc!$C$5:$U$147,AuxPartFluGWh!E$1,FALSE)*HLOOKUP(E$4,AuxLinFluTotGWh!$B$5:$S$10,6,FALSE)</f>
        <v>30.470345668355495</v>
      </c>
      <c r="F38" s="115">
        <f ca="1">VLOOKUP($C38,AuxPartFluPorc!$C$5:$U$147,AuxPartFluGWh!F$1,FALSE)*HLOOKUP(F$4,AuxLinFluTotGWh!$B$5:$S$10,6,FALSE)</f>
        <v>746.23038132191687</v>
      </c>
      <c r="G38" s="113">
        <f ca="1">VLOOKUP($C38,AuxPartFluPorc!$C$5:$U$147,AuxPartFluGWh!G$1,FALSE)*HLOOKUP(G$4,AuxLinFluTotGWh!$B$5:$S$10,6,FALSE)</f>
        <v>30.470345668355495</v>
      </c>
      <c r="H38" s="114">
        <f ca="1">VLOOKUP($C38,AuxPartFluPorc!$C$5:$U$147,AuxPartFluGWh!H$1,FALSE)*HLOOKUP(H$4,AuxLinFluTotGWh!$B$5:$S$10,6,FALSE)</f>
        <v>38.802689018448106</v>
      </c>
      <c r="I38" s="114">
        <f ca="1">VLOOKUP($C38,AuxPartFluPorc!$C$5:$U$147,AuxPartFluGWh!I$1,FALSE)*HLOOKUP(I$4,AuxLinFluTotGWh!$B$5:$S$10,6,FALSE)</f>
        <v>0.63565650071976443</v>
      </c>
      <c r="J38" s="115">
        <f ca="1">VLOOKUP($C38,AuxPartFluPorc!$C$5:$U$147,AuxPartFluGWh!J$1,FALSE)*HLOOKUP(J$4,AuxLinFluTotGWh!$B$5:$S$10,6,FALSE)</f>
        <v>29.886682590599975</v>
      </c>
      <c r="K38" s="113">
        <f ca="1">VLOOKUP($C38,AuxPartFluPorc!$C$5:$U$147,AuxPartFluGWh!K$1,FALSE)*HLOOKUP(K$4,AuxLinFluTotGWh!$B$5:$S$10,6,FALSE)</f>
        <v>0.30144915352417379</v>
      </c>
      <c r="L38" s="114">
        <f ca="1">VLOOKUP($C38,AuxPartFluPorc!$C$5:$U$147,AuxPartFluGWh!L$1,FALSE)*HLOOKUP(L$4,AuxLinFluTotGWh!$B$5:$S$10,6,FALSE)</f>
        <v>0.53748353168506469</v>
      </c>
      <c r="M38" s="115">
        <f ca="1">VLOOKUP($C38,AuxPartFluPorc!$C$5:$U$147,AuxPartFluGWh!M$1,FALSE)*HLOOKUP(M$4,AuxLinFluTotGWh!$B$5:$S$10,6,FALSE)</f>
        <v>8.0388686901930502</v>
      </c>
      <c r="N38" s="113">
        <f ca="1">VLOOKUP($C38,AuxPartFluPorc!$C$5:$U$147,AuxPartFluGWh!N$1,FALSE)*HLOOKUP(N$4,AuxLinFluTotGWh!$B$5:$S$10,6,FALSE)</f>
        <v>15.855363876554199</v>
      </c>
      <c r="O38" s="114">
        <f ca="1">VLOOKUP($C38,AuxPartFluPorc!$C$5:$U$147,AuxPartFluGWh!O$1,FALSE)*HLOOKUP(O$4,AuxLinFluTotGWh!$B$5:$S$10,6,FALSE)</f>
        <v>4.2778624215421104</v>
      </c>
      <c r="P38" s="114">
        <f ca="1">VLOOKUP($C38,AuxPartFluPorc!$C$5:$U$147,AuxPartFluGWh!P$1,FALSE)*HLOOKUP(P$4,AuxLinFluTotGWh!$B$5:$S$10,6,FALSE)</f>
        <v>3.7141230360447319</v>
      </c>
      <c r="Q38" s="115">
        <f ca="1">VLOOKUP($C38,AuxPartFluPorc!$C$5:$U$147,AuxPartFluGWh!Q$1,FALSE)*HLOOKUP(Q$4,AuxLinFluTotGWh!$B$5:$S$10,6,FALSE)</f>
        <v>8.0388686901930502</v>
      </c>
      <c r="R38" s="113">
        <f ca="1">VLOOKUP($C38,AuxPartFluPorc!$C$5:$U$147,AuxPartFluGWh!R$1,FALSE)*HLOOKUP(R$4,AuxLinFluTotGWh!$B$5:$S$10,6,FALSE)</f>
        <v>1.3162817463222334</v>
      </c>
      <c r="S38" s="114">
        <f ca="1">VLOOKUP($C38,AuxPartFluPorc!$C$5:$U$147,AuxPartFluGWh!S$1,FALSE)*HLOOKUP(S$4,AuxLinFluTotGWh!$B$5:$S$10,6,FALSE)</f>
        <v>4.7481674021185896</v>
      </c>
      <c r="T38" s="114">
        <f ca="1">VLOOKUP($C38,AuxPartFluPorc!$C$5:$U$147,AuxPartFluGWh!T$1,FALSE)*HLOOKUP(T$4,AuxLinFluTotGWh!$B$5:$S$10,6,FALSE)</f>
        <v>0.90284436313973659</v>
      </c>
      <c r="U38" s="114">
        <f ca="1">VLOOKUP($C38,AuxPartFluPorc!$C$5:$U$147,AuxPartFluGWh!U$1,FALSE)*HLOOKUP(U$4,AuxLinFluTotGWh!$B$5:$S$10,6,FALSE)</f>
        <v>1.5233065495472173</v>
      </c>
      <c r="V38" s="107" t="s">
        <v>63</v>
      </c>
    </row>
    <row r="39" spans="1:22" x14ac:dyDescent="0.25">
      <c r="A39" s="89" t="s">
        <v>693</v>
      </c>
      <c r="B39" s="95" t="s">
        <v>63</v>
      </c>
      <c r="C39" s="90" t="s">
        <v>379</v>
      </c>
      <c r="D39" s="116">
        <f ca="1">VLOOKUP($C39,AuxPartFluPorc!$C$5:$U$147,AuxPartFluGWh!D$1,FALSE)*HLOOKUP(D$4,AuxLinFluTotGWh!$B$5:$S$10,6,FALSE)</f>
        <v>0</v>
      </c>
      <c r="E39" s="117">
        <f ca="1">VLOOKUP($C39,AuxPartFluPorc!$C$5:$U$147,AuxPartFluGWh!E$1,FALSE)*HLOOKUP(E$4,AuxLinFluTotGWh!$B$5:$S$10,6,FALSE)</f>
        <v>67.87272692282157</v>
      </c>
      <c r="F39" s="118">
        <f ca="1">VLOOKUP($C39,AuxPartFluPorc!$C$5:$U$147,AuxPartFluGWh!F$1,FALSE)*HLOOKUP(F$4,AuxLinFluTotGWh!$B$5:$S$10,6,FALSE)</f>
        <v>1660.4157709548469</v>
      </c>
      <c r="G39" s="116">
        <f ca="1">VLOOKUP($C39,AuxPartFluPorc!$C$5:$U$147,AuxPartFluGWh!G$1,FALSE)*HLOOKUP(G$4,AuxLinFluTotGWh!$B$5:$S$10,6,FALSE)</f>
        <v>67.87272692282157</v>
      </c>
      <c r="H39" s="117">
        <f ca="1">VLOOKUP($C39,AuxPartFluPorc!$C$5:$U$147,AuxPartFluGWh!H$1,FALSE)*HLOOKUP(H$4,AuxLinFluTotGWh!$B$5:$S$10,6,FALSE)</f>
        <v>85.449636766722065</v>
      </c>
      <c r="I39" s="117">
        <f ca="1">VLOOKUP($C39,AuxPartFluPorc!$C$5:$U$147,AuxPartFluGWh!I$1,FALSE)*HLOOKUP(I$4,AuxLinFluTotGWh!$B$5:$S$10,6,FALSE)</f>
        <v>84.696573678260279</v>
      </c>
      <c r="J39" s="118">
        <f ca="1">VLOOKUP($C39,AuxPartFluPorc!$C$5:$U$147,AuxPartFluGWh!J$1,FALSE)*HLOOKUP(J$4,AuxLinFluTotGWh!$B$5:$S$10,6,FALSE)</f>
        <v>65.547009161858171</v>
      </c>
      <c r="K39" s="116">
        <f ca="1">VLOOKUP($C39,AuxPartFluPorc!$C$5:$U$147,AuxPartFluGWh!K$1,FALSE)*HLOOKUP(K$4,AuxLinFluTotGWh!$B$5:$S$10,6,FALSE)</f>
        <v>0.64467542529603328</v>
      </c>
      <c r="L39" s="117">
        <f ca="1">VLOOKUP($C39,AuxPartFluPorc!$C$5:$U$147,AuxPartFluGWh!L$1,FALSE)*HLOOKUP(L$4,AuxLinFluTotGWh!$B$5:$S$10,6,FALSE)</f>
        <v>1.1169348475401906</v>
      </c>
      <c r="M39" s="118">
        <f ca="1">VLOOKUP($C39,AuxPartFluPorc!$C$5:$U$147,AuxPartFluGWh!M$1,FALSE)*HLOOKUP(M$4,AuxLinFluTotGWh!$B$5:$S$10,6,FALSE)</f>
        <v>17.543703403599135</v>
      </c>
      <c r="N39" s="116">
        <f ca="1">VLOOKUP($C39,AuxPartFluPorc!$C$5:$U$147,AuxPartFluGWh!N$1,FALSE)*HLOOKUP(N$4,AuxLinFluTotGWh!$B$5:$S$10,6,FALSE)</f>
        <v>32.84424129502348</v>
      </c>
      <c r="O39" s="117">
        <f ca="1">VLOOKUP($C39,AuxPartFluPorc!$C$5:$U$147,AuxPartFluGWh!O$1,FALSE)*HLOOKUP(O$4,AuxLinFluTotGWh!$B$5:$S$10,6,FALSE)</f>
        <v>9.4158689154272768</v>
      </c>
      <c r="P39" s="117">
        <f ca="1">VLOOKUP($C39,AuxPartFluPorc!$C$5:$U$147,AuxPartFluGWh!P$1,FALSE)*HLOOKUP(P$4,AuxLinFluTotGWh!$B$5:$S$10,6,FALSE)</f>
        <v>8.105553801972988</v>
      </c>
      <c r="Q39" s="118">
        <f ca="1">VLOOKUP($C39,AuxPartFluPorc!$C$5:$U$147,AuxPartFluGWh!Q$1,FALSE)*HLOOKUP(Q$4,AuxLinFluTotGWh!$B$5:$S$10,6,FALSE)</f>
        <v>17.543703403599135</v>
      </c>
      <c r="R39" s="116">
        <f ca="1">VLOOKUP($C39,AuxPartFluPorc!$C$5:$U$147,AuxPartFluGWh!R$1,FALSE)*HLOOKUP(R$4,AuxLinFluTotGWh!$B$5:$S$10,6,FALSE)</f>
        <v>2.8992204398493309</v>
      </c>
      <c r="S39" s="117">
        <f ca="1">VLOOKUP($C39,AuxPartFluPorc!$C$5:$U$147,AuxPartFluGWh!S$1,FALSE)*HLOOKUP(S$4,AuxLinFluTotGWh!$B$5:$S$10,6,FALSE)</f>
        <v>10.455186176040264</v>
      </c>
      <c r="T39" s="117">
        <f ca="1">VLOOKUP($C39,AuxPartFluPorc!$C$5:$U$147,AuxPartFluGWh!T$1,FALSE)*HLOOKUP(T$4,AuxLinFluTotGWh!$B$5:$S$10,6,FALSE)</f>
        <v>1.9716137979484389</v>
      </c>
      <c r="U39" s="117">
        <f ca="1">VLOOKUP($C39,AuxPartFluPorc!$C$5:$U$147,AuxPartFluGWh!U$1,FALSE)*HLOOKUP(U$4,AuxLinFluTotGWh!$B$5:$S$10,6,FALSE)</f>
        <v>3.1483477228974626</v>
      </c>
      <c r="V39" s="107" t="s">
        <v>63</v>
      </c>
    </row>
    <row r="40" spans="1:22" x14ac:dyDescent="0.25">
      <c r="A40" s="85" t="s">
        <v>692</v>
      </c>
      <c r="B40" s="93" t="s">
        <v>75</v>
      </c>
      <c r="C40" s="86" t="s">
        <v>77</v>
      </c>
      <c r="D40" s="110">
        <f ca="1">VLOOKUP($C40,AuxPartFluPorc!$C$5:$U$147,AuxPartFluGWh!D$1,FALSE)*HLOOKUP(D$4,AuxLinFluTotGWh!$B$5:$S$10,6,FALSE)</f>
        <v>5.1290306447887151</v>
      </c>
      <c r="E40" s="111">
        <f ca="1">VLOOKUP($C40,AuxPartFluPorc!$C$5:$U$147,AuxPartFluGWh!E$1,FALSE)*HLOOKUP(E$4,AuxLinFluTotGWh!$B$5:$S$10,6,FALSE)</f>
        <v>453.08144499996206</v>
      </c>
      <c r="F40" s="112">
        <f ca="1">VLOOKUP($C40,AuxPartFluPorc!$C$5:$U$147,AuxPartFluGWh!F$1,FALSE)*HLOOKUP(F$4,AuxLinFluTotGWh!$B$5:$S$10,6,FALSE)</f>
        <v>14.78710266709826</v>
      </c>
      <c r="G40" s="110">
        <f ca="1">VLOOKUP($C40,AuxPartFluPorc!$C$5:$U$147,AuxPartFluGWh!G$1,FALSE)*HLOOKUP(G$4,AuxLinFluTotGWh!$B$5:$S$10,6,FALSE)</f>
        <v>453.08144499996206</v>
      </c>
      <c r="H40" s="111">
        <f ca="1">VLOOKUP($C40,AuxPartFluPorc!$C$5:$U$147,AuxPartFluGWh!H$1,FALSE)*HLOOKUP(H$4,AuxLinFluTotGWh!$B$5:$S$10,6,FALSE)</f>
        <v>153.00886584898763</v>
      </c>
      <c r="I40" s="111">
        <f ca="1">VLOOKUP($C40,AuxPartFluPorc!$C$5:$U$147,AuxPartFluGWh!I$1,FALSE)*HLOOKUP(I$4,AuxLinFluTotGWh!$B$5:$S$10,6,FALSE)</f>
        <v>171.34306681417385</v>
      </c>
      <c r="J40" s="112">
        <f ca="1">VLOOKUP($C40,AuxPartFluPorc!$C$5:$U$147,AuxPartFluGWh!J$1,FALSE)*HLOOKUP(J$4,AuxLinFluTotGWh!$B$5:$S$10,6,FALSE)</f>
        <v>96.483240161643636</v>
      </c>
      <c r="K40" s="110">
        <f ca="1">VLOOKUP($C40,AuxPartFluPorc!$C$5:$U$147,AuxPartFluGWh!K$1,FALSE)*HLOOKUP(K$4,AuxLinFluTotGWh!$B$5:$S$10,6,FALSE)</f>
        <v>0.23709939140539857</v>
      </c>
      <c r="L40" s="111">
        <f ca="1">VLOOKUP($C40,AuxPartFluPorc!$C$5:$U$147,AuxPartFluGWh!L$1,FALSE)*HLOOKUP(L$4,AuxLinFluTotGWh!$B$5:$S$10,6,FALSE)</f>
        <v>0.77770425923220621</v>
      </c>
      <c r="M40" s="112">
        <f ca="1">VLOOKUP($C40,AuxPartFluPorc!$C$5:$U$147,AuxPartFluGWh!M$1,FALSE)*HLOOKUP(M$4,AuxLinFluTotGWh!$B$5:$S$10,6,FALSE)</f>
        <v>0</v>
      </c>
      <c r="N40" s="110">
        <f ca="1">VLOOKUP($C40,AuxPartFluPorc!$C$5:$U$147,AuxPartFluGWh!N$1,FALSE)*HLOOKUP(N$4,AuxLinFluTotGWh!$B$5:$S$10,6,FALSE)</f>
        <v>0.25532510423018567</v>
      </c>
      <c r="O40" s="111">
        <f ca="1">VLOOKUP($C40,AuxPartFluPorc!$C$5:$U$147,AuxPartFluGWh!O$1,FALSE)*HLOOKUP(O$4,AuxLinFluTotGWh!$B$5:$S$10,6,FALSE)</f>
        <v>0</v>
      </c>
      <c r="P40" s="111">
        <f ca="1">VLOOKUP($C40,AuxPartFluPorc!$C$5:$U$147,AuxPartFluGWh!P$1,FALSE)*HLOOKUP(P$4,AuxLinFluTotGWh!$B$5:$S$10,6,FALSE)</f>
        <v>0</v>
      </c>
      <c r="Q40" s="112">
        <f ca="1">VLOOKUP($C40,AuxPartFluPorc!$C$5:$U$147,AuxPartFluGWh!Q$1,FALSE)*HLOOKUP(Q$4,AuxLinFluTotGWh!$B$5:$S$10,6,FALSE)</f>
        <v>0</v>
      </c>
      <c r="R40" s="110">
        <f ca="1">VLOOKUP($C40,AuxPartFluPorc!$C$5:$U$147,AuxPartFluGWh!R$1,FALSE)*HLOOKUP(R$4,AuxLinFluTotGWh!$B$5:$S$10,6,FALSE)</f>
        <v>0</v>
      </c>
      <c r="S40" s="111">
        <f ca="1">VLOOKUP($C40,AuxPartFluPorc!$C$5:$U$147,AuxPartFluGWh!S$1,FALSE)*HLOOKUP(S$4,AuxLinFluTotGWh!$B$5:$S$10,6,FALSE)</f>
        <v>0</v>
      </c>
      <c r="T40" s="111">
        <f ca="1">VLOOKUP($C40,AuxPartFluPorc!$C$5:$U$147,AuxPartFluGWh!T$1,FALSE)*HLOOKUP(T$4,AuxLinFluTotGWh!$B$5:$S$10,6,FALSE)</f>
        <v>4.7237815499147047E-3</v>
      </c>
      <c r="U40" s="111">
        <f ca="1">VLOOKUP($C40,AuxPartFluPorc!$C$5:$U$147,AuxPartFluGWh!U$1,FALSE)*HLOOKUP(U$4,AuxLinFluTotGWh!$B$5:$S$10,6,FALSE)</f>
        <v>0.19413539467860705</v>
      </c>
      <c r="V40" s="107" t="s">
        <v>75</v>
      </c>
    </row>
    <row r="41" spans="1:22" x14ac:dyDescent="0.25">
      <c r="A41" s="87" t="s">
        <v>692</v>
      </c>
      <c r="B41" s="94" t="s">
        <v>75</v>
      </c>
      <c r="C41" s="88" t="s">
        <v>78</v>
      </c>
      <c r="D41" s="113">
        <f ca="1">VLOOKUP($C41,AuxPartFluPorc!$C$5:$U$147,AuxPartFluGWh!D$1,FALSE)*HLOOKUP(D$4,AuxLinFluTotGWh!$B$5:$S$10,6,FALSE)</f>
        <v>1.4573062760069306</v>
      </c>
      <c r="E41" s="114">
        <f ca="1">VLOOKUP($C41,AuxPartFluPorc!$C$5:$U$147,AuxPartFluGWh!E$1,FALSE)*HLOOKUP(E$4,AuxLinFluTotGWh!$B$5:$S$10,6,FALSE)</f>
        <v>126.89145372419804</v>
      </c>
      <c r="F41" s="115">
        <f ca="1">VLOOKUP($C41,AuxPartFluPorc!$C$5:$U$147,AuxPartFluGWh!F$1,FALSE)*HLOOKUP(F$4,AuxLinFluTotGWh!$B$5:$S$10,6,FALSE)</f>
        <v>8.0303374428980625</v>
      </c>
      <c r="G41" s="113">
        <f ca="1">VLOOKUP($C41,AuxPartFluPorc!$C$5:$U$147,AuxPartFluGWh!G$1,FALSE)*HLOOKUP(G$4,AuxLinFluTotGWh!$B$5:$S$10,6,FALSE)</f>
        <v>126.89145372419804</v>
      </c>
      <c r="H41" s="114">
        <f ca="1">VLOOKUP($C41,AuxPartFluPorc!$C$5:$U$147,AuxPartFluGWh!H$1,FALSE)*HLOOKUP(H$4,AuxLinFluTotGWh!$B$5:$S$10,6,FALSE)</f>
        <v>164.34185688879742</v>
      </c>
      <c r="I41" s="114">
        <f ca="1">VLOOKUP($C41,AuxPartFluPorc!$C$5:$U$147,AuxPartFluGWh!I$1,FALSE)*HLOOKUP(I$4,AuxLinFluTotGWh!$B$5:$S$10,6,FALSE)</f>
        <v>0</v>
      </c>
      <c r="J41" s="115">
        <f ca="1">VLOOKUP($C41,AuxPartFluPorc!$C$5:$U$147,AuxPartFluGWh!J$1,FALSE)*HLOOKUP(J$4,AuxLinFluTotGWh!$B$5:$S$10,6,FALSE)</f>
        <v>181.94511556164343</v>
      </c>
      <c r="K41" s="113">
        <f ca="1">VLOOKUP($C41,AuxPartFluPorc!$C$5:$U$147,AuxPartFluGWh!K$1,FALSE)*HLOOKUP(K$4,AuxLinFluTotGWh!$B$5:$S$10,6,FALSE)</f>
        <v>0.10159432207112479</v>
      </c>
      <c r="L41" s="114">
        <f ca="1">VLOOKUP($C41,AuxPartFluPorc!$C$5:$U$147,AuxPartFluGWh!L$1,FALSE)*HLOOKUP(L$4,AuxLinFluTotGWh!$B$5:$S$10,6,FALSE)</f>
        <v>0.40732380618640635</v>
      </c>
      <c r="M41" s="115">
        <f ca="1">VLOOKUP($C41,AuxPartFluPorc!$C$5:$U$147,AuxPartFluGWh!M$1,FALSE)*HLOOKUP(M$4,AuxLinFluTotGWh!$B$5:$S$10,6,FALSE)</f>
        <v>0</v>
      </c>
      <c r="N41" s="113">
        <f ca="1">VLOOKUP($C41,AuxPartFluPorc!$C$5:$U$147,AuxPartFluGWh!N$1,FALSE)*HLOOKUP(N$4,AuxLinFluTotGWh!$B$5:$S$10,6,FALSE)</f>
        <v>0.1469128416483822</v>
      </c>
      <c r="O41" s="114">
        <f ca="1">VLOOKUP($C41,AuxPartFluPorc!$C$5:$U$147,AuxPartFluGWh!O$1,FALSE)*HLOOKUP(O$4,AuxLinFluTotGWh!$B$5:$S$10,6,FALSE)</f>
        <v>0</v>
      </c>
      <c r="P41" s="114">
        <f ca="1">VLOOKUP($C41,AuxPartFluPorc!$C$5:$U$147,AuxPartFluGWh!P$1,FALSE)*HLOOKUP(P$4,AuxLinFluTotGWh!$B$5:$S$10,6,FALSE)</f>
        <v>0</v>
      </c>
      <c r="Q41" s="115">
        <f ca="1">VLOOKUP($C41,AuxPartFluPorc!$C$5:$U$147,AuxPartFluGWh!Q$1,FALSE)*HLOOKUP(Q$4,AuxLinFluTotGWh!$B$5:$S$10,6,FALSE)</f>
        <v>0</v>
      </c>
      <c r="R41" s="113">
        <f ca="1">VLOOKUP($C41,AuxPartFluPorc!$C$5:$U$147,AuxPartFluGWh!R$1,FALSE)*HLOOKUP(R$4,AuxLinFluTotGWh!$B$5:$S$10,6,FALSE)</f>
        <v>0</v>
      </c>
      <c r="S41" s="114">
        <f ca="1">VLOOKUP($C41,AuxPartFluPorc!$C$5:$U$147,AuxPartFluGWh!S$1,FALSE)*HLOOKUP(S$4,AuxLinFluTotGWh!$B$5:$S$10,6,FALSE)</f>
        <v>0</v>
      </c>
      <c r="T41" s="114">
        <f ca="1">VLOOKUP($C41,AuxPartFluPorc!$C$5:$U$147,AuxPartFluGWh!T$1,FALSE)*HLOOKUP(T$4,AuxLinFluTotGWh!$B$5:$S$10,6,FALSE)</f>
        <v>0</v>
      </c>
      <c r="U41" s="114">
        <f ca="1">VLOOKUP($C41,AuxPartFluPorc!$C$5:$U$147,AuxPartFluGWh!U$1,FALSE)*HLOOKUP(U$4,AuxLinFluTotGWh!$B$5:$S$10,6,FALSE)</f>
        <v>0.10145837471551145</v>
      </c>
      <c r="V41" s="107" t="s">
        <v>75</v>
      </c>
    </row>
    <row r="42" spans="1:22" x14ac:dyDescent="0.25">
      <c r="A42" s="87" t="s">
        <v>692</v>
      </c>
      <c r="B42" s="94" t="s">
        <v>75</v>
      </c>
      <c r="C42" s="88" t="s">
        <v>79</v>
      </c>
      <c r="D42" s="113">
        <f ca="1">VLOOKUP($C42,AuxPartFluPorc!$C$5:$U$147,AuxPartFluGWh!D$1,FALSE)*HLOOKUP(D$4,AuxLinFluTotGWh!$B$5:$S$10,6,FALSE)</f>
        <v>7.5628538942786889</v>
      </c>
      <c r="E42" s="114">
        <f ca="1">VLOOKUP($C42,AuxPartFluPorc!$C$5:$U$147,AuxPartFluGWh!E$1,FALSE)*HLOOKUP(E$4,AuxLinFluTotGWh!$B$5:$S$10,6,FALSE)</f>
        <v>433.27419779013758</v>
      </c>
      <c r="F42" s="115">
        <f ca="1">VLOOKUP($C42,AuxPartFluPorc!$C$5:$U$147,AuxPartFluGWh!F$1,FALSE)*HLOOKUP(F$4,AuxLinFluTotGWh!$B$5:$S$10,6,FALSE)</f>
        <v>20.356760390965746</v>
      </c>
      <c r="G42" s="113">
        <f ca="1">VLOOKUP($C42,AuxPartFluPorc!$C$5:$U$147,AuxPartFluGWh!G$1,FALSE)*HLOOKUP(G$4,AuxLinFluTotGWh!$B$5:$S$10,6,FALSE)</f>
        <v>433.27419779013758</v>
      </c>
      <c r="H42" s="114">
        <f ca="1">VLOOKUP($C42,AuxPartFluPorc!$C$5:$U$147,AuxPartFluGWh!H$1,FALSE)*HLOOKUP(H$4,AuxLinFluTotGWh!$B$5:$S$10,6,FALSE)</f>
        <v>659.0172292083447</v>
      </c>
      <c r="I42" s="114">
        <f ca="1">VLOOKUP($C42,AuxPartFluPorc!$C$5:$U$147,AuxPartFluGWh!I$1,FALSE)*HLOOKUP(I$4,AuxLinFluTotGWh!$B$5:$S$10,6,FALSE)</f>
        <v>0</v>
      </c>
      <c r="J42" s="115">
        <f ca="1">VLOOKUP($C42,AuxPartFluPorc!$C$5:$U$147,AuxPartFluGWh!J$1,FALSE)*HLOOKUP(J$4,AuxLinFluTotGWh!$B$5:$S$10,6,FALSE)</f>
        <v>378.23287200137048</v>
      </c>
      <c r="K42" s="113">
        <f ca="1">VLOOKUP($C42,AuxPartFluPorc!$C$5:$U$147,AuxPartFluGWh!K$1,FALSE)*HLOOKUP(K$4,AuxLinFluTotGWh!$B$5:$S$10,6,FALSE)</f>
        <v>0.27681451579510452</v>
      </c>
      <c r="L42" s="114">
        <f ca="1">VLOOKUP($C42,AuxPartFluPorc!$C$5:$U$147,AuxPartFluGWh!L$1,FALSE)*HLOOKUP(L$4,AuxLinFluTotGWh!$B$5:$S$10,6,FALSE)</f>
        <v>1.0395412008546481</v>
      </c>
      <c r="M42" s="115">
        <f ca="1">VLOOKUP($C42,AuxPartFluPorc!$C$5:$U$147,AuxPartFluGWh!M$1,FALSE)*HLOOKUP(M$4,AuxLinFluTotGWh!$B$5:$S$10,6,FALSE)</f>
        <v>0</v>
      </c>
      <c r="N42" s="113">
        <f ca="1">VLOOKUP($C42,AuxPartFluPorc!$C$5:$U$147,AuxPartFluGWh!N$1,FALSE)*HLOOKUP(N$4,AuxLinFluTotGWh!$B$5:$S$10,6,FALSE)</f>
        <v>0.37369661350588101</v>
      </c>
      <c r="O42" s="114">
        <f ca="1">VLOOKUP($C42,AuxPartFluPorc!$C$5:$U$147,AuxPartFluGWh!O$1,FALSE)*HLOOKUP(O$4,AuxLinFluTotGWh!$B$5:$S$10,6,FALSE)</f>
        <v>0</v>
      </c>
      <c r="P42" s="114">
        <f ca="1">VLOOKUP($C42,AuxPartFluPorc!$C$5:$U$147,AuxPartFluGWh!P$1,FALSE)*HLOOKUP(P$4,AuxLinFluTotGWh!$B$5:$S$10,6,FALSE)</f>
        <v>0</v>
      </c>
      <c r="Q42" s="115">
        <f ca="1">VLOOKUP($C42,AuxPartFluPorc!$C$5:$U$147,AuxPartFluGWh!Q$1,FALSE)*HLOOKUP(Q$4,AuxLinFluTotGWh!$B$5:$S$10,6,FALSE)</f>
        <v>0</v>
      </c>
      <c r="R42" s="113">
        <f ca="1">VLOOKUP($C42,AuxPartFluPorc!$C$5:$U$147,AuxPartFluGWh!R$1,FALSE)*HLOOKUP(R$4,AuxLinFluTotGWh!$B$5:$S$10,6,FALSE)</f>
        <v>0</v>
      </c>
      <c r="S42" s="114">
        <f ca="1">VLOOKUP($C42,AuxPartFluPorc!$C$5:$U$147,AuxPartFluGWh!S$1,FALSE)*HLOOKUP(S$4,AuxLinFluTotGWh!$B$5:$S$10,6,FALSE)</f>
        <v>0</v>
      </c>
      <c r="T42" s="114">
        <f ca="1">VLOOKUP($C42,AuxPartFluPorc!$C$5:$U$147,AuxPartFluGWh!T$1,FALSE)*HLOOKUP(T$4,AuxLinFluTotGWh!$B$5:$S$10,6,FALSE)</f>
        <v>4.6898542392998666E-3</v>
      </c>
      <c r="U42" s="114">
        <f ca="1">VLOOKUP($C42,AuxPartFluPorc!$C$5:$U$147,AuxPartFluGWh!U$1,FALSE)*HLOOKUP(U$4,AuxLinFluTotGWh!$B$5:$S$10,6,FALSE)</f>
        <v>0.26350630649034135</v>
      </c>
      <c r="V42" s="107" t="s">
        <v>75</v>
      </c>
    </row>
    <row r="43" spans="1:22" x14ac:dyDescent="0.25">
      <c r="A43" s="87" t="s">
        <v>692</v>
      </c>
      <c r="B43" s="94" t="s">
        <v>75</v>
      </c>
      <c r="C43" s="88" t="s">
        <v>80</v>
      </c>
      <c r="D43" s="113">
        <f ca="1">VLOOKUP($C43,AuxPartFluPorc!$C$5:$U$147,AuxPartFluGWh!D$1,FALSE)*HLOOKUP(D$4,AuxLinFluTotGWh!$B$5:$S$10,6,FALSE)</f>
        <v>2.912651889214156</v>
      </c>
      <c r="E43" s="114">
        <f ca="1">VLOOKUP($C43,AuxPartFluPorc!$C$5:$U$147,AuxPartFluGWh!E$1,FALSE)*HLOOKUP(E$4,AuxLinFluTotGWh!$B$5:$S$10,6,FALSE)</f>
        <v>150.69927715762756</v>
      </c>
      <c r="F43" s="115">
        <f ca="1">VLOOKUP($C43,AuxPartFluPorc!$C$5:$U$147,AuxPartFluGWh!F$1,FALSE)*HLOOKUP(F$4,AuxLinFluTotGWh!$B$5:$S$10,6,FALSE)</f>
        <v>6.4992913348569994</v>
      </c>
      <c r="G43" s="113">
        <f ca="1">VLOOKUP($C43,AuxPartFluPorc!$C$5:$U$147,AuxPartFluGWh!G$1,FALSE)*HLOOKUP(G$4,AuxLinFluTotGWh!$B$5:$S$10,6,FALSE)</f>
        <v>150.69927715762756</v>
      </c>
      <c r="H43" s="114">
        <f ca="1">VLOOKUP($C43,AuxPartFluPorc!$C$5:$U$147,AuxPartFluGWh!H$1,FALSE)*HLOOKUP(H$4,AuxLinFluTotGWh!$B$5:$S$10,6,FALSE)</f>
        <v>237.53640673545758</v>
      </c>
      <c r="I43" s="114">
        <f ca="1">VLOOKUP($C43,AuxPartFluPorc!$C$5:$U$147,AuxPartFluGWh!I$1,FALSE)*HLOOKUP(I$4,AuxLinFluTotGWh!$B$5:$S$10,6,FALSE)</f>
        <v>121.78864784135965</v>
      </c>
      <c r="J43" s="115">
        <f ca="1">VLOOKUP($C43,AuxPartFluPorc!$C$5:$U$147,AuxPartFluGWh!J$1,FALSE)*HLOOKUP(J$4,AuxLinFluTotGWh!$B$5:$S$10,6,FALSE)</f>
        <v>111.65899029927424</v>
      </c>
      <c r="K43" s="113">
        <f ca="1">VLOOKUP($C43,AuxPartFluPorc!$C$5:$U$147,AuxPartFluGWh!K$1,FALSE)*HLOOKUP(K$4,AuxLinFluTotGWh!$B$5:$S$10,6,FALSE)</f>
        <v>9.263110980591438E-2</v>
      </c>
      <c r="L43" s="114">
        <f ca="1">VLOOKUP($C43,AuxPartFluPorc!$C$5:$U$147,AuxPartFluGWh!L$1,FALSE)*HLOOKUP(L$4,AuxLinFluTotGWh!$B$5:$S$10,6,FALSE)</f>
        <v>0.33703264926006304</v>
      </c>
      <c r="M43" s="115">
        <f ca="1">VLOOKUP($C43,AuxPartFluPorc!$C$5:$U$147,AuxPartFluGWh!M$1,FALSE)*HLOOKUP(M$4,AuxLinFluTotGWh!$B$5:$S$10,6,FALSE)</f>
        <v>0</v>
      </c>
      <c r="N43" s="113">
        <f ca="1">VLOOKUP($C43,AuxPartFluPorc!$C$5:$U$147,AuxPartFluGWh!N$1,FALSE)*HLOOKUP(N$4,AuxLinFluTotGWh!$B$5:$S$10,6,FALSE)</f>
        <v>0.11125165002969815</v>
      </c>
      <c r="O43" s="114">
        <f ca="1">VLOOKUP($C43,AuxPartFluPorc!$C$5:$U$147,AuxPartFluGWh!O$1,FALSE)*HLOOKUP(O$4,AuxLinFluTotGWh!$B$5:$S$10,6,FALSE)</f>
        <v>0</v>
      </c>
      <c r="P43" s="114">
        <f ca="1">VLOOKUP($C43,AuxPartFluPorc!$C$5:$U$147,AuxPartFluGWh!P$1,FALSE)*HLOOKUP(P$4,AuxLinFluTotGWh!$B$5:$S$10,6,FALSE)</f>
        <v>0</v>
      </c>
      <c r="Q43" s="115">
        <f ca="1">VLOOKUP($C43,AuxPartFluPorc!$C$5:$U$147,AuxPartFluGWh!Q$1,FALSE)*HLOOKUP(Q$4,AuxLinFluTotGWh!$B$5:$S$10,6,FALSE)</f>
        <v>0</v>
      </c>
      <c r="R43" s="113">
        <f ca="1">VLOOKUP($C43,AuxPartFluPorc!$C$5:$U$147,AuxPartFluGWh!R$1,FALSE)*HLOOKUP(R$4,AuxLinFluTotGWh!$B$5:$S$10,6,FALSE)</f>
        <v>0</v>
      </c>
      <c r="S43" s="114">
        <f ca="1">VLOOKUP($C43,AuxPartFluPorc!$C$5:$U$147,AuxPartFluGWh!S$1,FALSE)*HLOOKUP(S$4,AuxLinFluTotGWh!$B$5:$S$10,6,FALSE)</f>
        <v>0</v>
      </c>
      <c r="T43" s="114">
        <f ca="1">VLOOKUP($C43,AuxPartFluPorc!$C$5:$U$147,AuxPartFluGWh!T$1,FALSE)*HLOOKUP(T$4,AuxLinFluTotGWh!$B$5:$S$10,6,FALSE)</f>
        <v>0</v>
      </c>
      <c r="U43" s="114">
        <f ca="1">VLOOKUP($C43,AuxPartFluPorc!$C$5:$U$147,AuxPartFluGWh!U$1,FALSE)*HLOOKUP(U$4,AuxLinFluTotGWh!$B$5:$S$10,6,FALSE)</f>
        <v>8.4297254575084579E-2</v>
      </c>
      <c r="V43" s="107" t="s">
        <v>75</v>
      </c>
    </row>
    <row r="44" spans="1:22" x14ac:dyDescent="0.25">
      <c r="A44" s="87" t="s">
        <v>692</v>
      </c>
      <c r="B44" s="94" t="s">
        <v>75</v>
      </c>
      <c r="C44" s="88" t="s">
        <v>82</v>
      </c>
      <c r="D44" s="113">
        <f ca="1">VLOOKUP($C44,AuxPartFluPorc!$C$5:$U$147,AuxPartFluGWh!D$1,FALSE)*HLOOKUP(D$4,AuxLinFluTotGWh!$B$5:$S$10,6,FALSE)</f>
        <v>0.85478608592260508</v>
      </c>
      <c r="E44" s="114">
        <f ca="1">VLOOKUP($C44,AuxPartFluPorc!$C$5:$U$147,AuxPartFluGWh!E$1,FALSE)*HLOOKUP(E$4,AuxLinFluTotGWh!$B$5:$S$10,6,FALSE)</f>
        <v>215.53749618832921</v>
      </c>
      <c r="F44" s="115">
        <f ca="1">VLOOKUP($C44,AuxPartFluPorc!$C$5:$U$147,AuxPartFluGWh!F$1,FALSE)*HLOOKUP(F$4,AuxLinFluTotGWh!$B$5:$S$10,6,FALSE)</f>
        <v>13.819046282011403</v>
      </c>
      <c r="G44" s="113">
        <f ca="1">VLOOKUP($C44,AuxPartFluPorc!$C$5:$U$147,AuxPartFluGWh!G$1,FALSE)*HLOOKUP(G$4,AuxLinFluTotGWh!$B$5:$S$10,6,FALSE)</f>
        <v>215.53749618832921</v>
      </c>
      <c r="H44" s="114">
        <f ca="1">VLOOKUP($C44,AuxPartFluPorc!$C$5:$U$147,AuxPartFluGWh!H$1,FALSE)*HLOOKUP(H$4,AuxLinFluTotGWh!$B$5:$S$10,6,FALSE)</f>
        <v>123.76065034887709</v>
      </c>
      <c r="I44" s="114">
        <f ca="1">VLOOKUP($C44,AuxPartFluPorc!$C$5:$U$147,AuxPartFluGWh!I$1,FALSE)*HLOOKUP(I$4,AuxLinFluTotGWh!$B$5:$S$10,6,FALSE)</f>
        <v>0</v>
      </c>
      <c r="J44" s="115">
        <f ca="1">VLOOKUP($C44,AuxPartFluPorc!$C$5:$U$147,AuxPartFluGWh!J$1,FALSE)*HLOOKUP(J$4,AuxLinFluTotGWh!$B$5:$S$10,6,FALSE)</f>
        <v>107.91503181252577</v>
      </c>
      <c r="K44" s="113">
        <f ca="1">VLOOKUP($C44,AuxPartFluPorc!$C$5:$U$147,AuxPartFluGWh!K$1,FALSE)*HLOOKUP(K$4,AuxLinFluTotGWh!$B$5:$S$10,6,FALSE)</f>
        <v>0.21853126194009206</v>
      </c>
      <c r="L44" s="114">
        <f ca="1">VLOOKUP($C44,AuxPartFluPorc!$C$5:$U$147,AuxPartFluGWh!L$1,FALSE)*HLOOKUP(L$4,AuxLinFluTotGWh!$B$5:$S$10,6,FALSE)</f>
        <v>0.69938716454821981</v>
      </c>
      <c r="M44" s="115">
        <f ca="1">VLOOKUP($C44,AuxPartFluPorc!$C$5:$U$147,AuxPartFluGWh!M$1,FALSE)*HLOOKUP(M$4,AuxLinFluTotGWh!$B$5:$S$10,6,FALSE)</f>
        <v>0</v>
      </c>
      <c r="N44" s="113">
        <f ca="1">VLOOKUP($C44,AuxPartFluPorc!$C$5:$U$147,AuxPartFluGWh!N$1,FALSE)*HLOOKUP(N$4,AuxLinFluTotGWh!$B$5:$S$10,6,FALSE)</f>
        <v>0.22354519005567305</v>
      </c>
      <c r="O44" s="114">
        <f ca="1">VLOOKUP($C44,AuxPartFluPorc!$C$5:$U$147,AuxPartFluGWh!O$1,FALSE)*HLOOKUP(O$4,AuxLinFluTotGWh!$B$5:$S$10,6,FALSE)</f>
        <v>0</v>
      </c>
      <c r="P44" s="114">
        <f ca="1">VLOOKUP($C44,AuxPartFluPorc!$C$5:$U$147,AuxPartFluGWh!P$1,FALSE)*HLOOKUP(P$4,AuxLinFluTotGWh!$B$5:$S$10,6,FALSE)</f>
        <v>0</v>
      </c>
      <c r="Q44" s="115">
        <f ca="1">VLOOKUP($C44,AuxPartFluPorc!$C$5:$U$147,AuxPartFluGWh!Q$1,FALSE)*HLOOKUP(Q$4,AuxLinFluTotGWh!$B$5:$S$10,6,FALSE)</f>
        <v>0</v>
      </c>
      <c r="R44" s="113">
        <f ca="1">VLOOKUP($C44,AuxPartFluPorc!$C$5:$U$147,AuxPartFluGWh!R$1,FALSE)*HLOOKUP(R$4,AuxLinFluTotGWh!$B$5:$S$10,6,FALSE)</f>
        <v>0</v>
      </c>
      <c r="S44" s="114">
        <f ca="1">VLOOKUP($C44,AuxPartFluPorc!$C$5:$U$147,AuxPartFluGWh!S$1,FALSE)*HLOOKUP(S$4,AuxLinFluTotGWh!$B$5:$S$10,6,FALSE)</f>
        <v>0</v>
      </c>
      <c r="T44" s="114">
        <f ca="1">VLOOKUP($C44,AuxPartFluPorc!$C$5:$U$147,AuxPartFluGWh!T$1,FALSE)*HLOOKUP(T$4,AuxLinFluTotGWh!$B$5:$S$10,6,FALSE)</f>
        <v>4.1967650129859976E-3</v>
      </c>
      <c r="U44" s="114">
        <f ca="1">VLOOKUP($C44,AuxPartFluPorc!$C$5:$U$147,AuxPartFluGWh!U$1,FALSE)*HLOOKUP(U$4,AuxLinFluTotGWh!$B$5:$S$10,6,FALSE)</f>
        <v>0.17378342997381568</v>
      </c>
      <c r="V44" s="107" t="s">
        <v>75</v>
      </c>
    </row>
    <row r="45" spans="1:22" x14ac:dyDescent="0.25">
      <c r="A45" s="87" t="s">
        <v>692</v>
      </c>
      <c r="B45" s="94" t="s">
        <v>75</v>
      </c>
      <c r="C45" s="88" t="s">
        <v>83</v>
      </c>
      <c r="D45" s="113">
        <f ca="1">VLOOKUP($C45,AuxPartFluPorc!$C$5:$U$147,AuxPartFluGWh!D$1,FALSE)*HLOOKUP(D$4,AuxLinFluTotGWh!$B$5:$S$10,6,FALSE)</f>
        <v>16.994463846781507</v>
      </c>
      <c r="E45" s="114">
        <f ca="1">VLOOKUP($C45,AuxPartFluPorc!$C$5:$U$147,AuxPartFluGWh!E$1,FALSE)*HLOOKUP(E$4,AuxLinFluTotGWh!$B$5:$S$10,6,FALSE)</f>
        <v>591.91542361086306</v>
      </c>
      <c r="F45" s="115">
        <f ca="1">VLOOKUP($C45,AuxPartFluPorc!$C$5:$U$147,AuxPartFluGWh!F$1,FALSE)*HLOOKUP(F$4,AuxLinFluTotGWh!$B$5:$S$10,6,FALSE)</f>
        <v>10.41486252417292</v>
      </c>
      <c r="G45" s="113">
        <f ca="1">VLOOKUP($C45,AuxPartFluPorc!$C$5:$U$147,AuxPartFluGWh!G$1,FALSE)*HLOOKUP(G$4,AuxLinFluTotGWh!$B$5:$S$10,6,FALSE)</f>
        <v>591.91542361086306</v>
      </c>
      <c r="H45" s="114">
        <f ca="1">VLOOKUP($C45,AuxPartFluPorc!$C$5:$U$147,AuxPartFluGWh!H$1,FALSE)*HLOOKUP(H$4,AuxLinFluTotGWh!$B$5:$S$10,6,FALSE)</f>
        <v>154.37280948554582</v>
      </c>
      <c r="I45" s="114">
        <f ca="1">VLOOKUP($C45,AuxPartFluPorc!$C$5:$U$147,AuxPartFluGWh!I$1,FALSE)*HLOOKUP(I$4,AuxLinFluTotGWh!$B$5:$S$10,6,FALSE)</f>
        <v>282.734763960534</v>
      </c>
      <c r="J45" s="115">
        <f ca="1">VLOOKUP($C45,AuxPartFluPorc!$C$5:$U$147,AuxPartFluGWh!J$1,FALSE)*HLOOKUP(J$4,AuxLinFluTotGWh!$B$5:$S$10,6,FALSE)</f>
        <v>71.600571127835309</v>
      </c>
      <c r="K45" s="113">
        <f ca="1">VLOOKUP($C45,AuxPartFluPorc!$C$5:$U$147,AuxPartFluGWh!K$1,FALSE)*HLOOKUP(K$4,AuxLinFluTotGWh!$B$5:$S$10,6,FALSE)</f>
        <v>0.17116088460198073</v>
      </c>
      <c r="L45" s="114">
        <f ca="1">VLOOKUP($C45,AuxPartFluPorc!$C$5:$U$147,AuxPartFluGWh!L$1,FALSE)*HLOOKUP(L$4,AuxLinFluTotGWh!$B$5:$S$10,6,FALSE)</f>
        <v>0.55717474536077027</v>
      </c>
      <c r="M45" s="115">
        <f ca="1">VLOOKUP($C45,AuxPartFluPorc!$C$5:$U$147,AuxPartFluGWh!M$1,FALSE)*HLOOKUP(M$4,AuxLinFluTotGWh!$B$5:$S$10,6,FALSE)</f>
        <v>0</v>
      </c>
      <c r="N45" s="113">
        <f ca="1">VLOOKUP($C45,AuxPartFluPorc!$C$5:$U$147,AuxPartFluGWh!N$1,FALSE)*HLOOKUP(N$4,AuxLinFluTotGWh!$B$5:$S$10,6,FALSE)</f>
        <v>0.16771966899989452</v>
      </c>
      <c r="O45" s="114">
        <f ca="1">VLOOKUP($C45,AuxPartFluPorc!$C$5:$U$147,AuxPartFluGWh!O$1,FALSE)*HLOOKUP(O$4,AuxLinFluTotGWh!$B$5:$S$10,6,FALSE)</f>
        <v>0</v>
      </c>
      <c r="P45" s="114">
        <f ca="1">VLOOKUP($C45,AuxPartFluPorc!$C$5:$U$147,AuxPartFluGWh!P$1,FALSE)*HLOOKUP(P$4,AuxLinFluTotGWh!$B$5:$S$10,6,FALSE)</f>
        <v>0</v>
      </c>
      <c r="Q45" s="115">
        <f ca="1">VLOOKUP($C45,AuxPartFluPorc!$C$5:$U$147,AuxPartFluGWh!Q$1,FALSE)*HLOOKUP(Q$4,AuxLinFluTotGWh!$B$5:$S$10,6,FALSE)</f>
        <v>0</v>
      </c>
      <c r="R45" s="113">
        <f ca="1">VLOOKUP($C45,AuxPartFluPorc!$C$5:$U$147,AuxPartFluGWh!R$1,FALSE)*HLOOKUP(R$4,AuxLinFluTotGWh!$B$5:$S$10,6,FALSE)</f>
        <v>0</v>
      </c>
      <c r="S45" s="114">
        <f ca="1">VLOOKUP($C45,AuxPartFluPorc!$C$5:$U$147,AuxPartFluGWh!S$1,FALSE)*HLOOKUP(S$4,AuxLinFluTotGWh!$B$5:$S$10,6,FALSE)</f>
        <v>0</v>
      </c>
      <c r="T45" s="114">
        <f ca="1">VLOOKUP($C45,AuxPartFluPorc!$C$5:$U$147,AuxPartFluGWh!T$1,FALSE)*HLOOKUP(T$4,AuxLinFluTotGWh!$B$5:$S$10,6,FALSE)</f>
        <v>3.4615885151135285E-3</v>
      </c>
      <c r="U45" s="114">
        <f ca="1">VLOOKUP($C45,AuxPartFluPorc!$C$5:$U$147,AuxPartFluGWh!U$1,FALSE)*HLOOKUP(U$4,AuxLinFluTotGWh!$B$5:$S$10,6,FALSE)</f>
        <v>0.13815203399531564</v>
      </c>
      <c r="V45" s="107" t="s">
        <v>75</v>
      </c>
    </row>
    <row r="46" spans="1:22" x14ac:dyDescent="0.25">
      <c r="A46" s="87" t="s">
        <v>692</v>
      </c>
      <c r="B46" s="94" t="s">
        <v>75</v>
      </c>
      <c r="C46" s="88" t="s">
        <v>84</v>
      </c>
      <c r="D46" s="113">
        <f ca="1">VLOOKUP($C46,AuxPartFluPorc!$C$5:$U$147,AuxPartFluGWh!D$1,FALSE)*HLOOKUP(D$4,AuxLinFluTotGWh!$B$5:$S$10,6,FALSE)</f>
        <v>0.83141270708620374</v>
      </c>
      <c r="E46" s="114">
        <f ca="1">VLOOKUP($C46,AuxPartFluPorc!$C$5:$U$147,AuxPartFluGWh!E$1,FALSE)*HLOOKUP(E$4,AuxLinFluTotGWh!$B$5:$S$10,6,FALSE)</f>
        <v>204.38833204557187</v>
      </c>
      <c r="F46" s="115">
        <f ca="1">VLOOKUP($C46,AuxPartFluPorc!$C$5:$U$147,AuxPartFluGWh!F$1,FALSE)*HLOOKUP(F$4,AuxLinFluTotGWh!$B$5:$S$10,6,FALSE)</f>
        <v>13.48830002795253</v>
      </c>
      <c r="G46" s="113">
        <f ca="1">VLOOKUP($C46,AuxPartFluPorc!$C$5:$U$147,AuxPartFluGWh!G$1,FALSE)*HLOOKUP(G$4,AuxLinFluTotGWh!$B$5:$S$10,6,FALSE)</f>
        <v>204.38833204557187</v>
      </c>
      <c r="H46" s="114">
        <f ca="1">VLOOKUP($C46,AuxPartFluPorc!$C$5:$U$147,AuxPartFluGWh!H$1,FALSE)*HLOOKUP(H$4,AuxLinFluTotGWh!$B$5:$S$10,6,FALSE)</f>
        <v>121.90253300508498</v>
      </c>
      <c r="I46" s="114">
        <f ca="1">VLOOKUP($C46,AuxPartFluPorc!$C$5:$U$147,AuxPartFluGWh!I$1,FALSE)*HLOOKUP(I$4,AuxLinFluTotGWh!$B$5:$S$10,6,FALSE)</f>
        <v>1.5297722245934022</v>
      </c>
      <c r="J46" s="115">
        <f ca="1">VLOOKUP($C46,AuxPartFluPorc!$C$5:$U$147,AuxPartFluGWh!J$1,FALSE)*HLOOKUP(J$4,AuxLinFluTotGWh!$B$5:$S$10,6,FALSE)</f>
        <v>107.77454494656362</v>
      </c>
      <c r="K46" s="113">
        <f ca="1">VLOOKUP($C46,AuxPartFluPorc!$C$5:$U$147,AuxPartFluGWh!K$1,FALSE)*HLOOKUP(K$4,AuxLinFluTotGWh!$B$5:$S$10,6,FALSE)</f>
        <v>0.20949578378581477</v>
      </c>
      <c r="L46" s="114">
        <f ca="1">VLOOKUP($C46,AuxPartFluPorc!$C$5:$U$147,AuxPartFluGWh!L$1,FALSE)*HLOOKUP(L$4,AuxLinFluTotGWh!$B$5:$S$10,6,FALSE)</f>
        <v>0.67800271200501228</v>
      </c>
      <c r="M46" s="115">
        <f ca="1">VLOOKUP($C46,AuxPartFluPorc!$C$5:$U$147,AuxPartFluGWh!M$1,FALSE)*HLOOKUP(M$4,AuxLinFluTotGWh!$B$5:$S$10,6,FALSE)</f>
        <v>0</v>
      </c>
      <c r="N46" s="113">
        <f ca="1">VLOOKUP($C46,AuxPartFluPorc!$C$5:$U$147,AuxPartFluGWh!N$1,FALSE)*HLOOKUP(N$4,AuxLinFluTotGWh!$B$5:$S$10,6,FALSE)</f>
        <v>0.22956449172690807</v>
      </c>
      <c r="O46" s="114">
        <f ca="1">VLOOKUP($C46,AuxPartFluPorc!$C$5:$U$147,AuxPartFluGWh!O$1,FALSE)*HLOOKUP(O$4,AuxLinFluTotGWh!$B$5:$S$10,6,FALSE)</f>
        <v>0</v>
      </c>
      <c r="P46" s="114">
        <f ca="1">VLOOKUP($C46,AuxPartFluPorc!$C$5:$U$147,AuxPartFluGWh!P$1,FALSE)*HLOOKUP(P$4,AuxLinFluTotGWh!$B$5:$S$10,6,FALSE)</f>
        <v>0</v>
      </c>
      <c r="Q46" s="115">
        <f ca="1">VLOOKUP($C46,AuxPartFluPorc!$C$5:$U$147,AuxPartFluGWh!Q$1,FALSE)*HLOOKUP(Q$4,AuxLinFluTotGWh!$B$5:$S$10,6,FALSE)</f>
        <v>0</v>
      </c>
      <c r="R46" s="113">
        <f ca="1">VLOOKUP($C46,AuxPartFluPorc!$C$5:$U$147,AuxPartFluGWh!R$1,FALSE)*HLOOKUP(R$4,AuxLinFluTotGWh!$B$5:$S$10,6,FALSE)</f>
        <v>0</v>
      </c>
      <c r="S46" s="114">
        <f ca="1">VLOOKUP($C46,AuxPartFluPorc!$C$5:$U$147,AuxPartFluGWh!S$1,FALSE)*HLOOKUP(S$4,AuxLinFluTotGWh!$B$5:$S$10,6,FALSE)</f>
        <v>0</v>
      </c>
      <c r="T46" s="114">
        <f ca="1">VLOOKUP($C46,AuxPartFluPorc!$C$5:$U$147,AuxPartFluGWh!T$1,FALSE)*HLOOKUP(T$4,AuxLinFluTotGWh!$B$5:$S$10,6,FALSE)</f>
        <v>4.5597014335970222E-3</v>
      </c>
      <c r="U46" s="114">
        <f ca="1">VLOOKUP($C46,AuxPartFluPorc!$C$5:$U$147,AuxPartFluGWh!U$1,FALSE)*HLOOKUP(U$4,AuxLinFluTotGWh!$B$5:$S$10,6,FALSE)</f>
        <v>0.1690822453298384</v>
      </c>
      <c r="V46" s="107" t="s">
        <v>75</v>
      </c>
    </row>
    <row r="47" spans="1:22" x14ac:dyDescent="0.25">
      <c r="A47" s="87" t="s">
        <v>692</v>
      </c>
      <c r="B47" s="94" t="s">
        <v>75</v>
      </c>
      <c r="C47" s="88" t="s">
        <v>85</v>
      </c>
      <c r="D47" s="113">
        <f ca="1">VLOOKUP($C47,AuxPartFluPorc!$C$5:$U$147,AuxPartFluGWh!D$1,FALSE)*HLOOKUP(D$4,AuxLinFluTotGWh!$B$5:$S$10,6,FALSE)</f>
        <v>23.303467524392346</v>
      </c>
      <c r="E47" s="114">
        <f ca="1">VLOOKUP($C47,AuxPartFluPorc!$C$5:$U$147,AuxPartFluGWh!E$1,FALSE)*HLOOKUP(E$4,AuxLinFluTotGWh!$B$5:$S$10,6,FALSE)</f>
        <v>807.87146927346657</v>
      </c>
      <c r="F47" s="115">
        <f ca="1">VLOOKUP($C47,AuxPartFluPorc!$C$5:$U$147,AuxPartFluGWh!F$1,FALSE)*HLOOKUP(F$4,AuxLinFluTotGWh!$B$5:$S$10,6,FALSE)</f>
        <v>14.163752996020659</v>
      </c>
      <c r="G47" s="113">
        <f ca="1">VLOOKUP($C47,AuxPartFluPorc!$C$5:$U$147,AuxPartFluGWh!G$1,FALSE)*HLOOKUP(G$4,AuxLinFluTotGWh!$B$5:$S$10,6,FALSE)</f>
        <v>807.87146927346657</v>
      </c>
      <c r="H47" s="114">
        <f ca="1">VLOOKUP($C47,AuxPartFluPorc!$C$5:$U$147,AuxPartFluGWh!H$1,FALSE)*HLOOKUP(H$4,AuxLinFluTotGWh!$B$5:$S$10,6,FALSE)</f>
        <v>210.76653341678039</v>
      </c>
      <c r="I47" s="114">
        <f ca="1">VLOOKUP($C47,AuxPartFluPorc!$C$5:$U$147,AuxPartFluGWh!I$1,FALSE)*HLOOKUP(I$4,AuxLinFluTotGWh!$B$5:$S$10,6,FALSE)</f>
        <v>0.10817893662657067</v>
      </c>
      <c r="J47" s="115">
        <f ca="1">VLOOKUP($C47,AuxPartFluPorc!$C$5:$U$147,AuxPartFluGWh!J$1,FALSE)*HLOOKUP(J$4,AuxLinFluTotGWh!$B$5:$S$10,6,FALSE)</f>
        <v>97.794739947267828</v>
      </c>
      <c r="K47" s="113">
        <f ca="1">VLOOKUP($C47,AuxPartFluPorc!$C$5:$U$147,AuxPartFluGWh!K$1,FALSE)*HLOOKUP(K$4,AuxLinFluTotGWh!$B$5:$S$10,6,FALSE)</f>
        <v>0.23324676096950961</v>
      </c>
      <c r="L47" s="114">
        <f ca="1">VLOOKUP($C47,AuxPartFluPorc!$C$5:$U$147,AuxPartFluGWh!L$1,FALSE)*HLOOKUP(L$4,AuxLinFluTotGWh!$B$5:$S$10,6,FALSE)</f>
        <v>0.75815220392043714</v>
      </c>
      <c r="M47" s="115">
        <f ca="1">VLOOKUP($C47,AuxPartFluPorc!$C$5:$U$147,AuxPartFluGWh!M$1,FALSE)*HLOOKUP(M$4,AuxLinFluTotGWh!$B$5:$S$10,6,FALSE)</f>
        <v>0</v>
      </c>
      <c r="N47" s="113">
        <f ca="1">VLOOKUP($C47,AuxPartFluPorc!$C$5:$U$147,AuxPartFluGWh!N$1,FALSE)*HLOOKUP(N$4,AuxLinFluTotGWh!$B$5:$S$10,6,FALSE)</f>
        <v>0.247209535589444</v>
      </c>
      <c r="O47" s="114">
        <f ca="1">VLOOKUP($C47,AuxPartFluPorc!$C$5:$U$147,AuxPartFluGWh!O$1,FALSE)*HLOOKUP(O$4,AuxLinFluTotGWh!$B$5:$S$10,6,FALSE)</f>
        <v>0</v>
      </c>
      <c r="P47" s="114">
        <f ca="1">VLOOKUP($C47,AuxPartFluPorc!$C$5:$U$147,AuxPartFluGWh!P$1,FALSE)*HLOOKUP(P$4,AuxLinFluTotGWh!$B$5:$S$10,6,FALSE)</f>
        <v>0</v>
      </c>
      <c r="Q47" s="115">
        <f ca="1">VLOOKUP($C47,AuxPartFluPorc!$C$5:$U$147,AuxPartFluGWh!Q$1,FALSE)*HLOOKUP(Q$4,AuxLinFluTotGWh!$B$5:$S$10,6,FALSE)</f>
        <v>0</v>
      </c>
      <c r="R47" s="113">
        <f ca="1">VLOOKUP($C47,AuxPartFluPorc!$C$5:$U$147,AuxPartFluGWh!R$1,FALSE)*HLOOKUP(R$4,AuxLinFluTotGWh!$B$5:$S$10,6,FALSE)</f>
        <v>0</v>
      </c>
      <c r="S47" s="114">
        <f ca="1">VLOOKUP($C47,AuxPartFluPorc!$C$5:$U$147,AuxPartFluGWh!S$1,FALSE)*HLOOKUP(S$4,AuxLinFluTotGWh!$B$5:$S$10,6,FALSE)</f>
        <v>0</v>
      </c>
      <c r="T47" s="114">
        <f ca="1">VLOOKUP($C47,AuxPartFluPorc!$C$5:$U$147,AuxPartFluGWh!T$1,FALSE)*HLOOKUP(T$4,AuxLinFluTotGWh!$B$5:$S$10,6,FALSE)</f>
        <v>4.7234226483582218E-3</v>
      </c>
      <c r="U47" s="114">
        <f ca="1">VLOOKUP($C47,AuxPartFluPorc!$C$5:$U$147,AuxPartFluGWh!U$1,FALSE)*HLOOKUP(U$4,AuxLinFluTotGWh!$B$5:$S$10,6,FALSE)</f>
        <v>0.18819699812738636</v>
      </c>
      <c r="V47" s="107" t="s">
        <v>75</v>
      </c>
    </row>
    <row r="48" spans="1:22" x14ac:dyDescent="0.25">
      <c r="A48" s="87" t="s">
        <v>692</v>
      </c>
      <c r="B48" s="94" t="s">
        <v>75</v>
      </c>
      <c r="C48" s="88" t="s">
        <v>86</v>
      </c>
      <c r="D48" s="113">
        <f ca="1">VLOOKUP($C48,AuxPartFluPorc!$C$5:$U$147,AuxPartFluGWh!D$1,FALSE)*HLOOKUP(D$4,AuxLinFluTotGWh!$B$5:$S$10,6,FALSE)</f>
        <v>4.2855899513402926</v>
      </c>
      <c r="E48" s="114">
        <f ca="1">VLOOKUP($C48,AuxPartFluPorc!$C$5:$U$147,AuxPartFluGWh!E$1,FALSE)*HLOOKUP(E$4,AuxLinFluTotGWh!$B$5:$S$10,6,FALSE)</f>
        <v>229.81030826050821</v>
      </c>
      <c r="F48" s="115">
        <f ca="1">VLOOKUP($C48,AuxPartFluPorc!$C$5:$U$147,AuxPartFluGWh!F$1,FALSE)*HLOOKUP(F$4,AuxLinFluTotGWh!$B$5:$S$10,6,FALSE)</f>
        <v>10.253691884152362</v>
      </c>
      <c r="G48" s="113">
        <f ca="1">VLOOKUP($C48,AuxPartFluPorc!$C$5:$U$147,AuxPartFluGWh!G$1,FALSE)*HLOOKUP(G$4,AuxLinFluTotGWh!$B$5:$S$10,6,FALSE)</f>
        <v>229.81030826050821</v>
      </c>
      <c r="H48" s="114">
        <f ca="1">VLOOKUP($C48,AuxPartFluPorc!$C$5:$U$147,AuxPartFluGWh!H$1,FALSE)*HLOOKUP(H$4,AuxLinFluTotGWh!$B$5:$S$10,6,FALSE)</f>
        <v>356.91662135843825</v>
      </c>
      <c r="I48" s="114">
        <f ca="1">VLOOKUP($C48,AuxPartFluPorc!$C$5:$U$147,AuxPartFluGWh!I$1,FALSE)*HLOOKUP(I$4,AuxLinFluTotGWh!$B$5:$S$10,6,FALSE)</f>
        <v>31.826858341878754</v>
      </c>
      <c r="J48" s="115">
        <f ca="1">VLOOKUP($C48,AuxPartFluPorc!$C$5:$U$147,AuxPartFluGWh!J$1,FALSE)*HLOOKUP(J$4,AuxLinFluTotGWh!$B$5:$S$10,6,FALSE)</f>
        <v>180.95118946737082</v>
      </c>
      <c r="K48" s="113">
        <f ca="1">VLOOKUP($C48,AuxPartFluPorc!$C$5:$U$147,AuxPartFluGWh!K$1,FALSE)*HLOOKUP(K$4,AuxLinFluTotGWh!$B$5:$S$10,6,FALSE)</f>
        <v>0.14171593327045637</v>
      </c>
      <c r="L48" s="114">
        <f ca="1">VLOOKUP($C48,AuxPartFluPorc!$C$5:$U$147,AuxPartFluGWh!L$1,FALSE)*HLOOKUP(L$4,AuxLinFluTotGWh!$B$5:$S$10,6,FALSE)</f>
        <v>0.51787270380603445</v>
      </c>
      <c r="M48" s="115">
        <f ca="1">VLOOKUP($C48,AuxPartFluPorc!$C$5:$U$147,AuxPartFluGWh!M$1,FALSE)*HLOOKUP(M$4,AuxLinFluTotGWh!$B$5:$S$10,6,FALSE)</f>
        <v>0</v>
      </c>
      <c r="N48" s="113">
        <f ca="1">VLOOKUP($C48,AuxPartFluPorc!$C$5:$U$147,AuxPartFluGWh!N$1,FALSE)*HLOOKUP(N$4,AuxLinFluTotGWh!$B$5:$S$10,6,FALSE)</f>
        <v>0.1837527274191961</v>
      </c>
      <c r="O48" s="114">
        <f ca="1">VLOOKUP($C48,AuxPartFluPorc!$C$5:$U$147,AuxPartFluGWh!O$1,FALSE)*HLOOKUP(O$4,AuxLinFluTotGWh!$B$5:$S$10,6,FALSE)</f>
        <v>0</v>
      </c>
      <c r="P48" s="114">
        <f ca="1">VLOOKUP($C48,AuxPartFluPorc!$C$5:$U$147,AuxPartFluGWh!P$1,FALSE)*HLOOKUP(P$4,AuxLinFluTotGWh!$B$5:$S$10,6,FALSE)</f>
        <v>0</v>
      </c>
      <c r="Q48" s="115">
        <f ca="1">VLOOKUP($C48,AuxPartFluPorc!$C$5:$U$147,AuxPartFluGWh!Q$1,FALSE)*HLOOKUP(Q$4,AuxLinFluTotGWh!$B$5:$S$10,6,FALSE)</f>
        <v>0</v>
      </c>
      <c r="R48" s="113">
        <f ca="1">VLOOKUP($C48,AuxPartFluPorc!$C$5:$U$147,AuxPartFluGWh!R$1,FALSE)*HLOOKUP(R$4,AuxLinFluTotGWh!$B$5:$S$10,6,FALSE)</f>
        <v>0</v>
      </c>
      <c r="S48" s="114">
        <f ca="1">VLOOKUP($C48,AuxPartFluPorc!$C$5:$U$147,AuxPartFluGWh!S$1,FALSE)*HLOOKUP(S$4,AuxLinFluTotGWh!$B$5:$S$10,6,FALSE)</f>
        <v>0</v>
      </c>
      <c r="T48" s="114">
        <f ca="1">VLOOKUP($C48,AuxPartFluPorc!$C$5:$U$147,AuxPartFluGWh!T$1,FALSE)*HLOOKUP(T$4,AuxLinFluTotGWh!$B$5:$S$10,6,FALSE)</f>
        <v>3.5231316334706003E-3</v>
      </c>
      <c r="U48" s="114">
        <f ca="1">VLOOKUP($C48,AuxPartFluPorc!$C$5:$U$147,AuxPartFluGWh!U$1,FALSE)*HLOOKUP(U$4,AuxLinFluTotGWh!$B$5:$S$10,6,FALSE)</f>
        <v>0.13165998183122074</v>
      </c>
      <c r="V48" s="107" t="s">
        <v>75</v>
      </c>
    </row>
    <row r="49" spans="1:22" x14ac:dyDescent="0.25">
      <c r="A49" s="87" t="s">
        <v>692</v>
      </c>
      <c r="B49" s="94" t="s">
        <v>75</v>
      </c>
      <c r="C49" s="88" t="s">
        <v>87</v>
      </c>
      <c r="D49" s="113">
        <f ca="1">VLOOKUP($C49,AuxPartFluPorc!$C$5:$U$147,AuxPartFluGWh!D$1,FALSE)*HLOOKUP(D$4,AuxLinFluTotGWh!$B$5:$S$10,6,FALSE)</f>
        <v>2.6801120146805002</v>
      </c>
      <c r="E49" s="114">
        <f ca="1">VLOOKUP($C49,AuxPartFluPorc!$C$5:$U$147,AuxPartFluGWh!E$1,FALSE)*HLOOKUP(E$4,AuxLinFluTotGWh!$B$5:$S$10,6,FALSE)</f>
        <v>153.74917565467675</v>
      </c>
      <c r="F49" s="115">
        <f ca="1">VLOOKUP($C49,AuxPartFluPorc!$C$5:$U$147,AuxPartFluGWh!F$1,FALSE)*HLOOKUP(F$4,AuxLinFluTotGWh!$B$5:$S$10,6,FALSE)</f>
        <v>7.310939695472098</v>
      </c>
      <c r="G49" s="113">
        <f ca="1">VLOOKUP($C49,AuxPartFluPorc!$C$5:$U$147,AuxPartFluGWh!G$1,FALSE)*HLOOKUP(G$4,AuxLinFluTotGWh!$B$5:$S$10,6,FALSE)</f>
        <v>153.74917565467675</v>
      </c>
      <c r="H49" s="114">
        <f ca="1">VLOOKUP($C49,AuxPartFluPorc!$C$5:$U$147,AuxPartFluGWh!H$1,FALSE)*HLOOKUP(H$4,AuxLinFluTotGWh!$B$5:$S$10,6,FALSE)</f>
        <v>232.92007170464899</v>
      </c>
      <c r="I49" s="114">
        <f ca="1">VLOOKUP($C49,AuxPartFluPorc!$C$5:$U$147,AuxPartFluGWh!I$1,FALSE)*HLOOKUP(I$4,AuxLinFluTotGWh!$B$5:$S$10,6,FALSE)</f>
        <v>1.0862313845335161</v>
      </c>
      <c r="J49" s="115">
        <f ca="1">VLOOKUP($C49,AuxPartFluPorc!$C$5:$U$147,AuxPartFluGWh!J$1,FALSE)*HLOOKUP(J$4,AuxLinFluTotGWh!$B$5:$S$10,6,FALSE)</f>
        <v>137.10712192386779</v>
      </c>
      <c r="K49" s="113">
        <f ca="1">VLOOKUP($C49,AuxPartFluPorc!$C$5:$U$147,AuxPartFluGWh!K$1,FALSE)*HLOOKUP(K$4,AuxLinFluTotGWh!$B$5:$S$10,6,FALSE)</f>
        <v>9.9076558086402991E-2</v>
      </c>
      <c r="L49" s="114">
        <f ca="1">VLOOKUP($C49,AuxPartFluPorc!$C$5:$U$147,AuxPartFluGWh!L$1,FALSE)*HLOOKUP(L$4,AuxLinFluTotGWh!$B$5:$S$10,6,FALSE)</f>
        <v>0.35873097129108661</v>
      </c>
      <c r="M49" s="115">
        <f ca="1">VLOOKUP($C49,AuxPartFluPorc!$C$5:$U$147,AuxPartFluGWh!M$1,FALSE)*HLOOKUP(M$4,AuxLinFluTotGWh!$B$5:$S$10,6,FALSE)</f>
        <v>0</v>
      </c>
      <c r="N49" s="113">
        <f ca="1">VLOOKUP($C49,AuxPartFluPorc!$C$5:$U$147,AuxPartFluGWh!N$1,FALSE)*HLOOKUP(N$4,AuxLinFluTotGWh!$B$5:$S$10,6,FALSE)</f>
        <v>0.12863507889238979</v>
      </c>
      <c r="O49" s="114">
        <f ca="1">VLOOKUP($C49,AuxPartFluPorc!$C$5:$U$147,AuxPartFluGWh!O$1,FALSE)*HLOOKUP(O$4,AuxLinFluTotGWh!$B$5:$S$10,6,FALSE)</f>
        <v>0</v>
      </c>
      <c r="P49" s="114">
        <f ca="1">VLOOKUP($C49,AuxPartFluPorc!$C$5:$U$147,AuxPartFluGWh!P$1,FALSE)*HLOOKUP(P$4,AuxLinFluTotGWh!$B$5:$S$10,6,FALSE)</f>
        <v>0</v>
      </c>
      <c r="Q49" s="115">
        <f ca="1">VLOOKUP($C49,AuxPartFluPorc!$C$5:$U$147,AuxPartFluGWh!Q$1,FALSE)*HLOOKUP(Q$4,AuxLinFluTotGWh!$B$5:$S$10,6,FALSE)</f>
        <v>0</v>
      </c>
      <c r="R49" s="113">
        <f ca="1">VLOOKUP($C49,AuxPartFluPorc!$C$5:$U$147,AuxPartFluGWh!R$1,FALSE)*HLOOKUP(R$4,AuxLinFluTotGWh!$B$5:$S$10,6,FALSE)</f>
        <v>0</v>
      </c>
      <c r="S49" s="114">
        <f ca="1">VLOOKUP($C49,AuxPartFluPorc!$C$5:$U$147,AuxPartFluGWh!S$1,FALSE)*HLOOKUP(S$4,AuxLinFluTotGWh!$B$5:$S$10,6,FALSE)</f>
        <v>0</v>
      </c>
      <c r="T49" s="114">
        <f ca="1">VLOOKUP($C49,AuxPartFluPorc!$C$5:$U$147,AuxPartFluGWh!T$1,FALSE)*HLOOKUP(T$4,AuxLinFluTotGWh!$B$5:$S$10,6,FALSE)</f>
        <v>0</v>
      </c>
      <c r="U49" s="114">
        <f ca="1">VLOOKUP($C49,AuxPartFluPorc!$C$5:$U$147,AuxPartFluGWh!U$1,FALSE)*HLOOKUP(U$4,AuxLinFluTotGWh!$B$5:$S$10,6,FALSE)</f>
        <v>9.1037705794936488E-2</v>
      </c>
      <c r="V49" s="107" t="s">
        <v>75</v>
      </c>
    </row>
    <row r="50" spans="1:22" x14ac:dyDescent="0.25">
      <c r="A50" s="87" t="s">
        <v>692</v>
      </c>
      <c r="B50" s="94" t="s">
        <v>75</v>
      </c>
      <c r="C50" s="88" t="s">
        <v>88</v>
      </c>
      <c r="D50" s="113">
        <f ca="1">VLOOKUP($C50,AuxPartFluPorc!$C$5:$U$147,AuxPartFluGWh!D$1,FALSE)*HLOOKUP(D$4,AuxLinFluTotGWh!$B$5:$S$10,6,FALSE)</f>
        <v>0.30488205545472397</v>
      </c>
      <c r="E50" s="114">
        <f ca="1">VLOOKUP($C50,AuxPartFluPorc!$C$5:$U$147,AuxPartFluGWh!E$1,FALSE)*HLOOKUP(E$4,AuxLinFluTotGWh!$B$5:$S$10,6,FALSE)</f>
        <v>89.961653103737675</v>
      </c>
      <c r="F50" s="115">
        <f ca="1">VLOOKUP($C50,AuxPartFluPorc!$C$5:$U$147,AuxPartFluGWh!F$1,FALSE)*HLOOKUP(F$4,AuxLinFluTotGWh!$B$5:$S$10,6,FALSE)</f>
        <v>5.3568775649607705</v>
      </c>
      <c r="G50" s="113">
        <f ca="1">VLOOKUP($C50,AuxPartFluPorc!$C$5:$U$147,AuxPartFluGWh!G$1,FALSE)*HLOOKUP(G$4,AuxLinFluTotGWh!$B$5:$S$10,6,FALSE)</f>
        <v>89.961653103737675</v>
      </c>
      <c r="H50" s="114">
        <f ca="1">VLOOKUP($C50,AuxPartFluPorc!$C$5:$U$147,AuxPartFluGWh!H$1,FALSE)*HLOOKUP(H$4,AuxLinFluTotGWh!$B$5:$S$10,6,FALSE)</f>
        <v>46.774770638806238</v>
      </c>
      <c r="I50" s="114">
        <f ca="1">VLOOKUP($C50,AuxPartFluPorc!$C$5:$U$147,AuxPartFluGWh!I$1,FALSE)*HLOOKUP(I$4,AuxLinFluTotGWh!$B$5:$S$10,6,FALSE)</f>
        <v>65.937494327084863</v>
      </c>
      <c r="J50" s="115">
        <f ca="1">VLOOKUP($C50,AuxPartFluPorc!$C$5:$U$147,AuxPartFluGWh!J$1,FALSE)*HLOOKUP(J$4,AuxLinFluTotGWh!$B$5:$S$10,6,FALSE)</f>
        <v>38.986333997313153</v>
      </c>
      <c r="K50" s="113">
        <f ca="1">VLOOKUP($C50,AuxPartFluPorc!$C$5:$U$147,AuxPartFluGWh!K$1,FALSE)*HLOOKUP(K$4,AuxLinFluTotGWh!$B$5:$S$10,6,FALSE)</f>
        <v>8.4478696343106743E-2</v>
      </c>
      <c r="L50" s="114">
        <f ca="1">VLOOKUP($C50,AuxPartFluPorc!$C$5:$U$147,AuxPartFluGWh!L$1,FALSE)*HLOOKUP(L$4,AuxLinFluTotGWh!$B$5:$S$10,6,FALSE)</f>
        <v>0.25853458962321274</v>
      </c>
      <c r="M50" s="115">
        <f ca="1">VLOOKUP($C50,AuxPartFluPorc!$C$5:$U$147,AuxPartFluGWh!M$1,FALSE)*HLOOKUP(M$4,AuxLinFluTotGWh!$B$5:$S$10,6,FALSE)</f>
        <v>0</v>
      </c>
      <c r="N50" s="113">
        <f ca="1">VLOOKUP($C50,AuxPartFluPorc!$C$5:$U$147,AuxPartFluGWh!N$1,FALSE)*HLOOKUP(N$4,AuxLinFluTotGWh!$B$5:$S$10,6,FALSE)</f>
        <v>9.1179178964381255E-2</v>
      </c>
      <c r="O50" s="114">
        <f ca="1">VLOOKUP($C50,AuxPartFluPorc!$C$5:$U$147,AuxPartFluGWh!O$1,FALSE)*HLOOKUP(O$4,AuxLinFluTotGWh!$B$5:$S$10,6,FALSE)</f>
        <v>0</v>
      </c>
      <c r="P50" s="114">
        <f ca="1">VLOOKUP($C50,AuxPartFluPorc!$C$5:$U$147,AuxPartFluGWh!P$1,FALSE)*HLOOKUP(P$4,AuxLinFluTotGWh!$B$5:$S$10,6,FALSE)</f>
        <v>0</v>
      </c>
      <c r="Q50" s="115">
        <f ca="1">VLOOKUP($C50,AuxPartFluPorc!$C$5:$U$147,AuxPartFluGWh!Q$1,FALSE)*HLOOKUP(Q$4,AuxLinFluTotGWh!$B$5:$S$10,6,FALSE)</f>
        <v>0</v>
      </c>
      <c r="R50" s="113">
        <f ca="1">VLOOKUP($C50,AuxPartFluPorc!$C$5:$U$147,AuxPartFluGWh!R$1,FALSE)*HLOOKUP(R$4,AuxLinFluTotGWh!$B$5:$S$10,6,FALSE)</f>
        <v>0</v>
      </c>
      <c r="S50" s="114">
        <f ca="1">VLOOKUP($C50,AuxPartFluPorc!$C$5:$U$147,AuxPartFluGWh!S$1,FALSE)*HLOOKUP(S$4,AuxLinFluTotGWh!$B$5:$S$10,6,FALSE)</f>
        <v>0</v>
      </c>
      <c r="T50" s="114">
        <f ca="1">VLOOKUP($C50,AuxPartFluPorc!$C$5:$U$147,AuxPartFluGWh!T$1,FALSE)*HLOOKUP(T$4,AuxLinFluTotGWh!$B$5:$S$10,6,FALSE)</f>
        <v>0</v>
      </c>
      <c r="U50" s="114">
        <f ca="1">VLOOKUP($C50,AuxPartFluPorc!$C$5:$U$147,AuxPartFluGWh!U$1,FALSE)*HLOOKUP(U$4,AuxLinFluTotGWh!$B$5:$S$10,6,FALSE)</f>
        <v>6.5590930453134549E-2</v>
      </c>
      <c r="V50" s="107" t="s">
        <v>75</v>
      </c>
    </row>
    <row r="51" spans="1:22" x14ac:dyDescent="0.25">
      <c r="A51" s="87" t="s">
        <v>692</v>
      </c>
      <c r="B51" s="94" t="s">
        <v>75</v>
      </c>
      <c r="C51" s="88" t="s">
        <v>89</v>
      </c>
      <c r="D51" s="113">
        <f ca="1">VLOOKUP($C51,AuxPartFluPorc!$C$5:$U$147,AuxPartFluGWh!D$1,FALSE)*HLOOKUP(D$4,AuxLinFluTotGWh!$B$5:$S$10,6,FALSE)</f>
        <v>1.2982394686828729</v>
      </c>
      <c r="E51" s="114">
        <f ca="1">VLOOKUP($C51,AuxPartFluPorc!$C$5:$U$147,AuxPartFluGWh!E$1,FALSE)*HLOOKUP(E$4,AuxLinFluTotGWh!$B$5:$S$10,6,FALSE)</f>
        <v>176.72535543476661</v>
      </c>
      <c r="F51" s="115">
        <f ca="1">VLOOKUP($C51,AuxPartFluPorc!$C$5:$U$147,AuxPartFluGWh!F$1,FALSE)*HLOOKUP(F$4,AuxLinFluTotGWh!$B$5:$S$10,6,FALSE)</f>
        <v>12.588690987348537</v>
      </c>
      <c r="G51" s="113">
        <f ca="1">VLOOKUP($C51,AuxPartFluPorc!$C$5:$U$147,AuxPartFluGWh!G$1,FALSE)*HLOOKUP(G$4,AuxLinFluTotGWh!$B$5:$S$10,6,FALSE)</f>
        <v>176.72535543476661</v>
      </c>
      <c r="H51" s="114">
        <f ca="1">VLOOKUP($C51,AuxPartFluPorc!$C$5:$U$147,AuxPartFluGWh!H$1,FALSE)*HLOOKUP(H$4,AuxLinFluTotGWh!$B$5:$S$10,6,FALSE)</f>
        <v>174.53601265693709</v>
      </c>
      <c r="I51" s="114">
        <f ca="1">VLOOKUP($C51,AuxPartFluPorc!$C$5:$U$147,AuxPartFluGWh!I$1,FALSE)*HLOOKUP(I$4,AuxLinFluTotGWh!$B$5:$S$10,6,FALSE)</f>
        <v>121.76138378094861</v>
      </c>
      <c r="J51" s="115">
        <f ca="1">VLOOKUP($C51,AuxPartFluPorc!$C$5:$U$147,AuxPartFluGWh!J$1,FALSE)*HLOOKUP(J$4,AuxLinFluTotGWh!$B$5:$S$10,6,FALSE)</f>
        <v>181.76338765125783</v>
      </c>
      <c r="K51" s="113">
        <f ca="1">VLOOKUP($C51,AuxPartFluPorc!$C$5:$U$147,AuxPartFluGWh!K$1,FALSE)*HLOOKUP(K$4,AuxLinFluTotGWh!$B$5:$S$10,6,FALSE)</f>
        <v>0.18056789657399258</v>
      </c>
      <c r="L51" s="114">
        <f ca="1">VLOOKUP($C51,AuxPartFluPorc!$C$5:$U$147,AuxPartFluGWh!L$1,FALSE)*HLOOKUP(L$4,AuxLinFluTotGWh!$B$5:$S$10,6,FALSE)</f>
        <v>0.61245571739254334</v>
      </c>
      <c r="M51" s="115">
        <f ca="1">VLOOKUP($C51,AuxPartFluPorc!$C$5:$U$147,AuxPartFluGWh!M$1,FALSE)*HLOOKUP(M$4,AuxLinFluTotGWh!$B$5:$S$10,6,FALSE)</f>
        <v>0</v>
      </c>
      <c r="N51" s="113">
        <f ca="1">VLOOKUP($C51,AuxPartFluPorc!$C$5:$U$147,AuxPartFluGWh!N$1,FALSE)*HLOOKUP(N$4,AuxLinFluTotGWh!$B$5:$S$10,6,FALSE)</f>
        <v>0.2276730630339113</v>
      </c>
      <c r="O51" s="114">
        <f ca="1">VLOOKUP($C51,AuxPartFluPorc!$C$5:$U$147,AuxPartFluGWh!O$1,FALSE)*HLOOKUP(O$4,AuxLinFluTotGWh!$B$5:$S$10,6,FALSE)</f>
        <v>0</v>
      </c>
      <c r="P51" s="114">
        <f ca="1">VLOOKUP($C51,AuxPartFluPorc!$C$5:$U$147,AuxPartFluGWh!P$1,FALSE)*HLOOKUP(P$4,AuxLinFluTotGWh!$B$5:$S$10,6,FALSE)</f>
        <v>0</v>
      </c>
      <c r="Q51" s="115">
        <f ca="1">VLOOKUP($C51,AuxPartFluPorc!$C$5:$U$147,AuxPartFluGWh!Q$1,FALSE)*HLOOKUP(Q$4,AuxLinFluTotGWh!$B$5:$S$10,6,FALSE)</f>
        <v>0</v>
      </c>
      <c r="R51" s="113">
        <f ca="1">VLOOKUP($C51,AuxPartFluPorc!$C$5:$U$147,AuxPartFluGWh!R$1,FALSE)*HLOOKUP(R$4,AuxLinFluTotGWh!$B$5:$S$10,6,FALSE)</f>
        <v>0</v>
      </c>
      <c r="S51" s="114">
        <f ca="1">VLOOKUP($C51,AuxPartFluPorc!$C$5:$U$147,AuxPartFluGWh!S$1,FALSE)*HLOOKUP(S$4,AuxLinFluTotGWh!$B$5:$S$10,6,FALSE)</f>
        <v>0</v>
      </c>
      <c r="T51" s="114">
        <f ca="1">VLOOKUP($C51,AuxPartFluPorc!$C$5:$U$147,AuxPartFluGWh!T$1,FALSE)*HLOOKUP(T$4,AuxLinFluTotGWh!$B$5:$S$10,6,FALSE)</f>
        <v>4.6026568507601699E-3</v>
      </c>
      <c r="U51" s="114">
        <f ca="1">VLOOKUP($C51,AuxPartFluPorc!$C$5:$U$147,AuxPartFluGWh!U$1,FALSE)*HLOOKUP(U$4,AuxLinFluTotGWh!$B$5:$S$10,6,FALSE)</f>
        <v>0.15406827314031146</v>
      </c>
      <c r="V51" s="107" t="s">
        <v>75</v>
      </c>
    </row>
    <row r="52" spans="1:22" x14ac:dyDescent="0.25">
      <c r="A52" s="87" t="s">
        <v>692</v>
      </c>
      <c r="B52" s="94" t="s">
        <v>75</v>
      </c>
      <c r="C52" s="88" t="s">
        <v>90</v>
      </c>
      <c r="D52" s="113">
        <f ca="1">VLOOKUP($C52,AuxPartFluPorc!$C$5:$U$147,AuxPartFluGWh!D$1,FALSE)*HLOOKUP(D$4,AuxLinFluTotGWh!$B$5:$S$10,6,FALSE)</f>
        <v>22.496193655673789</v>
      </c>
      <c r="E52" s="114">
        <f ca="1">VLOOKUP($C52,AuxPartFluPorc!$C$5:$U$147,AuxPartFluGWh!E$1,FALSE)*HLOOKUP(E$4,AuxLinFluTotGWh!$B$5:$S$10,6,FALSE)</f>
        <v>814.78753839262583</v>
      </c>
      <c r="F52" s="115">
        <f ca="1">VLOOKUP($C52,AuxPartFluPorc!$C$5:$U$147,AuxPartFluGWh!F$1,FALSE)*HLOOKUP(F$4,AuxLinFluTotGWh!$B$5:$S$10,6,FALSE)</f>
        <v>15.083123320570436</v>
      </c>
      <c r="G52" s="113">
        <f ca="1">VLOOKUP($C52,AuxPartFluPorc!$C$5:$U$147,AuxPartFluGWh!G$1,FALSE)*HLOOKUP(G$4,AuxLinFluTotGWh!$B$5:$S$10,6,FALSE)</f>
        <v>814.78753839262583</v>
      </c>
      <c r="H52" s="114">
        <f ca="1">VLOOKUP($C52,AuxPartFluPorc!$C$5:$U$147,AuxPartFluGWh!H$1,FALSE)*HLOOKUP(H$4,AuxLinFluTotGWh!$B$5:$S$10,6,FALSE)</f>
        <v>216.18790824335619</v>
      </c>
      <c r="I52" s="114">
        <f ca="1">VLOOKUP($C52,AuxPartFluPorc!$C$5:$U$147,AuxPartFluGWh!I$1,FALSE)*HLOOKUP(I$4,AuxLinFluTotGWh!$B$5:$S$10,6,FALSE)</f>
        <v>12.029056067481092</v>
      </c>
      <c r="J52" s="115">
        <f ca="1">VLOOKUP($C52,AuxPartFluPorc!$C$5:$U$147,AuxPartFluGWh!J$1,FALSE)*HLOOKUP(J$4,AuxLinFluTotGWh!$B$5:$S$10,6,FALSE)</f>
        <v>102.88441869365194</v>
      </c>
      <c r="K52" s="113">
        <f ca="1">VLOOKUP($C52,AuxPartFluPorc!$C$5:$U$147,AuxPartFluGWh!K$1,FALSE)*HLOOKUP(K$4,AuxLinFluTotGWh!$B$5:$S$10,6,FALSE)</f>
        <v>0.25016541844499562</v>
      </c>
      <c r="L52" s="114">
        <f ca="1">VLOOKUP($C52,AuxPartFluPorc!$C$5:$U$147,AuxPartFluGWh!L$1,FALSE)*HLOOKUP(L$4,AuxLinFluTotGWh!$B$5:$S$10,6,FALSE)</f>
        <v>0.81011825139175431</v>
      </c>
      <c r="M52" s="115">
        <f ca="1">VLOOKUP($C52,AuxPartFluPorc!$C$5:$U$147,AuxPartFluGWh!M$1,FALSE)*HLOOKUP(M$4,AuxLinFluTotGWh!$B$5:$S$10,6,FALSE)</f>
        <v>0</v>
      </c>
      <c r="N52" s="113">
        <f ca="1">VLOOKUP($C52,AuxPartFluPorc!$C$5:$U$147,AuxPartFluGWh!N$1,FALSE)*HLOOKUP(N$4,AuxLinFluTotGWh!$B$5:$S$10,6,FALSE)</f>
        <v>0.2367163881350422</v>
      </c>
      <c r="O52" s="114">
        <f ca="1">VLOOKUP($C52,AuxPartFluPorc!$C$5:$U$147,AuxPartFluGWh!O$1,FALSE)*HLOOKUP(O$4,AuxLinFluTotGWh!$B$5:$S$10,6,FALSE)</f>
        <v>0</v>
      </c>
      <c r="P52" s="114">
        <f ca="1">VLOOKUP($C52,AuxPartFluPorc!$C$5:$U$147,AuxPartFluGWh!P$1,FALSE)*HLOOKUP(P$4,AuxLinFluTotGWh!$B$5:$S$10,6,FALSE)</f>
        <v>0</v>
      </c>
      <c r="Q52" s="115">
        <f ca="1">VLOOKUP($C52,AuxPartFluPorc!$C$5:$U$147,AuxPartFluGWh!Q$1,FALSE)*HLOOKUP(Q$4,AuxLinFluTotGWh!$B$5:$S$10,6,FALSE)</f>
        <v>0</v>
      </c>
      <c r="R52" s="113">
        <f ca="1">VLOOKUP($C52,AuxPartFluPorc!$C$5:$U$147,AuxPartFluGWh!R$1,FALSE)*HLOOKUP(R$4,AuxLinFluTotGWh!$B$5:$S$10,6,FALSE)</f>
        <v>0</v>
      </c>
      <c r="S52" s="114">
        <f ca="1">VLOOKUP($C52,AuxPartFluPorc!$C$5:$U$147,AuxPartFluGWh!S$1,FALSE)*HLOOKUP(S$4,AuxLinFluTotGWh!$B$5:$S$10,6,FALSE)</f>
        <v>0</v>
      </c>
      <c r="T52" s="114">
        <f ca="1">VLOOKUP($C52,AuxPartFluPorc!$C$5:$U$147,AuxPartFluGWh!T$1,FALSE)*HLOOKUP(T$4,AuxLinFluTotGWh!$B$5:$S$10,6,FALSE)</f>
        <v>5.3323890277539769E-3</v>
      </c>
      <c r="U52" s="114">
        <f ca="1">VLOOKUP($C52,AuxPartFluPorc!$C$5:$U$147,AuxPartFluGWh!U$1,FALSE)*HLOOKUP(U$4,AuxLinFluTotGWh!$B$5:$S$10,6,FALSE)</f>
        <v>0.19865541677017504</v>
      </c>
      <c r="V52" s="107" t="s">
        <v>75</v>
      </c>
    </row>
    <row r="53" spans="1:22" x14ac:dyDescent="0.25">
      <c r="A53" s="87" t="s">
        <v>692</v>
      </c>
      <c r="B53" s="94" t="s">
        <v>75</v>
      </c>
      <c r="C53" s="88" t="s">
        <v>91</v>
      </c>
      <c r="D53" s="113">
        <f ca="1">VLOOKUP($C53,AuxPartFluPorc!$C$5:$U$147,AuxPartFluGWh!D$1,FALSE)*HLOOKUP(D$4,AuxLinFluTotGWh!$B$5:$S$10,6,FALSE)</f>
        <v>10.14173541186698</v>
      </c>
      <c r="E53" s="114">
        <f ca="1">VLOOKUP($C53,AuxPartFluPorc!$C$5:$U$147,AuxPartFluGWh!E$1,FALSE)*HLOOKUP(E$4,AuxLinFluTotGWh!$B$5:$S$10,6,FALSE)</f>
        <v>400.14324609367378</v>
      </c>
      <c r="F53" s="115">
        <f ca="1">VLOOKUP($C53,AuxPartFluPorc!$C$5:$U$147,AuxPartFluGWh!F$1,FALSE)*HLOOKUP(F$4,AuxLinFluTotGWh!$B$5:$S$10,6,FALSE)</f>
        <v>10.389132826004873</v>
      </c>
      <c r="G53" s="113">
        <f ca="1">VLOOKUP($C53,AuxPartFluPorc!$C$5:$U$147,AuxPartFluGWh!G$1,FALSE)*HLOOKUP(G$4,AuxLinFluTotGWh!$B$5:$S$10,6,FALSE)</f>
        <v>400.14324609367378</v>
      </c>
      <c r="H53" s="114">
        <f ca="1">VLOOKUP($C53,AuxPartFluPorc!$C$5:$U$147,AuxPartFluGWh!H$1,FALSE)*HLOOKUP(H$4,AuxLinFluTotGWh!$B$5:$S$10,6,FALSE)</f>
        <v>291.97303034522065</v>
      </c>
      <c r="I53" s="114">
        <f ca="1">VLOOKUP($C53,AuxPartFluPorc!$C$5:$U$147,AuxPartFluGWh!I$1,FALSE)*HLOOKUP(I$4,AuxLinFluTotGWh!$B$5:$S$10,6,FALSE)</f>
        <v>39.722680670853535</v>
      </c>
      <c r="J53" s="115">
        <f ca="1">VLOOKUP($C53,AuxPartFluPorc!$C$5:$U$147,AuxPartFluGWh!J$1,FALSE)*HLOOKUP(J$4,AuxLinFluTotGWh!$B$5:$S$10,6,FALSE)</f>
        <v>122.87842990299467</v>
      </c>
      <c r="K53" s="113">
        <f ca="1">VLOOKUP($C53,AuxPartFluPorc!$C$5:$U$147,AuxPartFluGWh!K$1,FALSE)*HLOOKUP(K$4,AuxLinFluTotGWh!$B$5:$S$10,6,FALSE)</f>
        <v>0.15983995717281599</v>
      </c>
      <c r="L53" s="114">
        <f ca="1">VLOOKUP($C53,AuxPartFluPorc!$C$5:$U$147,AuxPartFluGWh!L$1,FALSE)*HLOOKUP(L$4,AuxLinFluTotGWh!$B$5:$S$10,6,FALSE)</f>
        <v>0.54452359162287634</v>
      </c>
      <c r="M53" s="115">
        <f ca="1">VLOOKUP($C53,AuxPartFluPorc!$C$5:$U$147,AuxPartFluGWh!M$1,FALSE)*HLOOKUP(M$4,AuxLinFluTotGWh!$B$5:$S$10,6,FALSE)</f>
        <v>0</v>
      </c>
      <c r="N53" s="113">
        <f ca="1">VLOOKUP($C53,AuxPartFluPorc!$C$5:$U$147,AuxPartFluGWh!N$1,FALSE)*HLOOKUP(N$4,AuxLinFluTotGWh!$B$5:$S$10,6,FALSE)</f>
        <v>0.16609822666199187</v>
      </c>
      <c r="O53" s="114">
        <f ca="1">VLOOKUP($C53,AuxPartFluPorc!$C$5:$U$147,AuxPartFluGWh!O$1,FALSE)*HLOOKUP(O$4,AuxLinFluTotGWh!$B$5:$S$10,6,FALSE)</f>
        <v>0</v>
      </c>
      <c r="P53" s="114">
        <f ca="1">VLOOKUP($C53,AuxPartFluPorc!$C$5:$U$147,AuxPartFluGWh!P$1,FALSE)*HLOOKUP(P$4,AuxLinFluTotGWh!$B$5:$S$10,6,FALSE)</f>
        <v>0</v>
      </c>
      <c r="Q53" s="115">
        <f ca="1">VLOOKUP($C53,AuxPartFluPorc!$C$5:$U$147,AuxPartFluGWh!Q$1,FALSE)*HLOOKUP(Q$4,AuxLinFluTotGWh!$B$5:$S$10,6,FALSE)</f>
        <v>0</v>
      </c>
      <c r="R53" s="113">
        <f ca="1">VLOOKUP($C53,AuxPartFluPorc!$C$5:$U$147,AuxPartFluGWh!R$1,FALSE)*HLOOKUP(R$4,AuxLinFluTotGWh!$B$5:$S$10,6,FALSE)</f>
        <v>0</v>
      </c>
      <c r="S53" s="114">
        <f ca="1">VLOOKUP($C53,AuxPartFluPorc!$C$5:$U$147,AuxPartFluGWh!S$1,FALSE)*HLOOKUP(S$4,AuxLinFluTotGWh!$B$5:$S$10,6,FALSE)</f>
        <v>0</v>
      </c>
      <c r="T53" s="114">
        <f ca="1">VLOOKUP($C53,AuxPartFluPorc!$C$5:$U$147,AuxPartFluGWh!T$1,FALSE)*HLOOKUP(T$4,AuxLinFluTotGWh!$B$5:$S$10,6,FALSE)</f>
        <v>3.2986040618353083E-3</v>
      </c>
      <c r="U53" s="114">
        <f ca="1">VLOOKUP($C53,AuxPartFluPorc!$C$5:$U$147,AuxPartFluGWh!U$1,FALSE)*HLOOKUP(U$4,AuxLinFluTotGWh!$B$5:$S$10,6,FALSE)</f>
        <v>0.13683558071738283</v>
      </c>
      <c r="V53" s="107" t="s">
        <v>75</v>
      </c>
    </row>
    <row r="54" spans="1:22" x14ac:dyDescent="0.25">
      <c r="A54" s="87" t="s">
        <v>692</v>
      </c>
      <c r="B54" s="94" t="s">
        <v>75</v>
      </c>
      <c r="C54" s="88" t="s">
        <v>92</v>
      </c>
      <c r="D54" s="113">
        <f ca="1">VLOOKUP($C54,AuxPartFluPorc!$C$5:$U$147,AuxPartFluGWh!D$1,FALSE)*HLOOKUP(D$4,AuxLinFluTotGWh!$B$5:$S$10,6,FALSE)</f>
        <v>0.52182325473658087</v>
      </c>
      <c r="E54" s="114">
        <f ca="1">VLOOKUP($C54,AuxPartFluPorc!$C$5:$U$147,AuxPartFluGWh!E$1,FALSE)*HLOOKUP(E$4,AuxLinFluTotGWh!$B$5:$S$10,6,FALSE)</f>
        <v>108.29761806812198</v>
      </c>
      <c r="F54" s="115">
        <f ca="1">VLOOKUP($C54,AuxPartFluPorc!$C$5:$U$147,AuxPartFluGWh!F$1,FALSE)*HLOOKUP(F$4,AuxLinFluTotGWh!$B$5:$S$10,6,FALSE)</f>
        <v>8.0812533202239631</v>
      </c>
      <c r="G54" s="113">
        <f ca="1">VLOOKUP($C54,AuxPartFluPorc!$C$5:$U$147,AuxPartFluGWh!G$1,FALSE)*HLOOKUP(G$4,AuxLinFluTotGWh!$B$5:$S$10,6,FALSE)</f>
        <v>108.29761806812198</v>
      </c>
      <c r="H54" s="114">
        <f ca="1">VLOOKUP($C54,AuxPartFluPorc!$C$5:$U$147,AuxPartFluGWh!H$1,FALSE)*HLOOKUP(H$4,AuxLinFluTotGWh!$B$5:$S$10,6,FALSE)</f>
        <v>75.648402452948304</v>
      </c>
      <c r="I54" s="114">
        <f ca="1">VLOOKUP($C54,AuxPartFluPorc!$C$5:$U$147,AuxPartFluGWh!I$1,FALSE)*HLOOKUP(I$4,AuxLinFluTotGWh!$B$5:$S$10,6,FALSE)</f>
        <v>3.262719630951707</v>
      </c>
      <c r="J54" s="115">
        <f ca="1">VLOOKUP($C54,AuxPartFluPorc!$C$5:$U$147,AuxPartFluGWh!J$1,FALSE)*HLOOKUP(J$4,AuxLinFluTotGWh!$B$5:$S$10,6,FALSE)</f>
        <v>70.692693709589378</v>
      </c>
      <c r="K54" s="113">
        <f ca="1">VLOOKUP($C54,AuxPartFluPorc!$C$5:$U$147,AuxPartFluGWh!K$1,FALSE)*HLOOKUP(K$4,AuxLinFluTotGWh!$B$5:$S$10,6,FALSE)</f>
        <v>0.12475320034966207</v>
      </c>
      <c r="L54" s="114">
        <f ca="1">VLOOKUP($C54,AuxPartFluPorc!$C$5:$U$147,AuxPartFluGWh!L$1,FALSE)*HLOOKUP(L$4,AuxLinFluTotGWh!$B$5:$S$10,6,FALSE)</f>
        <v>0.4035123899294803</v>
      </c>
      <c r="M54" s="115">
        <f ca="1">VLOOKUP($C54,AuxPartFluPorc!$C$5:$U$147,AuxPartFluGWh!M$1,FALSE)*HLOOKUP(M$4,AuxLinFluTotGWh!$B$5:$S$10,6,FALSE)</f>
        <v>0</v>
      </c>
      <c r="N54" s="113">
        <f ca="1">VLOOKUP($C54,AuxPartFluPorc!$C$5:$U$147,AuxPartFluGWh!N$1,FALSE)*HLOOKUP(N$4,AuxLinFluTotGWh!$B$5:$S$10,6,FALSE)</f>
        <v>0.13835923624626764</v>
      </c>
      <c r="O54" s="114">
        <f ca="1">VLOOKUP($C54,AuxPartFluPorc!$C$5:$U$147,AuxPartFluGWh!O$1,FALSE)*HLOOKUP(O$4,AuxLinFluTotGWh!$B$5:$S$10,6,FALSE)</f>
        <v>0</v>
      </c>
      <c r="P54" s="114">
        <f ca="1">VLOOKUP($C54,AuxPartFluPorc!$C$5:$U$147,AuxPartFluGWh!P$1,FALSE)*HLOOKUP(P$4,AuxLinFluTotGWh!$B$5:$S$10,6,FALSE)</f>
        <v>0</v>
      </c>
      <c r="Q54" s="115">
        <f ca="1">VLOOKUP($C54,AuxPartFluPorc!$C$5:$U$147,AuxPartFluGWh!Q$1,FALSE)*HLOOKUP(Q$4,AuxLinFluTotGWh!$B$5:$S$10,6,FALSE)</f>
        <v>0</v>
      </c>
      <c r="R54" s="113">
        <f ca="1">VLOOKUP($C54,AuxPartFluPorc!$C$5:$U$147,AuxPartFluGWh!R$1,FALSE)*HLOOKUP(R$4,AuxLinFluTotGWh!$B$5:$S$10,6,FALSE)</f>
        <v>0</v>
      </c>
      <c r="S54" s="114">
        <f ca="1">VLOOKUP($C54,AuxPartFluPorc!$C$5:$U$147,AuxPartFluGWh!S$1,FALSE)*HLOOKUP(S$4,AuxLinFluTotGWh!$B$5:$S$10,6,FALSE)</f>
        <v>0</v>
      </c>
      <c r="T54" s="114">
        <f ca="1">VLOOKUP($C54,AuxPartFluPorc!$C$5:$U$147,AuxPartFluGWh!T$1,FALSE)*HLOOKUP(T$4,AuxLinFluTotGWh!$B$5:$S$10,6,FALSE)</f>
        <v>0</v>
      </c>
      <c r="U54" s="114">
        <f ca="1">VLOOKUP($C54,AuxPartFluPorc!$C$5:$U$147,AuxPartFluGWh!U$1,FALSE)*HLOOKUP(U$4,AuxLinFluTotGWh!$B$5:$S$10,6,FALSE)</f>
        <v>0.10112134749512149</v>
      </c>
      <c r="V54" s="107" t="s">
        <v>75</v>
      </c>
    </row>
    <row r="55" spans="1:22" x14ac:dyDescent="0.25">
      <c r="A55" s="87" t="s">
        <v>692</v>
      </c>
      <c r="B55" s="94" t="s">
        <v>75</v>
      </c>
      <c r="C55" s="88" t="s">
        <v>93</v>
      </c>
      <c r="D55" s="113">
        <f ca="1">VLOOKUP($C55,AuxPartFluPorc!$C$5:$U$147,AuxPartFluGWh!D$1,FALSE)*HLOOKUP(D$4,AuxLinFluTotGWh!$B$5:$S$10,6,FALSE)</f>
        <v>2.9263842856483007</v>
      </c>
      <c r="E55" s="114">
        <f ca="1">VLOOKUP($C55,AuxPartFluPorc!$C$5:$U$147,AuxPartFluGWh!E$1,FALSE)*HLOOKUP(E$4,AuxLinFluTotGWh!$B$5:$S$10,6,FALSE)</f>
        <v>212.04585980134516</v>
      </c>
      <c r="F55" s="115">
        <f ca="1">VLOOKUP($C55,AuxPartFluPorc!$C$5:$U$147,AuxPartFluGWh!F$1,FALSE)*HLOOKUP(F$4,AuxLinFluTotGWh!$B$5:$S$10,6,FALSE)</f>
        <v>11.827740390963513</v>
      </c>
      <c r="G55" s="113">
        <f ca="1">VLOOKUP($C55,AuxPartFluPorc!$C$5:$U$147,AuxPartFluGWh!G$1,FALSE)*HLOOKUP(G$4,AuxLinFluTotGWh!$B$5:$S$10,6,FALSE)</f>
        <v>212.04585980134516</v>
      </c>
      <c r="H55" s="114">
        <f ca="1">VLOOKUP($C55,AuxPartFluPorc!$C$5:$U$147,AuxPartFluGWh!H$1,FALSE)*HLOOKUP(H$4,AuxLinFluTotGWh!$B$5:$S$10,6,FALSE)</f>
        <v>296.57952871746318</v>
      </c>
      <c r="I55" s="114">
        <f ca="1">VLOOKUP($C55,AuxPartFluPorc!$C$5:$U$147,AuxPartFluGWh!I$1,FALSE)*HLOOKUP(I$4,AuxLinFluTotGWh!$B$5:$S$10,6,FALSE)</f>
        <v>0</v>
      </c>
      <c r="J55" s="115">
        <f ca="1">VLOOKUP($C55,AuxPartFluPorc!$C$5:$U$147,AuxPartFluGWh!J$1,FALSE)*HLOOKUP(J$4,AuxLinFluTotGWh!$B$5:$S$10,6,FALSE)</f>
        <v>249.80583319136889</v>
      </c>
      <c r="K55" s="113">
        <f ca="1">VLOOKUP($C55,AuxPartFluPorc!$C$5:$U$147,AuxPartFluGWh!K$1,FALSE)*HLOOKUP(K$4,AuxLinFluTotGWh!$B$5:$S$10,6,FALSE)</f>
        <v>0.15543234998472114</v>
      </c>
      <c r="L55" s="114">
        <f ca="1">VLOOKUP($C55,AuxPartFluPorc!$C$5:$U$147,AuxPartFluGWh!L$1,FALSE)*HLOOKUP(L$4,AuxLinFluTotGWh!$B$5:$S$10,6,FALSE)</f>
        <v>0.60563389421478631</v>
      </c>
      <c r="M55" s="115">
        <f ca="1">VLOOKUP($C55,AuxPartFluPorc!$C$5:$U$147,AuxPartFluGWh!M$1,FALSE)*HLOOKUP(M$4,AuxLinFluTotGWh!$B$5:$S$10,6,FALSE)</f>
        <v>0</v>
      </c>
      <c r="N55" s="113">
        <f ca="1">VLOOKUP($C55,AuxPartFluPorc!$C$5:$U$147,AuxPartFluGWh!N$1,FALSE)*HLOOKUP(N$4,AuxLinFluTotGWh!$B$5:$S$10,6,FALSE)</f>
        <v>0.17578423431090365</v>
      </c>
      <c r="O55" s="114">
        <f ca="1">VLOOKUP($C55,AuxPartFluPorc!$C$5:$U$147,AuxPartFluGWh!O$1,FALSE)*HLOOKUP(O$4,AuxLinFluTotGWh!$B$5:$S$10,6,FALSE)</f>
        <v>0</v>
      </c>
      <c r="P55" s="114">
        <f ca="1">VLOOKUP($C55,AuxPartFluPorc!$C$5:$U$147,AuxPartFluGWh!P$1,FALSE)*HLOOKUP(P$4,AuxLinFluTotGWh!$B$5:$S$10,6,FALSE)</f>
        <v>0</v>
      </c>
      <c r="Q55" s="115">
        <f ca="1">VLOOKUP($C55,AuxPartFluPorc!$C$5:$U$147,AuxPartFluGWh!Q$1,FALSE)*HLOOKUP(Q$4,AuxLinFluTotGWh!$B$5:$S$10,6,FALSE)</f>
        <v>0</v>
      </c>
      <c r="R55" s="113">
        <f ca="1">VLOOKUP($C55,AuxPartFluPorc!$C$5:$U$147,AuxPartFluGWh!R$1,FALSE)*HLOOKUP(R$4,AuxLinFluTotGWh!$B$5:$S$10,6,FALSE)</f>
        <v>0</v>
      </c>
      <c r="S55" s="114">
        <f ca="1">VLOOKUP($C55,AuxPartFluPorc!$C$5:$U$147,AuxPartFluGWh!S$1,FALSE)*HLOOKUP(S$4,AuxLinFluTotGWh!$B$5:$S$10,6,FALSE)</f>
        <v>0</v>
      </c>
      <c r="T55" s="114">
        <f ca="1">VLOOKUP($C55,AuxPartFluPorc!$C$5:$U$147,AuxPartFluGWh!T$1,FALSE)*HLOOKUP(T$4,AuxLinFluTotGWh!$B$5:$S$10,6,FALSE)</f>
        <v>0</v>
      </c>
      <c r="U55" s="114">
        <f ca="1">VLOOKUP($C55,AuxPartFluPorc!$C$5:$U$147,AuxPartFluGWh!U$1,FALSE)*HLOOKUP(U$4,AuxLinFluTotGWh!$B$5:$S$10,6,FALSE)</f>
        <v>0.15209864304614246</v>
      </c>
      <c r="V55" s="107" t="s">
        <v>75</v>
      </c>
    </row>
    <row r="56" spans="1:22" x14ac:dyDescent="0.25">
      <c r="A56" s="87" t="s">
        <v>692</v>
      </c>
      <c r="B56" s="94" t="s">
        <v>75</v>
      </c>
      <c r="C56" s="88" t="s">
        <v>94</v>
      </c>
      <c r="D56" s="113">
        <f ca="1">VLOOKUP($C56,AuxPartFluPorc!$C$5:$U$147,AuxPartFluGWh!D$1,FALSE)*HLOOKUP(D$4,AuxLinFluTotGWh!$B$5:$S$10,6,FALSE)</f>
        <v>13.88994840766507</v>
      </c>
      <c r="E56" s="114">
        <f ca="1">VLOOKUP($C56,AuxPartFluPorc!$C$5:$U$147,AuxPartFluGWh!E$1,FALSE)*HLOOKUP(E$4,AuxLinFluTotGWh!$B$5:$S$10,6,FALSE)</f>
        <v>633.94298020243878</v>
      </c>
      <c r="F56" s="115">
        <f ca="1">VLOOKUP($C56,AuxPartFluPorc!$C$5:$U$147,AuxPartFluGWh!F$1,FALSE)*HLOOKUP(F$4,AuxLinFluTotGWh!$B$5:$S$10,6,FALSE)</f>
        <v>22.438697075791161</v>
      </c>
      <c r="G56" s="113">
        <f ca="1">VLOOKUP($C56,AuxPartFluPorc!$C$5:$U$147,AuxPartFluGWh!G$1,FALSE)*HLOOKUP(G$4,AuxLinFluTotGWh!$B$5:$S$10,6,FALSE)</f>
        <v>633.94298020243878</v>
      </c>
      <c r="H56" s="114">
        <f ca="1">VLOOKUP($C56,AuxPartFluPorc!$C$5:$U$147,AuxPartFluGWh!H$1,FALSE)*HLOOKUP(H$4,AuxLinFluTotGWh!$B$5:$S$10,6,FALSE)</f>
        <v>796.51182066956142</v>
      </c>
      <c r="I56" s="114">
        <f ca="1">VLOOKUP($C56,AuxPartFluPorc!$C$5:$U$147,AuxPartFluGWh!I$1,FALSE)*HLOOKUP(I$4,AuxLinFluTotGWh!$B$5:$S$10,6,FALSE)</f>
        <v>2.2459938173119922</v>
      </c>
      <c r="J56" s="115">
        <f ca="1">VLOOKUP($C56,AuxPartFluPorc!$C$5:$U$147,AuxPartFluGWh!J$1,FALSE)*HLOOKUP(J$4,AuxLinFluTotGWh!$B$5:$S$10,6,FALSE)</f>
        <v>327.44722987244205</v>
      </c>
      <c r="K56" s="113">
        <f ca="1">VLOOKUP($C56,AuxPartFluPorc!$C$5:$U$147,AuxPartFluGWh!K$1,FALSE)*HLOOKUP(K$4,AuxLinFluTotGWh!$B$5:$S$10,6,FALSE)</f>
        <v>0.32862528880984904</v>
      </c>
      <c r="L56" s="114">
        <f ca="1">VLOOKUP($C56,AuxPartFluPorc!$C$5:$U$147,AuxPartFluGWh!L$1,FALSE)*HLOOKUP(L$4,AuxLinFluTotGWh!$B$5:$S$10,6,FALSE)</f>
        <v>1.1663971060290037</v>
      </c>
      <c r="M56" s="115">
        <f ca="1">VLOOKUP($C56,AuxPartFluPorc!$C$5:$U$147,AuxPartFluGWh!M$1,FALSE)*HLOOKUP(M$4,AuxLinFluTotGWh!$B$5:$S$10,6,FALSE)</f>
        <v>0</v>
      </c>
      <c r="N56" s="113">
        <f ca="1">VLOOKUP($C56,AuxPartFluPorc!$C$5:$U$147,AuxPartFluGWh!N$1,FALSE)*HLOOKUP(N$4,AuxLinFluTotGWh!$B$5:$S$10,6,FALSE)</f>
        <v>0.41082186650755381</v>
      </c>
      <c r="O56" s="114">
        <f ca="1">VLOOKUP($C56,AuxPartFluPorc!$C$5:$U$147,AuxPartFluGWh!O$1,FALSE)*HLOOKUP(O$4,AuxLinFluTotGWh!$B$5:$S$10,6,FALSE)</f>
        <v>0</v>
      </c>
      <c r="P56" s="114">
        <f ca="1">VLOOKUP($C56,AuxPartFluPorc!$C$5:$U$147,AuxPartFluGWh!P$1,FALSE)*HLOOKUP(P$4,AuxLinFluTotGWh!$B$5:$S$10,6,FALSE)</f>
        <v>0</v>
      </c>
      <c r="Q56" s="115">
        <f ca="1">VLOOKUP($C56,AuxPartFluPorc!$C$5:$U$147,AuxPartFluGWh!Q$1,FALSE)*HLOOKUP(Q$4,AuxLinFluTotGWh!$B$5:$S$10,6,FALSE)</f>
        <v>0</v>
      </c>
      <c r="R56" s="113">
        <f ca="1">VLOOKUP($C56,AuxPartFluPorc!$C$5:$U$147,AuxPartFluGWh!R$1,FALSE)*HLOOKUP(R$4,AuxLinFluTotGWh!$B$5:$S$10,6,FALSE)</f>
        <v>0</v>
      </c>
      <c r="S56" s="114">
        <f ca="1">VLOOKUP($C56,AuxPartFluPorc!$C$5:$U$147,AuxPartFluGWh!S$1,FALSE)*HLOOKUP(S$4,AuxLinFluTotGWh!$B$5:$S$10,6,FALSE)</f>
        <v>0</v>
      </c>
      <c r="T56" s="114">
        <f ca="1">VLOOKUP($C56,AuxPartFluPorc!$C$5:$U$147,AuxPartFluGWh!T$1,FALSE)*HLOOKUP(T$4,AuxLinFluTotGWh!$B$5:$S$10,6,FALSE)</f>
        <v>9.7826879184975315E-3</v>
      </c>
      <c r="U56" s="114">
        <f ca="1">VLOOKUP($C56,AuxPartFluPorc!$C$5:$U$147,AuxPartFluGWh!U$1,FALSE)*HLOOKUP(U$4,AuxLinFluTotGWh!$B$5:$S$10,6,FALSE)</f>
        <v>0.29755293082270218</v>
      </c>
      <c r="V56" s="107" t="s">
        <v>75</v>
      </c>
    </row>
    <row r="57" spans="1:22" x14ac:dyDescent="0.25">
      <c r="A57" s="87" t="s">
        <v>692</v>
      </c>
      <c r="B57" s="94" t="s">
        <v>75</v>
      </c>
      <c r="C57" s="88" t="s">
        <v>95</v>
      </c>
      <c r="D57" s="113">
        <f ca="1">VLOOKUP($C57,AuxPartFluPorc!$C$5:$U$147,AuxPartFluGWh!D$1,FALSE)*HLOOKUP(D$4,AuxLinFluTotGWh!$B$5:$S$10,6,FALSE)</f>
        <v>15.967794621077386</v>
      </c>
      <c r="E57" s="114">
        <f ca="1">VLOOKUP($C57,AuxPartFluPorc!$C$5:$U$147,AuxPartFluGWh!E$1,FALSE)*HLOOKUP(E$4,AuxLinFluTotGWh!$B$5:$S$10,6,FALSE)</f>
        <v>601.4097351785573</v>
      </c>
      <c r="F57" s="115">
        <f ca="1">VLOOKUP($C57,AuxPartFluPorc!$C$5:$U$147,AuxPartFluGWh!F$1,FALSE)*HLOOKUP(F$4,AuxLinFluTotGWh!$B$5:$S$10,6,FALSE)</f>
        <v>13.577968253843684</v>
      </c>
      <c r="G57" s="113">
        <f ca="1">VLOOKUP($C57,AuxPartFluPorc!$C$5:$U$147,AuxPartFluGWh!G$1,FALSE)*HLOOKUP(G$4,AuxLinFluTotGWh!$B$5:$S$10,6,FALSE)</f>
        <v>601.4097351785573</v>
      </c>
      <c r="H57" s="114">
        <f ca="1">VLOOKUP($C57,AuxPartFluPorc!$C$5:$U$147,AuxPartFluGWh!H$1,FALSE)*HLOOKUP(H$4,AuxLinFluTotGWh!$B$5:$S$10,6,FALSE)</f>
        <v>323.43690372436959</v>
      </c>
      <c r="I57" s="114">
        <f ca="1">VLOOKUP($C57,AuxPartFluPorc!$C$5:$U$147,AuxPartFluGWh!I$1,FALSE)*HLOOKUP(I$4,AuxLinFluTotGWh!$B$5:$S$10,6,FALSE)</f>
        <v>17.265994519337941</v>
      </c>
      <c r="J57" s="115">
        <f ca="1">VLOOKUP($C57,AuxPartFluPorc!$C$5:$U$147,AuxPartFluGWh!J$1,FALSE)*HLOOKUP(J$4,AuxLinFluTotGWh!$B$5:$S$10,6,FALSE)</f>
        <v>138.63977605339016</v>
      </c>
      <c r="K57" s="113">
        <f ca="1">VLOOKUP($C57,AuxPartFluPorc!$C$5:$U$147,AuxPartFluGWh!K$1,FALSE)*HLOOKUP(K$4,AuxLinFluTotGWh!$B$5:$S$10,6,FALSE)</f>
        <v>0.2158539628132343</v>
      </c>
      <c r="L57" s="114">
        <f ca="1">VLOOKUP($C57,AuxPartFluPorc!$C$5:$U$147,AuxPartFluGWh!L$1,FALSE)*HLOOKUP(L$4,AuxLinFluTotGWh!$B$5:$S$10,6,FALSE)</f>
        <v>0.7186403625846276</v>
      </c>
      <c r="M57" s="115">
        <f ca="1">VLOOKUP($C57,AuxPartFluPorc!$C$5:$U$147,AuxPartFluGWh!M$1,FALSE)*HLOOKUP(M$4,AuxLinFluTotGWh!$B$5:$S$10,6,FALSE)</f>
        <v>0</v>
      </c>
      <c r="N57" s="113">
        <f ca="1">VLOOKUP($C57,AuxPartFluPorc!$C$5:$U$147,AuxPartFluGWh!N$1,FALSE)*HLOOKUP(N$4,AuxLinFluTotGWh!$B$5:$S$10,6,FALSE)</f>
        <v>0.242182320046885</v>
      </c>
      <c r="O57" s="114">
        <f ca="1">VLOOKUP($C57,AuxPartFluPorc!$C$5:$U$147,AuxPartFluGWh!O$1,FALSE)*HLOOKUP(O$4,AuxLinFluTotGWh!$B$5:$S$10,6,FALSE)</f>
        <v>0</v>
      </c>
      <c r="P57" s="114">
        <f ca="1">VLOOKUP($C57,AuxPartFluPorc!$C$5:$U$147,AuxPartFluGWh!P$1,FALSE)*HLOOKUP(P$4,AuxLinFluTotGWh!$B$5:$S$10,6,FALSE)</f>
        <v>0</v>
      </c>
      <c r="Q57" s="115">
        <f ca="1">VLOOKUP($C57,AuxPartFluPorc!$C$5:$U$147,AuxPartFluGWh!Q$1,FALSE)*HLOOKUP(Q$4,AuxLinFluTotGWh!$B$5:$S$10,6,FALSE)</f>
        <v>0</v>
      </c>
      <c r="R57" s="113">
        <f ca="1">VLOOKUP($C57,AuxPartFluPorc!$C$5:$U$147,AuxPartFluGWh!R$1,FALSE)*HLOOKUP(R$4,AuxLinFluTotGWh!$B$5:$S$10,6,FALSE)</f>
        <v>0</v>
      </c>
      <c r="S57" s="114">
        <f ca="1">VLOOKUP($C57,AuxPartFluPorc!$C$5:$U$147,AuxPartFluGWh!S$1,FALSE)*HLOOKUP(S$4,AuxLinFluTotGWh!$B$5:$S$10,6,FALSE)</f>
        <v>0</v>
      </c>
      <c r="T57" s="114">
        <f ca="1">VLOOKUP($C57,AuxPartFluPorc!$C$5:$U$147,AuxPartFluGWh!T$1,FALSE)*HLOOKUP(T$4,AuxLinFluTotGWh!$B$5:$S$10,6,FALSE)</f>
        <v>4.6985185412649656E-3</v>
      </c>
      <c r="U57" s="114">
        <f ca="1">VLOOKUP($C57,AuxPartFluPorc!$C$5:$U$147,AuxPartFluGWh!U$1,FALSE)*HLOOKUP(U$4,AuxLinFluTotGWh!$B$5:$S$10,6,FALSE)</f>
        <v>0.17693781939246672</v>
      </c>
      <c r="V57" s="107" t="s">
        <v>75</v>
      </c>
    </row>
    <row r="58" spans="1:22" x14ac:dyDescent="0.25">
      <c r="A58" s="87" t="s">
        <v>692</v>
      </c>
      <c r="B58" s="94" t="s">
        <v>75</v>
      </c>
      <c r="C58" s="88" t="s">
        <v>96</v>
      </c>
      <c r="D58" s="113">
        <f ca="1">VLOOKUP($C58,AuxPartFluPorc!$C$5:$U$147,AuxPartFluGWh!D$1,FALSE)*HLOOKUP(D$4,AuxLinFluTotGWh!$B$5:$S$10,6,FALSE)</f>
        <v>8.1068262795088959</v>
      </c>
      <c r="E58" s="114">
        <f ca="1">VLOOKUP($C58,AuxPartFluPorc!$C$5:$U$147,AuxPartFluGWh!E$1,FALSE)*HLOOKUP(E$4,AuxLinFluTotGWh!$B$5:$S$10,6,FALSE)</f>
        <v>285.96237410302166</v>
      </c>
      <c r="F58" s="115">
        <f ca="1">VLOOKUP($C58,AuxPartFluPorc!$C$5:$U$147,AuxPartFluGWh!F$1,FALSE)*HLOOKUP(F$4,AuxLinFluTotGWh!$B$5:$S$10,6,FALSE)</f>
        <v>5.1171520398026713</v>
      </c>
      <c r="G58" s="113">
        <f ca="1">VLOOKUP($C58,AuxPartFluPorc!$C$5:$U$147,AuxPartFluGWh!G$1,FALSE)*HLOOKUP(G$4,AuxLinFluTotGWh!$B$5:$S$10,6,FALSE)</f>
        <v>285.96237410302166</v>
      </c>
      <c r="H58" s="114">
        <f ca="1">VLOOKUP($C58,AuxPartFluPorc!$C$5:$U$147,AuxPartFluGWh!H$1,FALSE)*HLOOKUP(H$4,AuxLinFluTotGWh!$B$5:$S$10,6,FALSE)</f>
        <v>77.857426416964614</v>
      </c>
      <c r="I58" s="114">
        <f ca="1">VLOOKUP($C58,AuxPartFluPorc!$C$5:$U$147,AuxPartFluGWh!I$1,FALSE)*HLOOKUP(I$4,AuxLinFluTotGWh!$B$5:$S$10,6,FALSE)</f>
        <v>0.13896525464953574</v>
      </c>
      <c r="J58" s="115">
        <f ca="1">VLOOKUP($C58,AuxPartFluPorc!$C$5:$U$147,AuxPartFluGWh!J$1,FALSE)*HLOOKUP(J$4,AuxLinFluTotGWh!$B$5:$S$10,6,FALSE)</f>
        <v>35.787646148622905</v>
      </c>
      <c r="K58" s="113">
        <f ca="1">VLOOKUP($C58,AuxPartFluPorc!$C$5:$U$147,AuxPartFluGWh!K$1,FALSE)*HLOOKUP(K$4,AuxLinFluTotGWh!$B$5:$S$10,6,FALSE)</f>
        <v>8.2776503315120917E-2</v>
      </c>
      <c r="L58" s="114">
        <f ca="1">VLOOKUP($C58,AuxPartFluPorc!$C$5:$U$147,AuxPartFluGWh!L$1,FALSE)*HLOOKUP(L$4,AuxLinFluTotGWh!$B$5:$S$10,6,FALSE)</f>
        <v>0.26480243148793892</v>
      </c>
      <c r="M58" s="115">
        <f ca="1">VLOOKUP($C58,AuxPartFluPorc!$C$5:$U$147,AuxPartFluGWh!M$1,FALSE)*HLOOKUP(M$4,AuxLinFluTotGWh!$B$5:$S$10,6,FALSE)</f>
        <v>0</v>
      </c>
      <c r="N58" s="113">
        <f ca="1">VLOOKUP($C58,AuxPartFluPorc!$C$5:$U$147,AuxPartFluGWh!N$1,FALSE)*HLOOKUP(N$4,AuxLinFluTotGWh!$B$5:$S$10,6,FALSE)</f>
        <v>9.405369389169585E-2</v>
      </c>
      <c r="O58" s="114">
        <f ca="1">VLOOKUP($C58,AuxPartFluPorc!$C$5:$U$147,AuxPartFluGWh!O$1,FALSE)*HLOOKUP(O$4,AuxLinFluTotGWh!$B$5:$S$10,6,FALSE)</f>
        <v>0</v>
      </c>
      <c r="P58" s="114">
        <f ca="1">VLOOKUP($C58,AuxPartFluPorc!$C$5:$U$147,AuxPartFluGWh!P$1,FALSE)*HLOOKUP(P$4,AuxLinFluTotGWh!$B$5:$S$10,6,FALSE)</f>
        <v>0</v>
      </c>
      <c r="Q58" s="115">
        <f ca="1">VLOOKUP($C58,AuxPartFluPorc!$C$5:$U$147,AuxPartFluGWh!Q$1,FALSE)*HLOOKUP(Q$4,AuxLinFluTotGWh!$B$5:$S$10,6,FALSE)</f>
        <v>0</v>
      </c>
      <c r="R58" s="113">
        <f ca="1">VLOOKUP($C58,AuxPartFluPorc!$C$5:$U$147,AuxPartFluGWh!R$1,FALSE)*HLOOKUP(R$4,AuxLinFluTotGWh!$B$5:$S$10,6,FALSE)</f>
        <v>0</v>
      </c>
      <c r="S58" s="114">
        <f ca="1">VLOOKUP($C58,AuxPartFluPorc!$C$5:$U$147,AuxPartFluGWh!S$1,FALSE)*HLOOKUP(S$4,AuxLinFluTotGWh!$B$5:$S$10,6,FALSE)</f>
        <v>0</v>
      </c>
      <c r="T58" s="114">
        <f ca="1">VLOOKUP($C58,AuxPartFluPorc!$C$5:$U$147,AuxPartFluGWh!T$1,FALSE)*HLOOKUP(T$4,AuxLinFluTotGWh!$B$5:$S$10,6,FALSE)</f>
        <v>0</v>
      </c>
      <c r="U58" s="114">
        <f ca="1">VLOOKUP($C58,AuxPartFluPorc!$C$5:$U$147,AuxPartFluGWh!U$1,FALSE)*HLOOKUP(U$4,AuxLinFluTotGWh!$B$5:$S$10,6,FALSE)</f>
        <v>6.4942750646214534E-2</v>
      </c>
      <c r="V58" s="107" t="s">
        <v>75</v>
      </c>
    </row>
    <row r="59" spans="1:22" x14ac:dyDescent="0.25">
      <c r="A59" s="87" t="s">
        <v>692</v>
      </c>
      <c r="B59" s="94" t="s">
        <v>75</v>
      </c>
      <c r="C59" s="88" t="s">
        <v>97</v>
      </c>
      <c r="D59" s="113">
        <f ca="1">VLOOKUP($C59,AuxPartFluPorc!$C$5:$U$147,AuxPartFluGWh!D$1,FALSE)*HLOOKUP(D$4,AuxLinFluTotGWh!$B$5:$S$10,6,FALSE)</f>
        <v>33.418999803721761</v>
      </c>
      <c r="E59" s="114">
        <f ca="1">VLOOKUP($C59,AuxPartFluPorc!$C$5:$U$147,AuxPartFluGWh!E$1,FALSE)*HLOOKUP(E$4,AuxLinFluTotGWh!$B$5:$S$10,6,FALSE)</f>
        <v>1329.1337602711565</v>
      </c>
      <c r="F59" s="115">
        <f ca="1">VLOOKUP($C59,AuxPartFluPorc!$C$5:$U$147,AuxPartFluGWh!F$1,FALSE)*HLOOKUP(F$4,AuxLinFluTotGWh!$B$5:$S$10,6,FALSE)</f>
        <v>26.808457190969548</v>
      </c>
      <c r="G59" s="113">
        <f ca="1">VLOOKUP($C59,AuxPartFluPorc!$C$5:$U$147,AuxPartFluGWh!G$1,FALSE)*HLOOKUP(G$4,AuxLinFluTotGWh!$B$5:$S$10,6,FALSE)</f>
        <v>1329.1337602711565</v>
      </c>
      <c r="H59" s="114">
        <f ca="1">VLOOKUP($C59,AuxPartFluPorc!$C$5:$U$147,AuxPartFluGWh!H$1,FALSE)*HLOOKUP(H$4,AuxLinFluTotGWh!$B$5:$S$10,6,FALSE)</f>
        <v>365.128764068056</v>
      </c>
      <c r="I59" s="114">
        <f ca="1">VLOOKUP($C59,AuxPartFluPorc!$C$5:$U$147,AuxPartFluGWh!I$1,FALSE)*HLOOKUP(I$4,AuxLinFluTotGWh!$B$5:$S$10,6,FALSE)</f>
        <v>1.7678881656973582</v>
      </c>
      <c r="J59" s="115">
        <f ca="1">VLOOKUP($C59,AuxPartFluPorc!$C$5:$U$147,AuxPartFluGWh!J$1,FALSE)*HLOOKUP(J$4,AuxLinFluTotGWh!$B$5:$S$10,6,FALSE)</f>
        <v>182.76997143117055</v>
      </c>
      <c r="K59" s="113">
        <f ca="1">VLOOKUP($C59,AuxPartFluPorc!$C$5:$U$147,AuxPartFluGWh!K$1,FALSE)*HLOOKUP(K$4,AuxLinFluTotGWh!$B$5:$S$10,6,FALSE)</f>
        <v>0.43614111294579422</v>
      </c>
      <c r="L59" s="114">
        <f ca="1">VLOOKUP($C59,AuxPartFluPorc!$C$5:$U$147,AuxPartFluGWh!L$1,FALSE)*HLOOKUP(L$4,AuxLinFluTotGWh!$B$5:$S$10,6,FALSE)</f>
        <v>1.4398862557875318</v>
      </c>
      <c r="M59" s="115">
        <f ca="1">VLOOKUP($C59,AuxPartFluPorc!$C$5:$U$147,AuxPartFluGWh!M$1,FALSE)*HLOOKUP(M$4,AuxLinFluTotGWh!$B$5:$S$10,6,FALSE)</f>
        <v>0</v>
      </c>
      <c r="N59" s="113">
        <f ca="1">VLOOKUP($C59,AuxPartFluPorc!$C$5:$U$147,AuxPartFluGWh!N$1,FALSE)*HLOOKUP(N$4,AuxLinFluTotGWh!$B$5:$S$10,6,FALSE)</f>
        <v>0.50008030590518393</v>
      </c>
      <c r="O59" s="114">
        <f ca="1">VLOOKUP($C59,AuxPartFluPorc!$C$5:$U$147,AuxPartFluGWh!O$1,FALSE)*HLOOKUP(O$4,AuxLinFluTotGWh!$B$5:$S$10,6,FALSE)</f>
        <v>0</v>
      </c>
      <c r="P59" s="114">
        <f ca="1">VLOOKUP($C59,AuxPartFluPorc!$C$5:$U$147,AuxPartFluGWh!P$1,FALSE)*HLOOKUP(P$4,AuxLinFluTotGWh!$B$5:$S$10,6,FALSE)</f>
        <v>0</v>
      </c>
      <c r="Q59" s="115">
        <f ca="1">VLOOKUP($C59,AuxPartFluPorc!$C$5:$U$147,AuxPartFluGWh!Q$1,FALSE)*HLOOKUP(Q$4,AuxLinFluTotGWh!$B$5:$S$10,6,FALSE)</f>
        <v>0</v>
      </c>
      <c r="R59" s="113">
        <f ca="1">VLOOKUP($C59,AuxPartFluPorc!$C$5:$U$147,AuxPartFluGWh!R$1,FALSE)*HLOOKUP(R$4,AuxLinFluTotGWh!$B$5:$S$10,6,FALSE)</f>
        <v>0</v>
      </c>
      <c r="S59" s="114">
        <f ca="1">VLOOKUP($C59,AuxPartFluPorc!$C$5:$U$147,AuxPartFluGWh!S$1,FALSE)*HLOOKUP(S$4,AuxLinFluTotGWh!$B$5:$S$10,6,FALSE)</f>
        <v>0</v>
      </c>
      <c r="T59" s="114">
        <f ca="1">VLOOKUP($C59,AuxPartFluPorc!$C$5:$U$147,AuxPartFluGWh!T$1,FALSE)*HLOOKUP(T$4,AuxLinFluTotGWh!$B$5:$S$10,6,FALSE)</f>
        <v>1.2893995705590095E-2</v>
      </c>
      <c r="U59" s="114">
        <f ca="1">VLOOKUP($C59,AuxPartFluPorc!$C$5:$U$147,AuxPartFluGWh!U$1,FALSE)*HLOOKUP(U$4,AuxLinFluTotGWh!$B$5:$S$10,6,FALSE)</f>
        <v>0.35884890683896559</v>
      </c>
      <c r="V59" s="107" t="s">
        <v>75</v>
      </c>
    </row>
    <row r="60" spans="1:22" x14ac:dyDescent="0.25">
      <c r="A60" s="87" t="s">
        <v>692</v>
      </c>
      <c r="B60" s="94" t="s">
        <v>75</v>
      </c>
      <c r="C60" s="88" t="s">
        <v>98</v>
      </c>
      <c r="D60" s="113">
        <f ca="1">VLOOKUP($C60,AuxPartFluPorc!$C$5:$U$147,AuxPartFluGWh!D$1,FALSE)*HLOOKUP(D$4,AuxLinFluTotGWh!$B$5:$S$10,6,FALSE)</f>
        <v>6.8887803110491941</v>
      </c>
      <c r="E60" s="114">
        <f ca="1">VLOOKUP($C60,AuxPartFluPorc!$C$5:$U$147,AuxPartFluGWh!E$1,FALSE)*HLOOKUP(E$4,AuxLinFluTotGWh!$B$5:$S$10,6,FALSE)</f>
        <v>397.63999292920317</v>
      </c>
      <c r="F60" s="115">
        <f ca="1">VLOOKUP($C60,AuxPartFluPorc!$C$5:$U$147,AuxPartFluGWh!F$1,FALSE)*HLOOKUP(F$4,AuxLinFluTotGWh!$B$5:$S$10,6,FALSE)</f>
        <v>10.50283853581427</v>
      </c>
      <c r="G60" s="113">
        <f ca="1">VLOOKUP($C60,AuxPartFluPorc!$C$5:$U$147,AuxPartFluGWh!G$1,FALSE)*HLOOKUP(G$4,AuxLinFluTotGWh!$B$5:$S$10,6,FALSE)</f>
        <v>397.63999292920317</v>
      </c>
      <c r="H60" s="114">
        <f ca="1">VLOOKUP($C60,AuxPartFluPorc!$C$5:$U$147,AuxPartFluGWh!H$1,FALSE)*HLOOKUP(H$4,AuxLinFluTotGWh!$B$5:$S$10,6,FALSE)</f>
        <v>121.71389218017386</v>
      </c>
      <c r="I60" s="114">
        <f ca="1">VLOOKUP($C60,AuxPartFluPorc!$C$5:$U$147,AuxPartFluGWh!I$1,FALSE)*HLOOKUP(I$4,AuxLinFluTotGWh!$B$5:$S$10,6,FALSE)</f>
        <v>1.4329531667418356</v>
      </c>
      <c r="J60" s="115">
        <f ca="1">VLOOKUP($C60,AuxPartFluPorc!$C$5:$U$147,AuxPartFluGWh!J$1,FALSE)*HLOOKUP(J$4,AuxLinFluTotGWh!$B$5:$S$10,6,FALSE)</f>
        <v>69.619796114443062</v>
      </c>
      <c r="K60" s="113">
        <f ca="1">VLOOKUP($C60,AuxPartFluPorc!$C$5:$U$147,AuxPartFluGWh!K$1,FALSE)*HLOOKUP(K$4,AuxLinFluTotGWh!$B$5:$S$10,6,FALSE)</f>
        <v>0.17072067754046136</v>
      </c>
      <c r="L60" s="114">
        <f ca="1">VLOOKUP($C60,AuxPartFluPorc!$C$5:$U$147,AuxPartFluGWh!L$1,FALSE)*HLOOKUP(L$4,AuxLinFluTotGWh!$B$5:$S$10,6,FALSE)</f>
        <v>0.55684848112887197</v>
      </c>
      <c r="M60" s="115">
        <f ca="1">VLOOKUP($C60,AuxPartFluPorc!$C$5:$U$147,AuxPartFluGWh!M$1,FALSE)*HLOOKUP(M$4,AuxLinFluTotGWh!$B$5:$S$10,6,FALSE)</f>
        <v>0</v>
      </c>
      <c r="N60" s="113">
        <f ca="1">VLOOKUP($C60,AuxPartFluPorc!$C$5:$U$147,AuxPartFluGWh!N$1,FALSE)*HLOOKUP(N$4,AuxLinFluTotGWh!$B$5:$S$10,6,FALSE)</f>
        <v>0.18156472778573343</v>
      </c>
      <c r="O60" s="114">
        <f ca="1">VLOOKUP($C60,AuxPartFluPorc!$C$5:$U$147,AuxPartFluGWh!O$1,FALSE)*HLOOKUP(O$4,AuxLinFluTotGWh!$B$5:$S$10,6,FALSE)</f>
        <v>0</v>
      </c>
      <c r="P60" s="114">
        <f ca="1">VLOOKUP($C60,AuxPartFluPorc!$C$5:$U$147,AuxPartFluGWh!P$1,FALSE)*HLOOKUP(P$4,AuxLinFluTotGWh!$B$5:$S$10,6,FALSE)</f>
        <v>0</v>
      </c>
      <c r="Q60" s="115">
        <f ca="1">VLOOKUP($C60,AuxPartFluPorc!$C$5:$U$147,AuxPartFluGWh!Q$1,FALSE)*HLOOKUP(Q$4,AuxLinFluTotGWh!$B$5:$S$10,6,FALSE)</f>
        <v>0</v>
      </c>
      <c r="R60" s="113">
        <f ca="1">VLOOKUP($C60,AuxPartFluPorc!$C$5:$U$147,AuxPartFluGWh!R$1,FALSE)*HLOOKUP(R$4,AuxLinFluTotGWh!$B$5:$S$10,6,FALSE)</f>
        <v>0</v>
      </c>
      <c r="S60" s="114">
        <f ca="1">VLOOKUP($C60,AuxPartFluPorc!$C$5:$U$147,AuxPartFluGWh!S$1,FALSE)*HLOOKUP(S$4,AuxLinFluTotGWh!$B$5:$S$10,6,FALSE)</f>
        <v>0</v>
      </c>
      <c r="T60" s="114">
        <f ca="1">VLOOKUP($C60,AuxPartFluPorc!$C$5:$U$147,AuxPartFluGWh!T$1,FALSE)*HLOOKUP(T$4,AuxLinFluTotGWh!$B$5:$S$10,6,FALSE)</f>
        <v>3.6015526041673525E-3</v>
      </c>
      <c r="U60" s="114">
        <f ca="1">VLOOKUP($C60,AuxPartFluPorc!$C$5:$U$147,AuxPartFluGWh!U$1,FALSE)*HLOOKUP(U$4,AuxLinFluTotGWh!$B$5:$S$10,6,FALSE)</f>
        <v>0.13712415652827681</v>
      </c>
      <c r="V60" s="107" t="s">
        <v>75</v>
      </c>
    </row>
    <row r="61" spans="1:22" x14ac:dyDescent="0.25">
      <c r="A61" s="87" t="s">
        <v>692</v>
      </c>
      <c r="B61" s="94" t="s">
        <v>75</v>
      </c>
      <c r="C61" s="88" t="s">
        <v>99</v>
      </c>
      <c r="D61" s="113">
        <f ca="1">VLOOKUP($C61,AuxPartFluPorc!$C$5:$U$147,AuxPartFluGWh!D$1,FALSE)*HLOOKUP(D$4,AuxLinFluTotGWh!$B$5:$S$10,6,FALSE)</f>
        <v>8.1965698634842088</v>
      </c>
      <c r="E61" s="114">
        <f ca="1">VLOOKUP($C61,AuxPartFluPorc!$C$5:$U$147,AuxPartFluGWh!E$1,FALSE)*HLOOKUP(E$4,AuxLinFluTotGWh!$B$5:$S$10,6,FALSE)</f>
        <v>513.8217394088216</v>
      </c>
      <c r="F61" s="115">
        <f ca="1">VLOOKUP($C61,AuxPartFluPorc!$C$5:$U$147,AuxPartFluGWh!F$1,FALSE)*HLOOKUP(F$4,AuxLinFluTotGWh!$B$5:$S$10,6,FALSE)</f>
        <v>28.660082057115371</v>
      </c>
      <c r="G61" s="113">
        <f ca="1">VLOOKUP($C61,AuxPartFluPorc!$C$5:$U$147,AuxPartFluGWh!G$1,FALSE)*HLOOKUP(G$4,AuxLinFluTotGWh!$B$5:$S$10,6,FALSE)</f>
        <v>513.8217394088216</v>
      </c>
      <c r="H61" s="114">
        <f ca="1">VLOOKUP($C61,AuxPartFluPorc!$C$5:$U$147,AuxPartFluGWh!H$1,FALSE)*HLOOKUP(H$4,AuxLinFluTotGWh!$B$5:$S$10,6,FALSE)</f>
        <v>790.21120934496469</v>
      </c>
      <c r="I61" s="114">
        <f ca="1">VLOOKUP($C61,AuxPartFluPorc!$C$5:$U$147,AuxPartFluGWh!I$1,FALSE)*HLOOKUP(I$4,AuxLinFluTotGWh!$B$5:$S$10,6,FALSE)</f>
        <v>7.9110528856111459E-2</v>
      </c>
      <c r="J61" s="115">
        <f ca="1">VLOOKUP($C61,AuxPartFluPorc!$C$5:$U$147,AuxPartFluGWh!J$1,FALSE)*HLOOKUP(J$4,AuxLinFluTotGWh!$B$5:$S$10,6,FALSE)</f>
        <v>846.90996397112099</v>
      </c>
      <c r="K61" s="113">
        <f ca="1">VLOOKUP($C61,AuxPartFluPorc!$C$5:$U$147,AuxPartFluGWh!K$1,FALSE)*HLOOKUP(K$4,AuxLinFluTotGWh!$B$5:$S$10,6,FALSE)</f>
        <v>0.32000205838435763</v>
      </c>
      <c r="L61" s="114">
        <f ca="1">VLOOKUP($C61,AuxPartFluPorc!$C$5:$U$147,AuxPartFluGWh!L$1,FALSE)*HLOOKUP(L$4,AuxLinFluTotGWh!$B$5:$S$10,6,FALSE)</f>
        <v>1.5013379592957965</v>
      </c>
      <c r="M61" s="115">
        <f ca="1">VLOOKUP($C61,AuxPartFluPorc!$C$5:$U$147,AuxPartFluGWh!M$1,FALSE)*HLOOKUP(M$4,AuxLinFluTotGWh!$B$5:$S$10,6,FALSE)</f>
        <v>0</v>
      </c>
      <c r="N61" s="113">
        <f ca="1">VLOOKUP($C61,AuxPartFluPorc!$C$5:$U$147,AuxPartFluGWh!N$1,FALSE)*HLOOKUP(N$4,AuxLinFluTotGWh!$B$5:$S$10,6,FALSE)</f>
        <v>0.51130995453548855</v>
      </c>
      <c r="O61" s="114">
        <f ca="1">VLOOKUP($C61,AuxPartFluPorc!$C$5:$U$147,AuxPartFluGWh!O$1,FALSE)*HLOOKUP(O$4,AuxLinFluTotGWh!$B$5:$S$10,6,FALSE)</f>
        <v>0</v>
      </c>
      <c r="P61" s="114">
        <f ca="1">VLOOKUP($C61,AuxPartFluPorc!$C$5:$U$147,AuxPartFluGWh!P$1,FALSE)*HLOOKUP(P$4,AuxLinFluTotGWh!$B$5:$S$10,6,FALSE)</f>
        <v>0</v>
      </c>
      <c r="Q61" s="115">
        <f ca="1">VLOOKUP($C61,AuxPartFluPorc!$C$5:$U$147,AuxPartFluGWh!Q$1,FALSE)*HLOOKUP(Q$4,AuxLinFluTotGWh!$B$5:$S$10,6,FALSE)</f>
        <v>0</v>
      </c>
      <c r="R61" s="113">
        <f ca="1">VLOOKUP($C61,AuxPartFluPorc!$C$5:$U$147,AuxPartFluGWh!R$1,FALSE)*HLOOKUP(R$4,AuxLinFluTotGWh!$B$5:$S$10,6,FALSE)</f>
        <v>0</v>
      </c>
      <c r="S61" s="114">
        <f ca="1">VLOOKUP($C61,AuxPartFluPorc!$C$5:$U$147,AuxPartFluGWh!S$1,FALSE)*HLOOKUP(S$4,AuxLinFluTotGWh!$B$5:$S$10,6,FALSE)</f>
        <v>0</v>
      </c>
      <c r="T61" s="114">
        <f ca="1">VLOOKUP($C61,AuxPartFluPorc!$C$5:$U$147,AuxPartFluGWh!T$1,FALSE)*HLOOKUP(T$4,AuxLinFluTotGWh!$B$5:$S$10,6,FALSE)</f>
        <v>1.280601252530014E-2</v>
      </c>
      <c r="U61" s="114">
        <f ca="1">VLOOKUP($C61,AuxPartFluPorc!$C$5:$U$147,AuxPartFluGWh!U$1,FALSE)*HLOOKUP(U$4,AuxLinFluTotGWh!$B$5:$S$10,6,FALSE)</f>
        <v>0.37025218710343755</v>
      </c>
      <c r="V61" s="107" t="s">
        <v>75</v>
      </c>
    </row>
    <row r="62" spans="1:22" x14ac:dyDescent="0.25">
      <c r="A62" s="87" t="s">
        <v>692</v>
      </c>
      <c r="B62" s="94" t="s">
        <v>75</v>
      </c>
      <c r="C62" s="88" t="s">
        <v>100</v>
      </c>
      <c r="D62" s="113">
        <f ca="1">VLOOKUP($C62,AuxPartFluPorc!$C$5:$U$147,AuxPartFluGWh!D$1,FALSE)*HLOOKUP(D$4,AuxLinFluTotGWh!$B$5:$S$10,6,FALSE)</f>
        <v>4.7370511748293493</v>
      </c>
      <c r="E62" s="114">
        <f ca="1">VLOOKUP($C62,AuxPartFluPorc!$C$5:$U$147,AuxPartFluGWh!E$1,FALSE)*HLOOKUP(E$4,AuxLinFluTotGWh!$B$5:$S$10,6,FALSE)</f>
        <v>296.94995925110334</v>
      </c>
      <c r="F62" s="115">
        <f ca="1">VLOOKUP($C62,AuxPartFluPorc!$C$5:$U$147,AuxPartFluGWh!F$1,FALSE)*HLOOKUP(F$4,AuxLinFluTotGWh!$B$5:$S$10,6,FALSE)</f>
        <v>14.973619702476052</v>
      </c>
      <c r="G62" s="113">
        <f ca="1">VLOOKUP($C62,AuxPartFluPorc!$C$5:$U$147,AuxPartFluGWh!G$1,FALSE)*HLOOKUP(G$4,AuxLinFluTotGWh!$B$5:$S$10,6,FALSE)</f>
        <v>296.94995925110334</v>
      </c>
      <c r="H62" s="114">
        <f ca="1">VLOOKUP($C62,AuxPartFluPorc!$C$5:$U$147,AuxPartFluGWh!H$1,FALSE)*HLOOKUP(H$4,AuxLinFluTotGWh!$B$5:$S$10,6,FALSE)</f>
        <v>438.07577661985084</v>
      </c>
      <c r="I62" s="114">
        <f ca="1">VLOOKUP($C62,AuxPartFluPorc!$C$5:$U$147,AuxPartFluGWh!I$1,FALSE)*HLOOKUP(I$4,AuxLinFluTotGWh!$B$5:$S$10,6,FALSE)</f>
        <v>50.473756203221903</v>
      </c>
      <c r="J62" s="115">
        <f ca="1">VLOOKUP($C62,AuxPartFluPorc!$C$5:$U$147,AuxPartFluGWh!J$1,FALSE)*HLOOKUP(J$4,AuxLinFluTotGWh!$B$5:$S$10,6,FALSE)</f>
        <v>295.06244309222649</v>
      </c>
      <c r="K62" s="113">
        <f ca="1">VLOOKUP($C62,AuxPartFluPorc!$C$5:$U$147,AuxPartFluGWh!K$1,FALSE)*HLOOKUP(K$4,AuxLinFluTotGWh!$B$5:$S$10,6,FALSE)</f>
        <v>0.19925183096099286</v>
      </c>
      <c r="L62" s="114">
        <f ca="1">VLOOKUP($C62,AuxPartFluPorc!$C$5:$U$147,AuxPartFluGWh!L$1,FALSE)*HLOOKUP(L$4,AuxLinFluTotGWh!$B$5:$S$10,6,FALSE)</f>
        <v>0.76276255483192079</v>
      </c>
      <c r="M62" s="115">
        <f ca="1">VLOOKUP($C62,AuxPartFluPorc!$C$5:$U$147,AuxPartFluGWh!M$1,FALSE)*HLOOKUP(M$4,AuxLinFluTotGWh!$B$5:$S$10,6,FALSE)</f>
        <v>0</v>
      </c>
      <c r="N62" s="113">
        <f ca="1">VLOOKUP($C62,AuxPartFluPorc!$C$5:$U$147,AuxPartFluGWh!N$1,FALSE)*HLOOKUP(N$4,AuxLinFluTotGWh!$B$5:$S$10,6,FALSE)</f>
        <v>0.23691800645807815</v>
      </c>
      <c r="O62" s="114">
        <f ca="1">VLOOKUP($C62,AuxPartFluPorc!$C$5:$U$147,AuxPartFluGWh!O$1,FALSE)*HLOOKUP(O$4,AuxLinFluTotGWh!$B$5:$S$10,6,FALSE)</f>
        <v>0</v>
      </c>
      <c r="P62" s="114">
        <f ca="1">VLOOKUP($C62,AuxPartFluPorc!$C$5:$U$147,AuxPartFluGWh!P$1,FALSE)*HLOOKUP(P$4,AuxLinFluTotGWh!$B$5:$S$10,6,FALSE)</f>
        <v>0</v>
      </c>
      <c r="Q62" s="115">
        <f ca="1">VLOOKUP($C62,AuxPartFluPorc!$C$5:$U$147,AuxPartFluGWh!Q$1,FALSE)*HLOOKUP(Q$4,AuxLinFluTotGWh!$B$5:$S$10,6,FALSE)</f>
        <v>0</v>
      </c>
      <c r="R62" s="113">
        <f ca="1">VLOOKUP($C62,AuxPartFluPorc!$C$5:$U$147,AuxPartFluGWh!R$1,FALSE)*HLOOKUP(R$4,AuxLinFluTotGWh!$B$5:$S$10,6,FALSE)</f>
        <v>0</v>
      </c>
      <c r="S62" s="114">
        <f ca="1">VLOOKUP($C62,AuxPartFluPorc!$C$5:$U$147,AuxPartFluGWh!S$1,FALSE)*HLOOKUP(S$4,AuxLinFluTotGWh!$B$5:$S$10,6,FALSE)</f>
        <v>0</v>
      </c>
      <c r="T62" s="114">
        <f ca="1">VLOOKUP($C62,AuxPartFluPorc!$C$5:$U$147,AuxPartFluGWh!T$1,FALSE)*HLOOKUP(T$4,AuxLinFluTotGWh!$B$5:$S$10,6,FALSE)</f>
        <v>4.7092535548514825E-3</v>
      </c>
      <c r="U62" s="114">
        <f ca="1">VLOOKUP($C62,AuxPartFluPorc!$C$5:$U$147,AuxPartFluGWh!U$1,FALSE)*HLOOKUP(U$4,AuxLinFluTotGWh!$B$5:$S$10,6,FALSE)</f>
        <v>0.19443933250706408</v>
      </c>
      <c r="V62" s="107" t="s">
        <v>75</v>
      </c>
    </row>
    <row r="63" spans="1:22" x14ac:dyDescent="0.25">
      <c r="A63" s="87" t="s">
        <v>692</v>
      </c>
      <c r="B63" s="94" t="s">
        <v>75</v>
      </c>
      <c r="C63" s="88" t="s">
        <v>101</v>
      </c>
      <c r="D63" s="113">
        <f ca="1">VLOOKUP($C63,AuxPartFluPorc!$C$5:$U$147,AuxPartFluGWh!D$1,FALSE)*HLOOKUP(D$4,AuxLinFluTotGWh!$B$5:$S$10,6,FALSE)</f>
        <v>12.37152145611568</v>
      </c>
      <c r="E63" s="114">
        <f ca="1">VLOOKUP($C63,AuxPartFluPorc!$C$5:$U$147,AuxPartFluGWh!E$1,FALSE)*HLOOKUP(E$4,AuxLinFluTotGWh!$B$5:$S$10,6,FALSE)</f>
        <v>447.47218398344944</v>
      </c>
      <c r="F63" s="115">
        <f ca="1">VLOOKUP($C63,AuxPartFluPorc!$C$5:$U$147,AuxPartFluGWh!F$1,FALSE)*HLOOKUP(F$4,AuxLinFluTotGWh!$B$5:$S$10,6,FALSE)</f>
        <v>8.9441371539781436</v>
      </c>
      <c r="G63" s="113">
        <f ca="1">VLOOKUP($C63,AuxPartFluPorc!$C$5:$U$147,AuxPartFluGWh!G$1,FALSE)*HLOOKUP(G$4,AuxLinFluTotGWh!$B$5:$S$10,6,FALSE)</f>
        <v>447.47218398344944</v>
      </c>
      <c r="H63" s="114">
        <f ca="1">VLOOKUP($C63,AuxPartFluPorc!$C$5:$U$147,AuxPartFluGWh!H$1,FALSE)*HLOOKUP(H$4,AuxLinFluTotGWh!$B$5:$S$10,6,FALSE)</f>
        <v>175.00108950516542</v>
      </c>
      <c r="I63" s="114">
        <f ca="1">VLOOKUP($C63,AuxPartFluPorc!$C$5:$U$147,AuxPartFluGWh!I$1,FALSE)*HLOOKUP(I$4,AuxLinFluTotGWh!$B$5:$S$10,6,FALSE)</f>
        <v>113.3451904571389</v>
      </c>
      <c r="J63" s="115">
        <f ca="1">VLOOKUP($C63,AuxPartFluPorc!$C$5:$U$147,AuxPartFluGWh!J$1,FALSE)*HLOOKUP(J$4,AuxLinFluTotGWh!$B$5:$S$10,6,FALSE)</f>
        <v>77.156725837612882</v>
      </c>
      <c r="K63" s="113">
        <f ca="1">VLOOKUP($C63,AuxPartFluPorc!$C$5:$U$147,AuxPartFluGWh!K$1,FALSE)*HLOOKUP(K$4,AuxLinFluTotGWh!$B$5:$S$10,6,FALSE)</f>
        <v>0.14597227662918125</v>
      </c>
      <c r="L63" s="114">
        <f ca="1">VLOOKUP($C63,AuxPartFluPorc!$C$5:$U$147,AuxPartFluGWh!L$1,FALSE)*HLOOKUP(L$4,AuxLinFluTotGWh!$B$5:$S$10,6,FALSE)</f>
        <v>0.46519252445471376</v>
      </c>
      <c r="M63" s="115">
        <f ca="1">VLOOKUP($C63,AuxPartFluPorc!$C$5:$U$147,AuxPartFluGWh!M$1,FALSE)*HLOOKUP(M$4,AuxLinFluTotGWh!$B$5:$S$10,6,FALSE)</f>
        <v>0</v>
      </c>
      <c r="N63" s="113">
        <f ca="1">VLOOKUP($C63,AuxPartFluPorc!$C$5:$U$147,AuxPartFluGWh!N$1,FALSE)*HLOOKUP(N$4,AuxLinFluTotGWh!$B$5:$S$10,6,FALSE)</f>
        <v>0.16327189711407394</v>
      </c>
      <c r="O63" s="114">
        <f ca="1">VLOOKUP($C63,AuxPartFluPorc!$C$5:$U$147,AuxPartFluGWh!O$1,FALSE)*HLOOKUP(O$4,AuxLinFluTotGWh!$B$5:$S$10,6,FALSE)</f>
        <v>0</v>
      </c>
      <c r="P63" s="114">
        <f ca="1">VLOOKUP($C63,AuxPartFluPorc!$C$5:$U$147,AuxPartFluGWh!P$1,FALSE)*HLOOKUP(P$4,AuxLinFluTotGWh!$B$5:$S$10,6,FALSE)</f>
        <v>0</v>
      </c>
      <c r="Q63" s="115">
        <f ca="1">VLOOKUP($C63,AuxPartFluPorc!$C$5:$U$147,AuxPartFluGWh!Q$1,FALSE)*HLOOKUP(Q$4,AuxLinFluTotGWh!$B$5:$S$10,6,FALSE)</f>
        <v>0</v>
      </c>
      <c r="R63" s="113">
        <f ca="1">VLOOKUP($C63,AuxPartFluPorc!$C$5:$U$147,AuxPartFluGWh!R$1,FALSE)*HLOOKUP(R$4,AuxLinFluTotGWh!$B$5:$S$10,6,FALSE)</f>
        <v>0</v>
      </c>
      <c r="S63" s="114">
        <f ca="1">VLOOKUP($C63,AuxPartFluPorc!$C$5:$U$147,AuxPartFluGWh!S$1,FALSE)*HLOOKUP(S$4,AuxLinFluTotGWh!$B$5:$S$10,6,FALSE)</f>
        <v>0</v>
      </c>
      <c r="T63" s="114">
        <f ca="1">VLOOKUP($C63,AuxPartFluPorc!$C$5:$U$147,AuxPartFluGWh!T$1,FALSE)*HLOOKUP(T$4,AuxLinFluTotGWh!$B$5:$S$10,6,FALSE)</f>
        <v>0</v>
      </c>
      <c r="U63" s="114">
        <f ca="1">VLOOKUP($C63,AuxPartFluPorc!$C$5:$U$147,AuxPartFluGWh!U$1,FALSE)*HLOOKUP(U$4,AuxLinFluTotGWh!$B$5:$S$10,6,FALSE)</f>
        <v>0.11220014276618785</v>
      </c>
      <c r="V63" s="107" t="s">
        <v>75</v>
      </c>
    </row>
    <row r="64" spans="1:22" x14ac:dyDescent="0.25">
      <c r="A64" s="87" t="s">
        <v>692</v>
      </c>
      <c r="B64" s="94" t="s">
        <v>75</v>
      </c>
      <c r="C64" s="88" t="s">
        <v>102</v>
      </c>
      <c r="D64" s="113">
        <f ca="1">VLOOKUP($C64,AuxPartFluPorc!$C$5:$U$147,AuxPartFluGWh!D$1,FALSE)*HLOOKUP(D$4,AuxLinFluTotGWh!$B$5:$S$10,6,FALSE)</f>
        <v>4.036844068512031</v>
      </c>
      <c r="E64" s="114">
        <f ca="1">VLOOKUP($C64,AuxPartFluPorc!$C$5:$U$147,AuxPartFluGWh!E$1,FALSE)*HLOOKUP(E$4,AuxLinFluTotGWh!$B$5:$S$10,6,FALSE)</f>
        <v>262.24716165435041</v>
      </c>
      <c r="F64" s="115">
        <f ca="1">VLOOKUP($C64,AuxPartFluPorc!$C$5:$U$147,AuxPartFluGWh!F$1,FALSE)*HLOOKUP(F$4,AuxLinFluTotGWh!$B$5:$S$10,6,FALSE)</f>
        <v>13.581312425615499</v>
      </c>
      <c r="G64" s="113">
        <f ca="1">VLOOKUP($C64,AuxPartFluPorc!$C$5:$U$147,AuxPartFluGWh!G$1,FALSE)*HLOOKUP(G$4,AuxLinFluTotGWh!$B$5:$S$10,6,FALSE)</f>
        <v>262.24716165435041</v>
      </c>
      <c r="H64" s="114">
        <f ca="1">VLOOKUP($C64,AuxPartFluPorc!$C$5:$U$147,AuxPartFluGWh!H$1,FALSE)*HLOOKUP(H$4,AuxLinFluTotGWh!$B$5:$S$10,6,FALSE)</f>
        <v>381.94312090931714</v>
      </c>
      <c r="I64" s="114">
        <f ca="1">VLOOKUP($C64,AuxPartFluPorc!$C$5:$U$147,AuxPartFluGWh!I$1,FALSE)*HLOOKUP(I$4,AuxLinFluTotGWh!$B$5:$S$10,6,FALSE)</f>
        <v>25.032544829656519</v>
      </c>
      <c r="J64" s="115">
        <f ca="1">VLOOKUP($C64,AuxPartFluPorc!$C$5:$U$147,AuxPartFluGWh!J$1,FALSE)*HLOOKUP(J$4,AuxLinFluTotGWh!$B$5:$S$10,6,FALSE)</f>
        <v>271.22413184745807</v>
      </c>
      <c r="K64" s="113">
        <f ca="1">VLOOKUP($C64,AuxPartFluPorc!$C$5:$U$147,AuxPartFluGWh!K$1,FALSE)*HLOOKUP(K$4,AuxLinFluTotGWh!$B$5:$S$10,6,FALSE)</f>
        <v>0.17288157150237268</v>
      </c>
      <c r="L64" s="114">
        <f ca="1">VLOOKUP($C64,AuxPartFluPorc!$C$5:$U$147,AuxPartFluGWh!L$1,FALSE)*HLOOKUP(L$4,AuxLinFluTotGWh!$B$5:$S$10,6,FALSE)</f>
        <v>0.67632794433797538</v>
      </c>
      <c r="M64" s="115">
        <f ca="1">VLOOKUP($C64,AuxPartFluPorc!$C$5:$U$147,AuxPartFluGWh!M$1,FALSE)*HLOOKUP(M$4,AuxLinFluTotGWh!$B$5:$S$10,6,FALSE)</f>
        <v>0</v>
      </c>
      <c r="N64" s="113">
        <f ca="1">VLOOKUP($C64,AuxPartFluPorc!$C$5:$U$147,AuxPartFluGWh!N$1,FALSE)*HLOOKUP(N$4,AuxLinFluTotGWh!$B$5:$S$10,6,FALSE)</f>
        <v>0.23927991369663582</v>
      </c>
      <c r="O64" s="114">
        <f ca="1">VLOOKUP($C64,AuxPartFluPorc!$C$5:$U$147,AuxPartFluGWh!O$1,FALSE)*HLOOKUP(O$4,AuxLinFluTotGWh!$B$5:$S$10,6,FALSE)</f>
        <v>0</v>
      </c>
      <c r="P64" s="114">
        <f ca="1">VLOOKUP($C64,AuxPartFluPorc!$C$5:$U$147,AuxPartFluGWh!P$1,FALSE)*HLOOKUP(P$4,AuxLinFluTotGWh!$B$5:$S$10,6,FALSE)</f>
        <v>0</v>
      </c>
      <c r="Q64" s="115">
        <f ca="1">VLOOKUP($C64,AuxPartFluPorc!$C$5:$U$147,AuxPartFluGWh!Q$1,FALSE)*HLOOKUP(Q$4,AuxLinFluTotGWh!$B$5:$S$10,6,FALSE)</f>
        <v>0</v>
      </c>
      <c r="R64" s="113">
        <f ca="1">VLOOKUP($C64,AuxPartFluPorc!$C$5:$U$147,AuxPartFluGWh!R$1,FALSE)*HLOOKUP(R$4,AuxLinFluTotGWh!$B$5:$S$10,6,FALSE)</f>
        <v>0</v>
      </c>
      <c r="S64" s="114">
        <f ca="1">VLOOKUP($C64,AuxPartFluPorc!$C$5:$U$147,AuxPartFluGWh!S$1,FALSE)*HLOOKUP(S$4,AuxLinFluTotGWh!$B$5:$S$10,6,FALSE)</f>
        <v>0</v>
      </c>
      <c r="T64" s="114">
        <f ca="1">VLOOKUP($C64,AuxPartFluPorc!$C$5:$U$147,AuxPartFluGWh!T$1,FALSE)*HLOOKUP(T$4,AuxLinFluTotGWh!$B$5:$S$10,6,FALSE)</f>
        <v>4.8224572508928677E-3</v>
      </c>
      <c r="U64" s="114">
        <f ca="1">VLOOKUP($C64,AuxPartFluPorc!$C$5:$U$147,AuxPartFluGWh!U$1,FALSE)*HLOOKUP(U$4,AuxLinFluTotGWh!$B$5:$S$10,6,FALSE)</f>
        <v>0.17537732077065052</v>
      </c>
      <c r="V64" s="107" t="s">
        <v>75</v>
      </c>
    </row>
    <row r="65" spans="1:22" x14ac:dyDescent="0.25">
      <c r="A65" s="87" t="s">
        <v>692</v>
      </c>
      <c r="B65" s="94" t="s">
        <v>75</v>
      </c>
      <c r="C65" s="88" t="s">
        <v>103</v>
      </c>
      <c r="D65" s="113">
        <f ca="1">VLOOKUP($C65,AuxPartFluPorc!$C$5:$U$147,AuxPartFluGWh!D$1,FALSE)*HLOOKUP(D$4,AuxLinFluTotGWh!$B$5:$S$10,6,FALSE)</f>
        <v>1.6740476893648082</v>
      </c>
      <c r="E65" s="114">
        <f ca="1">VLOOKUP($C65,AuxPartFluPorc!$C$5:$U$147,AuxPartFluGWh!E$1,FALSE)*HLOOKUP(E$4,AuxLinFluTotGWh!$B$5:$S$10,6,FALSE)</f>
        <v>146.50590365897875</v>
      </c>
      <c r="F65" s="115">
        <f ca="1">VLOOKUP($C65,AuxPartFluPorc!$C$5:$U$147,AuxPartFluGWh!F$1,FALSE)*HLOOKUP(F$4,AuxLinFluTotGWh!$B$5:$S$10,6,FALSE)</f>
        <v>9.9604573510016934</v>
      </c>
      <c r="G65" s="113">
        <f ca="1">VLOOKUP($C65,AuxPartFluPorc!$C$5:$U$147,AuxPartFluGWh!G$1,FALSE)*HLOOKUP(G$4,AuxLinFluTotGWh!$B$5:$S$10,6,FALSE)</f>
        <v>146.50590365897875</v>
      </c>
      <c r="H65" s="114">
        <f ca="1">VLOOKUP($C65,AuxPartFluPorc!$C$5:$U$147,AuxPartFluGWh!H$1,FALSE)*HLOOKUP(H$4,AuxLinFluTotGWh!$B$5:$S$10,6,FALSE)</f>
        <v>193.85791013672545</v>
      </c>
      <c r="I65" s="114">
        <f ca="1">VLOOKUP($C65,AuxPartFluPorc!$C$5:$U$147,AuxPartFluGWh!I$1,FALSE)*HLOOKUP(I$4,AuxLinFluTotGWh!$B$5:$S$10,6,FALSE)</f>
        <v>105.37473428435686</v>
      </c>
      <c r="J65" s="115">
        <f ca="1">VLOOKUP($C65,AuxPartFluPorc!$C$5:$U$147,AuxPartFluGWh!J$1,FALSE)*HLOOKUP(J$4,AuxLinFluTotGWh!$B$5:$S$10,6,FALSE)</f>
        <v>278.01788035822489</v>
      </c>
      <c r="K65" s="113">
        <f ca="1">VLOOKUP($C65,AuxPartFluPorc!$C$5:$U$147,AuxPartFluGWh!K$1,FALSE)*HLOOKUP(K$4,AuxLinFluTotGWh!$B$5:$S$10,6,FALSE)</f>
        <v>0.11162253685727032</v>
      </c>
      <c r="L65" s="114">
        <f ca="1">VLOOKUP($C65,AuxPartFluPorc!$C$5:$U$147,AuxPartFluGWh!L$1,FALSE)*HLOOKUP(L$4,AuxLinFluTotGWh!$B$5:$S$10,6,FALSE)</f>
        <v>0.5083991077723945</v>
      </c>
      <c r="M65" s="115">
        <f ca="1">VLOOKUP($C65,AuxPartFluPorc!$C$5:$U$147,AuxPartFluGWh!M$1,FALSE)*HLOOKUP(M$4,AuxLinFluTotGWh!$B$5:$S$10,6,FALSE)</f>
        <v>0</v>
      </c>
      <c r="N65" s="113">
        <f ca="1">VLOOKUP($C65,AuxPartFluPorc!$C$5:$U$147,AuxPartFluGWh!N$1,FALSE)*HLOOKUP(N$4,AuxLinFluTotGWh!$B$5:$S$10,6,FALSE)</f>
        <v>0.16918389406494269</v>
      </c>
      <c r="O65" s="114">
        <f ca="1">VLOOKUP($C65,AuxPartFluPorc!$C$5:$U$147,AuxPartFluGWh!O$1,FALSE)*HLOOKUP(O$4,AuxLinFluTotGWh!$B$5:$S$10,6,FALSE)</f>
        <v>0</v>
      </c>
      <c r="P65" s="114">
        <f ca="1">VLOOKUP($C65,AuxPartFluPorc!$C$5:$U$147,AuxPartFluGWh!P$1,FALSE)*HLOOKUP(P$4,AuxLinFluTotGWh!$B$5:$S$10,6,FALSE)</f>
        <v>0</v>
      </c>
      <c r="Q65" s="115">
        <f ca="1">VLOOKUP($C65,AuxPartFluPorc!$C$5:$U$147,AuxPartFluGWh!Q$1,FALSE)*HLOOKUP(Q$4,AuxLinFluTotGWh!$B$5:$S$10,6,FALSE)</f>
        <v>0</v>
      </c>
      <c r="R65" s="113">
        <f ca="1">VLOOKUP($C65,AuxPartFluPorc!$C$5:$U$147,AuxPartFluGWh!R$1,FALSE)*HLOOKUP(R$4,AuxLinFluTotGWh!$B$5:$S$10,6,FALSE)</f>
        <v>0</v>
      </c>
      <c r="S65" s="114">
        <f ca="1">VLOOKUP($C65,AuxPartFluPorc!$C$5:$U$147,AuxPartFluGWh!S$1,FALSE)*HLOOKUP(S$4,AuxLinFluTotGWh!$B$5:$S$10,6,FALSE)</f>
        <v>0</v>
      </c>
      <c r="T65" s="114">
        <f ca="1">VLOOKUP($C65,AuxPartFluPorc!$C$5:$U$147,AuxPartFluGWh!T$1,FALSE)*HLOOKUP(T$4,AuxLinFluTotGWh!$B$5:$S$10,6,FALSE)</f>
        <v>3.3067058232004931E-3</v>
      </c>
      <c r="U65" s="114">
        <f ca="1">VLOOKUP($C65,AuxPartFluPorc!$C$5:$U$147,AuxPartFluGWh!U$1,FALSE)*HLOOKUP(U$4,AuxLinFluTotGWh!$B$5:$S$10,6,FALSE)</f>
        <v>0.12464088921613764</v>
      </c>
      <c r="V65" s="107" t="s">
        <v>75</v>
      </c>
    </row>
    <row r="66" spans="1:22" x14ac:dyDescent="0.25">
      <c r="A66" s="87" t="s">
        <v>692</v>
      </c>
      <c r="B66" s="94" t="s">
        <v>75</v>
      </c>
      <c r="C66" s="88" t="s">
        <v>104</v>
      </c>
      <c r="D66" s="113">
        <f ca="1">VLOOKUP($C66,AuxPartFluPorc!$C$5:$U$147,AuxPartFluGWh!D$1,FALSE)*HLOOKUP(D$4,AuxLinFluTotGWh!$B$5:$S$10,6,FALSE)</f>
        <v>3.0126477551000903</v>
      </c>
      <c r="E66" s="114">
        <f ca="1">VLOOKUP($C66,AuxPartFluPorc!$C$5:$U$147,AuxPartFluGWh!E$1,FALSE)*HLOOKUP(E$4,AuxLinFluTotGWh!$B$5:$S$10,6,FALSE)</f>
        <v>265.01171743232419</v>
      </c>
      <c r="F66" s="115">
        <f ca="1">VLOOKUP($C66,AuxPartFluPorc!$C$5:$U$147,AuxPartFluGWh!F$1,FALSE)*HLOOKUP(F$4,AuxLinFluTotGWh!$B$5:$S$10,6,FALSE)</f>
        <v>18.198261944446429</v>
      </c>
      <c r="G66" s="113">
        <f ca="1">VLOOKUP($C66,AuxPartFluPorc!$C$5:$U$147,AuxPartFluGWh!G$1,FALSE)*HLOOKUP(G$4,AuxLinFluTotGWh!$B$5:$S$10,6,FALSE)</f>
        <v>265.01171743232419</v>
      </c>
      <c r="H66" s="114">
        <f ca="1">VLOOKUP($C66,AuxPartFluPorc!$C$5:$U$147,AuxPartFluGWh!H$1,FALSE)*HLOOKUP(H$4,AuxLinFluTotGWh!$B$5:$S$10,6,FALSE)</f>
        <v>352.00074333451062</v>
      </c>
      <c r="I66" s="114">
        <f ca="1">VLOOKUP($C66,AuxPartFluPorc!$C$5:$U$147,AuxPartFluGWh!I$1,FALSE)*HLOOKUP(I$4,AuxLinFluTotGWh!$B$5:$S$10,6,FALSE)</f>
        <v>83.906241202309559</v>
      </c>
      <c r="J66" s="115">
        <f ca="1">VLOOKUP($C66,AuxPartFluPorc!$C$5:$U$147,AuxPartFluGWh!J$1,FALSE)*HLOOKUP(J$4,AuxLinFluTotGWh!$B$5:$S$10,6,FALSE)</f>
        <v>522.03687549943629</v>
      </c>
      <c r="K66" s="113">
        <f ca="1">VLOOKUP($C66,AuxPartFluPorc!$C$5:$U$147,AuxPartFluGWh!K$1,FALSE)*HLOOKUP(K$4,AuxLinFluTotGWh!$B$5:$S$10,6,FALSE)</f>
        <v>0.19572038540871645</v>
      </c>
      <c r="L66" s="114">
        <f ca="1">VLOOKUP($C66,AuxPartFluPorc!$C$5:$U$147,AuxPartFluGWh!L$1,FALSE)*HLOOKUP(L$4,AuxLinFluTotGWh!$B$5:$S$10,6,FALSE)</f>
        <v>0.9281370676715146</v>
      </c>
      <c r="M66" s="115">
        <f ca="1">VLOOKUP($C66,AuxPartFluPorc!$C$5:$U$147,AuxPartFluGWh!M$1,FALSE)*HLOOKUP(M$4,AuxLinFluTotGWh!$B$5:$S$10,6,FALSE)</f>
        <v>0</v>
      </c>
      <c r="N66" s="113">
        <f ca="1">VLOOKUP($C66,AuxPartFluPorc!$C$5:$U$147,AuxPartFluGWh!N$1,FALSE)*HLOOKUP(N$4,AuxLinFluTotGWh!$B$5:$S$10,6,FALSE)</f>
        <v>0.32744682160299149</v>
      </c>
      <c r="O66" s="114">
        <f ca="1">VLOOKUP($C66,AuxPartFluPorc!$C$5:$U$147,AuxPartFluGWh!O$1,FALSE)*HLOOKUP(O$4,AuxLinFluTotGWh!$B$5:$S$10,6,FALSE)</f>
        <v>0</v>
      </c>
      <c r="P66" s="114">
        <f ca="1">VLOOKUP($C66,AuxPartFluPorc!$C$5:$U$147,AuxPartFluGWh!P$1,FALSE)*HLOOKUP(P$4,AuxLinFluTotGWh!$B$5:$S$10,6,FALSE)</f>
        <v>0</v>
      </c>
      <c r="Q66" s="115">
        <f ca="1">VLOOKUP($C66,AuxPartFluPorc!$C$5:$U$147,AuxPartFluGWh!Q$1,FALSE)*HLOOKUP(Q$4,AuxLinFluTotGWh!$B$5:$S$10,6,FALSE)</f>
        <v>0</v>
      </c>
      <c r="R66" s="113">
        <f ca="1">VLOOKUP($C66,AuxPartFluPorc!$C$5:$U$147,AuxPartFluGWh!R$1,FALSE)*HLOOKUP(R$4,AuxLinFluTotGWh!$B$5:$S$10,6,FALSE)</f>
        <v>0</v>
      </c>
      <c r="S66" s="114">
        <f ca="1">VLOOKUP($C66,AuxPartFluPorc!$C$5:$U$147,AuxPartFluGWh!S$1,FALSE)*HLOOKUP(S$4,AuxLinFluTotGWh!$B$5:$S$10,6,FALSE)</f>
        <v>0</v>
      </c>
      <c r="T66" s="114">
        <f ca="1">VLOOKUP($C66,AuxPartFluPorc!$C$5:$U$147,AuxPartFluGWh!T$1,FALSE)*HLOOKUP(T$4,AuxLinFluTotGWh!$B$5:$S$10,6,FALSE)</f>
        <v>9.5292223562457156E-3</v>
      </c>
      <c r="U66" s="114">
        <f ca="1">VLOOKUP($C66,AuxPartFluPorc!$C$5:$U$147,AuxPartFluGWh!U$1,FALSE)*HLOOKUP(U$4,AuxLinFluTotGWh!$B$5:$S$10,6,FALSE)</f>
        <v>0.2306558520822827</v>
      </c>
      <c r="V66" s="107" t="s">
        <v>75</v>
      </c>
    </row>
    <row r="67" spans="1:22" x14ac:dyDescent="0.25">
      <c r="A67" s="87" t="s">
        <v>692</v>
      </c>
      <c r="B67" s="94" t="s">
        <v>75</v>
      </c>
      <c r="C67" s="88" t="s">
        <v>105</v>
      </c>
      <c r="D67" s="113">
        <f ca="1">VLOOKUP($C67,AuxPartFluPorc!$C$5:$U$147,AuxPartFluGWh!D$1,FALSE)*HLOOKUP(D$4,AuxLinFluTotGWh!$B$5:$S$10,6,FALSE)</f>
        <v>0.3828041257868357</v>
      </c>
      <c r="E67" s="114">
        <f ca="1">VLOOKUP($C67,AuxPartFluPorc!$C$5:$U$147,AuxPartFluGWh!E$1,FALSE)*HLOOKUP(E$4,AuxLinFluTotGWh!$B$5:$S$10,6,FALSE)</f>
        <v>67.242863923117724</v>
      </c>
      <c r="F67" s="115">
        <f ca="1">VLOOKUP($C67,AuxPartFluPorc!$C$5:$U$147,AuxPartFluGWh!F$1,FALSE)*HLOOKUP(F$4,AuxLinFluTotGWh!$B$5:$S$10,6,FALSE)</f>
        <v>5.092712422711049</v>
      </c>
      <c r="G67" s="113">
        <f ca="1">VLOOKUP($C67,AuxPartFluPorc!$C$5:$U$147,AuxPartFluGWh!G$1,FALSE)*HLOOKUP(G$4,AuxLinFluTotGWh!$B$5:$S$10,6,FALSE)</f>
        <v>67.242863923117724</v>
      </c>
      <c r="H67" s="114">
        <f ca="1">VLOOKUP($C67,AuxPartFluPorc!$C$5:$U$147,AuxPartFluGWh!H$1,FALSE)*HLOOKUP(H$4,AuxLinFluTotGWh!$B$5:$S$10,6,FALSE)</f>
        <v>54.534336017710814</v>
      </c>
      <c r="I67" s="114">
        <f ca="1">VLOOKUP($C67,AuxPartFluPorc!$C$5:$U$147,AuxPartFluGWh!I$1,FALSE)*HLOOKUP(I$4,AuxLinFluTotGWh!$B$5:$S$10,6,FALSE)</f>
        <v>0</v>
      </c>
      <c r="J67" s="115">
        <f ca="1">VLOOKUP($C67,AuxPartFluPorc!$C$5:$U$147,AuxPartFluGWh!J$1,FALSE)*HLOOKUP(J$4,AuxLinFluTotGWh!$B$5:$S$10,6,FALSE)</f>
        <v>53.579598172073894</v>
      </c>
      <c r="K67" s="113">
        <f ca="1">VLOOKUP($C67,AuxPartFluPorc!$C$5:$U$147,AuxPartFluGWh!K$1,FALSE)*HLOOKUP(K$4,AuxLinFluTotGWh!$B$5:$S$10,6,FALSE)</f>
        <v>7.5641963911375787E-2</v>
      </c>
      <c r="L67" s="114">
        <f ca="1">VLOOKUP($C67,AuxPartFluPorc!$C$5:$U$147,AuxPartFluGWh!L$1,FALSE)*HLOOKUP(L$4,AuxLinFluTotGWh!$B$5:$S$10,6,FALSE)</f>
        <v>0.24866743579283182</v>
      </c>
      <c r="M67" s="115">
        <f ca="1">VLOOKUP($C67,AuxPartFluPorc!$C$5:$U$147,AuxPartFluGWh!M$1,FALSE)*HLOOKUP(M$4,AuxLinFluTotGWh!$B$5:$S$10,6,FALSE)</f>
        <v>0</v>
      </c>
      <c r="N67" s="113">
        <f ca="1">VLOOKUP($C67,AuxPartFluPorc!$C$5:$U$147,AuxPartFluGWh!N$1,FALSE)*HLOOKUP(N$4,AuxLinFluTotGWh!$B$5:$S$10,6,FALSE)</f>
        <v>9.1903540169296874E-2</v>
      </c>
      <c r="O67" s="114">
        <f ca="1">VLOOKUP($C67,AuxPartFluPorc!$C$5:$U$147,AuxPartFluGWh!O$1,FALSE)*HLOOKUP(O$4,AuxLinFluTotGWh!$B$5:$S$10,6,FALSE)</f>
        <v>0</v>
      </c>
      <c r="P67" s="114">
        <f ca="1">VLOOKUP($C67,AuxPartFluPorc!$C$5:$U$147,AuxPartFluGWh!P$1,FALSE)*HLOOKUP(P$4,AuxLinFluTotGWh!$B$5:$S$10,6,FALSE)</f>
        <v>0</v>
      </c>
      <c r="Q67" s="115">
        <f ca="1">VLOOKUP($C67,AuxPartFluPorc!$C$5:$U$147,AuxPartFluGWh!Q$1,FALSE)*HLOOKUP(Q$4,AuxLinFluTotGWh!$B$5:$S$10,6,FALSE)</f>
        <v>0</v>
      </c>
      <c r="R67" s="113">
        <f ca="1">VLOOKUP($C67,AuxPartFluPorc!$C$5:$U$147,AuxPartFluGWh!R$1,FALSE)*HLOOKUP(R$4,AuxLinFluTotGWh!$B$5:$S$10,6,FALSE)</f>
        <v>0</v>
      </c>
      <c r="S67" s="114">
        <f ca="1">VLOOKUP($C67,AuxPartFluPorc!$C$5:$U$147,AuxPartFluGWh!S$1,FALSE)*HLOOKUP(S$4,AuxLinFluTotGWh!$B$5:$S$10,6,FALSE)</f>
        <v>0</v>
      </c>
      <c r="T67" s="114">
        <f ca="1">VLOOKUP($C67,AuxPartFluPorc!$C$5:$U$147,AuxPartFluGWh!T$1,FALSE)*HLOOKUP(T$4,AuxLinFluTotGWh!$B$5:$S$10,6,FALSE)</f>
        <v>0</v>
      </c>
      <c r="U67" s="114">
        <f ca="1">VLOOKUP($C67,AuxPartFluPorc!$C$5:$U$147,AuxPartFluGWh!U$1,FALSE)*HLOOKUP(U$4,AuxLinFluTotGWh!$B$5:$S$10,6,FALSE)</f>
        <v>6.235968627035534E-2</v>
      </c>
      <c r="V67" s="107" t="s">
        <v>75</v>
      </c>
    </row>
    <row r="68" spans="1:22" x14ac:dyDescent="0.25">
      <c r="A68" s="87" t="s">
        <v>692</v>
      </c>
      <c r="B68" s="94" t="s">
        <v>75</v>
      </c>
      <c r="C68" s="88" t="s">
        <v>106</v>
      </c>
      <c r="D68" s="113">
        <f ca="1">VLOOKUP($C68,AuxPartFluPorc!$C$5:$U$147,AuxPartFluGWh!D$1,FALSE)*HLOOKUP(D$4,AuxLinFluTotGWh!$B$5:$S$10,6,FALSE)</f>
        <v>1.1101487444130154</v>
      </c>
      <c r="E68" s="114">
        <f ca="1">VLOOKUP($C68,AuxPartFluPorc!$C$5:$U$147,AuxPartFluGWh!E$1,FALSE)*HLOOKUP(E$4,AuxLinFluTotGWh!$B$5:$S$10,6,FALSE)</f>
        <v>307.09479067592855</v>
      </c>
      <c r="F68" s="115">
        <f ca="1">VLOOKUP($C68,AuxPartFluPorc!$C$5:$U$147,AuxPartFluGWh!F$1,FALSE)*HLOOKUP(F$4,AuxLinFluTotGWh!$B$5:$S$10,6,FALSE)</f>
        <v>18.542417265191592</v>
      </c>
      <c r="G68" s="113">
        <f ca="1">VLOOKUP($C68,AuxPartFluPorc!$C$5:$U$147,AuxPartFluGWh!G$1,FALSE)*HLOOKUP(G$4,AuxLinFluTotGWh!$B$5:$S$10,6,FALSE)</f>
        <v>307.09479067592855</v>
      </c>
      <c r="H68" s="114">
        <f ca="1">VLOOKUP($C68,AuxPartFluPorc!$C$5:$U$147,AuxPartFluGWh!H$1,FALSE)*HLOOKUP(H$4,AuxLinFluTotGWh!$B$5:$S$10,6,FALSE)</f>
        <v>162.73929448898897</v>
      </c>
      <c r="I68" s="114">
        <f ca="1">VLOOKUP($C68,AuxPartFluPorc!$C$5:$U$147,AuxPartFluGWh!I$1,FALSE)*HLOOKUP(I$4,AuxLinFluTotGWh!$B$5:$S$10,6,FALSE)</f>
        <v>0</v>
      </c>
      <c r="J68" s="115">
        <f ca="1">VLOOKUP($C68,AuxPartFluPorc!$C$5:$U$147,AuxPartFluGWh!J$1,FALSE)*HLOOKUP(J$4,AuxLinFluTotGWh!$B$5:$S$10,6,FALSE)</f>
        <v>137.09386973070312</v>
      </c>
      <c r="K68" s="113">
        <f ca="1">VLOOKUP($C68,AuxPartFluPorc!$C$5:$U$147,AuxPartFluGWh!K$1,FALSE)*HLOOKUP(K$4,AuxLinFluTotGWh!$B$5:$S$10,6,FALSE)</f>
        <v>0.29286427222494565</v>
      </c>
      <c r="L68" s="114">
        <f ca="1">VLOOKUP($C68,AuxPartFluPorc!$C$5:$U$147,AuxPartFluGWh!L$1,FALSE)*HLOOKUP(L$4,AuxLinFluTotGWh!$B$5:$S$10,6,FALSE)</f>
        <v>0.93916305183404392</v>
      </c>
      <c r="M68" s="115">
        <f ca="1">VLOOKUP($C68,AuxPartFluPorc!$C$5:$U$147,AuxPartFluGWh!M$1,FALSE)*HLOOKUP(M$4,AuxLinFluTotGWh!$B$5:$S$10,6,FALSE)</f>
        <v>0</v>
      </c>
      <c r="N68" s="113">
        <f ca="1">VLOOKUP($C68,AuxPartFluPorc!$C$5:$U$147,AuxPartFluGWh!N$1,FALSE)*HLOOKUP(N$4,AuxLinFluTotGWh!$B$5:$S$10,6,FALSE)</f>
        <v>0.31417807163508793</v>
      </c>
      <c r="O68" s="114">
        <f ca="1">VLOOKUP($C68,AuxPartFluPorc!$C$5:$U$147,AuxPartFluGWh!O$1,FALSE)*HLOOKUP(O$4,AuxLinFluTotGWh!$B$5:$S$10,6,FALSE)</f>
        <v>0</v>
      </c>
      <c r="P68" s="114">
        <f ca="1">VLOOKUP($C68,AuxPartFluPorc!$C$5:$U$147,AuxPartFluGWh!P$1,FALSE)*HLOOKUP(P$4,AuxLinFluTotGWh!$B$5:$S$10,6,FALSE)</f>
        <v>0</v>
      </c>
      <c r="Q68" s="115">
        <f ca="1">VLOOKUP($C68,AuxPartFluPorc!$C$5:$U$147,AuxPartFluGWh!Q$1,FALSE)*HLOOKUP(Q$4,AuxLinFluTotGWh!$B$5:$S$10,6,FALSE)</f>
        <v>0</v>
      </c>
      <c r="R68" s="113">
        <f ca="1">VLOOKUP($C68,AuxPartFluPorc!$C$5:$U$147,AuxPartFluGWh!R$1,FALSE)*HLOOKUP(R$4,AuxLinFluTotGWh!$B$5:$S$10,6,FALSE)</f>
        <v>0</v>
      </c>
      <c r="S68" s="114">
        <f ca="1">VLOOKUP($C68,AuxPartFluPorc!$C$5:$U$147,AuxPartFluGWh!S$1,FALSE)*HLOOKUP(S$4,AuxLinFluTotGWh!$B$5:$S$10,6,FALSE)</f>
        <v>0</v>
      </c>
      <c r="T68" s="114">
        <f ca="1">VLOOKUP($C68,AuxPartFluPorc!$C$5:$U$147,AuxPartFluGWh!T$1,FALSE)*HLOOKUP(T$4,AuxLinFluTotGWh!$B$5:$S$10,6,FALSE)</f>
        <v>5.7455491123495914E-3</v>
      </c>
      <c r="U68" s="114">
        <f ca="1">VLOOKUP($C68,AuxPartFluPorc!$C$5:$U$147,AuxPartFluGWh!U$1,FALSE)*HLOOKUP(U$4,AuxLinFluTotGWh!$B$5:$S$10,6,FALSE)</f>
        <v>0.23393669557592423</v>
      </c>
      <c r="V68" s="107" t="s">
        <v>75</v>
      </c>
    </row>
    <row r="69" spans="1:22" x14ac:dyDescent="0.25">
      <c r="A69" s="87" t="s">
        <v>693</v>
      </c>
      <c r="B69" s="94" t="s">
        <v>75</v>
      </c>
      <c r="C69" s="88" t="s">
        <v>177</v>
      </c>
      <c r="D69" s="113">
        <f ca="1">VLOOKUP($C69,AuxPartFluPorc!$C$5:$U$147,AuxPartFluGWh!D$1,FALSE)*HLOOKUP(D$4,AuxLinFluTotGWh!$B$5:$S$10,6,FALSE)</f>
        <v>11.503926471250033</v>
      </c>
      <c r="E69" s="114">
        <f ca="1">VLOOKUP($C69,AuxPartFluPorc!$C$5:$U$147,AuxPartFluGWh!E$1,FALSE)*HLOOKUP(E$4,AuxLinFluTotGWh!$B$5:$S$10,6,FALSE)</f>
        <v>51.18699766543854</v>
      </c>
      <c r="F69" s="115">
        <f ca="1">VLOOKUP($C69,AuxPartFluPorc!$C$5:$U$147,AuxPartFluGWh!F$1,FALSE)*HLOOKUP(F$4,AuxLinFluTotGWh!$B$5:$S$10,6,FALSE)</f>
        <v>3.8733903003299539</v>
      </c>
      <c r="G69" s="113">
        <f ca="1">VLOOKUP($C69,AuxPartFluPorc!$C$5:$U$147,AuxPartFluGWh!G$1,FALSE)*HLOOKUP(G$4,AuxLinFluTotGWh!$B$5:$S$10,6,FALSE)</f>
        <v>51.18699766543854</v>
      </c>
      <c r="H69" s="114">
        <f ca="1">VLOOKUP($C69,AuxPartFluPorc!$C$5:$U$147,AuxPartFluGWh!H$1,FALSE)*HLOOKUP(H$4,AuxLinFluTotGWh!$B$5:$S$10,6,FALSE)</f>
        <v>45.231348099745404</v>
      </c>
      <c r="I69" s="114">
        <f ca="1">VLOOKUP($C69,AuxPartFluPorc!$C$5:$U$147,AuxPartFluGWh!I$1,FALSE)*HLOOKUP(I$4,AuxLinFluTotGWh!$B$5:$S$10,6,FALSE)</f>
        <v>0.21039111227551835</v>
      </c>
      <c r="J69" s="115">
        <f ca="1">VLOOKUP($C69,AuxPartFluPorc!$C$5:$U$147,AuxPartFluGWh!J$1,FALSE)*HLOOKUP(J$4,AuxLinFluTotGWh!$B$5:$S$10,6,FALSE)</f>
        <v>34.023599791353639</v>
      </c>
      <c r="K69" s="113">
        <f ca="1">VLOOKUP($C69,AuxPartFluPorc!$C$5:$U$147,AuxPartFluGWh!K$1,FALSE)*HLOOKUP(K$4,AuxLinFluTotGWh!$B$5:$S$10,6,FALSE)</f>
        <v>0.27514463140085593</v>
      </c>
      <c r="L69" s="114">
        <f ca="1">VLOOKUP($C69,AuxPartFluPorc!$C$5:$U$147,AuxPartFluGWh!L$1,FALSE)*HLOOKUP(L$4,AuxLinFluTotGWh!$B$5:$S$10,6,FALSE)</f>
        <v>0.32082945935627472</v>
      </c>
      <c r="M69" s="115">
        <f ca="1">VLOOKUP($C69,AuxPartFluPorc!$C$5:$U$147,AuxPartFluGWh!M$1,FALSE)*HLOOKUP(M$4,AuxLinFluTotGWh!$B$5:$S$10,6,FALSE)</f>
        <v>9.6543196464745407</v>
      </c>
      <c r="N69" s="113">
        <f ca="1">VLOOKUP($C69,AuxPartFluPorc!$C$5:$U$147,AuxPartFluGWh!N$1,FALSE)*HLOOKUP(N$4,AuxLinFluTotGWh!$B$5:$S$10,6,FALSE)</f>
        <v>16.740870838983774</v>
      </c>
      <c r="O69" s="114">
        <f ca="1">VLOOKUP($C69,AuxPartFluPorc!$C$5:$U$147,AuxPartFluGWh!O$1,FALSE)*HLOOKUP(O$4,AuxLinFluTotGWh!$B$5:$S$10,6,FALSE)</f>
        <v>5.2055390862193356</v>
      </c>
      <c r="P69" s="114">
        <f ca="1">VLOOKUP($C69,AuxPartFluPorc!$C$5:$U$147,AuxPartFluGWh!P$1,FALSE)*HLOOKUP(P$4,AuxLinFluTotGWh!$B$5:$S$10,6,FALSE)</f>
        <v>4.4604883383965879</v>
      </c>
      <c r="Q69" s="115">
        <f ca="1">VLOOKUP($C69,AuxPartFluPorc!$C$5:$U$147,AuxPartFluGWh!Q$1,FALSE)*HLOOKUP(Q$4,AuxLinFluTotGWh!$B$5:$S$10,6,FALSE)</f>
        <v>9.6543196464745407</v>
      </c>
      <c r="R69" s="113">
        <f ca="1">VLOOKUP($C69,AuxPartFluPorc!$C$5:$U$147,AuxPartFluGWh!R$1,FALSE)*HLOOKUP(R$4,AuxLinFluTotGWh!$B$5:$S$10,6,FALSE)</f>
        <v>1.5988783404773783</v>
      </c>
      <c r="S69" s="114">
        <f ca="1">VLOOKUP($C69,AuxPartFluPorc!$C$5:$U$147,AuxPartFluGWh!S$1,FALSE)*HLOOKUP(S$4,AuxLinFluTotGWh!$B$5:$S$10,6,FALSE)</f>
        <v>5.7949922197734223</v>
      </c>
      <c r="T69" s="114">
        <f ca="1">VLOOKUP($C69,AuxPartFluPorc!$C$5:$U$147,AuxPartFluGWh!T$1,FALSE)*HLOOKUP(T$4,AuxLinFluTotGWh!$B$5:$S$10,6,FALSE)</f>
        <v>1.1012884323861938</v>
      </c>
      <c r="U69" s="114">
        <f ca="1">VLOOKUP($C69,AuxPartFluPorc!$C$5:$U$147,AuxPartFluGWh!U$1,FALSE)*HLOOKUP(U$4,AuxLinFluTotGWh!$B$5:$S$10,6,FALSE)</f>
        <v>1.8293299494534521</v>
      </c>
      <c r="V69" s="107" t="s">
        <v>75</v>
      </c>
    </row>
    <row r="70" spans="1:22" x14ac:dyDescent="0.25">
      <c r="A70" s="87" t="s">
        <v>693</v>
      </c>
      <c r="B70" s="94" t="s">
        <v>75</v>
      </c>
      <c r="C70" s="88" t="s">
        <v>178</v>
      </c>
      <c r="D70" s="113">
        <f ca="1">VLOOKUP($C70,AuxPartFluPorc!$C$5:$U$147,AuxPartFluGWh!D$1,FALSE)*HLOOKUP(D$4,AuxLinFluTotGWh!$B$5:$S$10,6,FALSE)</f>
        <v>2.5215226699259925</v>
      </c>
      <c r="E70" s="114">
        <f ca="1">VLOOKUP($C70,AuxPartFluPorc!$C$5:$U$147,AuxPartFluGWh!E$1,FALSE)*HLOOKUP(E$4,AuxLinFluTotGWh!$B$5:$S$10,6,FALSE)</f>
        <v>10.742989036621015</v>
      </c>
      <c r="F70" s="115">
        <f ca="1">VLOOKUP($C70,AuxPartFluPorc!$C$5:$U$147,AuxPartFluGWh!F$1,FALSE)*HLOOKUP(F$4,AuxLinFluTotGWh!$B$5:$S$10,6,FALSE)</f>
        <v>0.68730919106139465</v>
      </c>
      <c r="G70" s="113">
        <f ca="1">VLOOKUP($C70,AuxPartFluPorc!$C$5:$U$147,AuxPartFluGWh!G$1,FALSE)*HLOOKUP(G$4,AuxLinFluTotGWh!$B$5:$S$10,6,FALSE)</f>
        <v>10.742989036621015</v>
      </c>
      <c r="H70" s="114">
        <f ca="1">VLOOKUP($C70,AuxPartFluPorc!$C$5:$U$147,AuxPartFluGWh!H$1,FALSE)*HLOOKUP(H$4,AuxLinFluTotGWh!$B$5:$S$10,6,FALSE)</f>
        <v>8.5033982575772793</v>
      </c>
      <c r="I70" s="114">
        <f ca="1">VLOOKUP($C70,AuxPartFluPorc!$C$5:$U$147,AuxPartFluGWh!I$1,FALSE)*HLOOKUP(I$4,AuxLinFluTotGWh!$B$5:$S$10,6,FALSE)</f>
        <v>0.18274682657532254</v>
      </c>
      <c r="J70" s="115">
        <f ca="1">VLOOKUP($C70,AuxPartFluPorc!$C$5:$U$147,AuxPartFluGWh!J$1,FALSE)*HLOOKUP(J$4,AuxLinFluTotGWh!$B$5:$S$10,6,FALSE)</f>
        <v>6.0363795062781263</v>
      </c>
      <c r="K70" s="113">
        <f ca="1">VLOOKUP($C70,AuxPartFluPorc!$C$5:$U$147,AuxPartFluGWh!K$1,FALSE)*HLOOKUP(K$4,AuxLinFluTotGWh!$B$5:$S$10,6,FALSE)</f>
        <v>0</v>
      </c>
      <c r="L70" s="114">
        <f ca="1">VLOOKUP($C70,AuxPartFluPorc!$C$5:$U$147,AuxPartFluGWh!L$1,FALSE)*HLOOKUP(L$4,AuxLinFluTotGWh!$B$5:$S$10,6,FALSE)</f>
        <v>1.4924463249920162E-2</v>
      </c>
      <c r="M70" s="115">
        <f ca="1">VLOOKUP($C70,AuxPartFluPorc!$C$5:$U$147,AuxPartFluGWh!M$1,FALSE)*HLOOKUP(M$4,AuxLinFluTotGWh!$B$5:$S$10,6,FALSE)</f>
        <v>2.1897675115452899</v>
      </c>
      <c r="N70" s="113">
        <f ca="1">VLOOKUP($C70,AuxPartFluPorc!$C$5:$U$147,AuxPartFluGWh!N$1,FALSE)*HLOOKUP(N$4,AuxLinFluTotGWh!$B$5:$S$10,6,FALSE)</f>
        <v>4.6552247658608756</v>
      </c>
      <c r="O70" s="114">
        <f ca="1">VLOOKUP($C70,AuxPartFluPorc!$C$5:$U$147,AuxPartFluGWh!O$1,FALSE)*HLOOKUP(O$4,AuxLinFluTotGWh!$B$5:$S$10,6,FALSE)</f>
        <v>1.1765395573719799</v>
      </c>
      <c r="P70" s="114">
        <f ca="1">VLOOKUP($C70,AuxPartFluPorc!$C$5:$U$147,AuxPartFluGWh!P$1,FALSE)*HLOOKUP(P$4,AuxLinFluTotGWh!$B$5:$S$10,6,FALSE)</f>
        <v>1.0117149246757782</v>
      </c>
      <c r="Q70" s="115">
        <f ca="1">VLOOKUP($C70,AuxPartFluPorc!$C$5:$U$147,AuxPartFluGWh!Q$1,FALSE)*HLOOKUP(Q$4,AuxLinFluTotGWh!$B$5:$S$10,6,FALSE)</f>
        <v>2.1897675115452899</v>
      </c>
      <c r="R70" s="113">
        <f ca="1">VLOOKUP($C70,AuxPartFluPorc!$C$5:$U$147,AuxPartFluGWh!R$1,FALSE)*HLOOKUP(R$4,AuxLinFluTotGWh!$B$5:$S$10,6,FALSE)</f>
        <v>0.36261733702094595</v>
      </c>
      <c r="S70" s="114">
        <f ca="1">VLOOKUP($C70,AuxPartFluPorc!$C$5:$U$147,AuxPartFluGWh!S$1,FALSE)*HLOOKUP(S$4,AuxLinFluTotGWh!$B$5:$S$10,6,FALSE)</f>
        <v>1.3164437209946847</v>
      </c>
      <c r="T70" s="114">
        <f ca="1">VLOOKUP($C70,AuxPartFluPorc!$C$5:$U$147,AuxPartFluGWh!T$1,FALSE)*HLOOKUP(T$4,AuxLinFluTotGWh!$B$5:$S$10,6,FALSE)</f>
        <v>0.29888366122006432</v>
      </c>
      <c r="U70" s="114">
        <f ca="1">VLOOKUP($C70,AuxPartFluPorc!$C$5:$U$147,AuxPartFluGWh!U$1,FALSE)*HLOOKUP(U$4,AuxLinFluTotGWh!$B$5:$S$10,6,FALSE)</f>
        <v>0.44620970170593383</v>
      </c>
      <c r="V70" s="107" t="s">
        <v>75</v>
      </c>
    </row>
    <row r="71" spans="1:22" x14ac:dyDescent="0.25">
      <c r="A71" s="87" t="s">
        <v>693</v>
      </c>
      <c r="B71" s="94" t="s">
        <v>75</v>
      </c>
      <c r="C71" s="88" t="s">
        <v>196</v>
      </c>
      <c r="D71" s="113">
        <f ca="1">VLOOKUP($C71,AuxPartFluPorc!$C$5:$U$147,AuxPartFluGWh!D$1,FALSE)*HLOOKUP(D$4,AuxLinFluTotGWh!$B$5:$S$10,6,FALSE)</f>
        <v>0.65788968976055306</v>
      </c>
      <c r="E71" s="114">
        <f ca="1">VLOOKUP($C71,AuxPartFluPorc!$C$5:$U$147,AuxPartFluGWh!E$1,FALSE)*HLOOKUP(E$4,AuxLinFluTotGWh!$B$5:$S$10,6,FALSE)</f>
        <v>0</v>
      </c>
      <c r="F71" s="115">
        <f ca="1">VLOOKUP($C71,AuxPartFluPorc!$C$5:$U$147,AuxPartFluGWh!F$1,FALSE)*HLOOKUP(F$4,AuxLinFluTotGWh!$B$5:$S$10,6,FALSE)</f>
        <v>0.15636017810164951</v>
      </c>
      <c r="G71" s="113">
        <f ca="1">VLOOKUP($C71,AuxPartFluPorc!$C$5:$U$147,AuxPartFluGWh!G$1,FALSE)*HLOOKUP(G$4,AuxLinFluTotGWh!$B$5:$S$10,6,FALSE)</f>
        <v>0</v>
      </c>
      <c r="H71" s="114">
        <f ca="1">VLOOKUP($C71,AuxPartFluPorc!$C$5:$U$147,AuxPartFluGWh!H$1,FALSE)*HLOOKUP(H$4,AuxLinFluTotGWh!$B$5:$S$10,6,FALSE)</f>
        <v>0</v>
      </c>
      <c r="I71" s="114">
        <f ca="1">VLOOKUP($C71,AuxPartFluPorc!$C$5:$U$147,AuxPartFluGWh!I$1,FALSE)*HLOOKUP(I$4,AuxLinFluTotGWh!$B$5:$S$10,6,FALSE)</f>
        <v>0</v>
      </c>
      <c r="J71" s="115">
        <f ca="1">VLOOKUP($C71,AuxPartFluPorc!$C$5:$U$147,AuxPartFluGWh!J$1,FALSE)*HLOOKUP(J$4,AuxLinFluTotGWh!$B$5:$S$10,6,FALSE)</f>
        <v>0</v>
      </c>
      <c r="K71" s="113">
        <f ca="1">VLOOKUP($C71,AuxPartFluPorc!$C$5:$U$147,AuxPartFluGWh!K$1,FALSE)*HLOOKUP(K$4,AuxLinFluTotGWh!$B$5:$S$10,6,FALSE)</f>
        <v>1.661659991254022E-2</v>
      </c>
      <c r="L71" s="114">
        <f ca="1">VLOOKUP($C71,AuxPartFluPorc!$C$5:$U$147,AuxPartFluGWh!L$1,FALSE)*HLOOKUP(L$4,AuxLinFluTotGWh!$B$5:$S$10,6,FALSE)</f>
        <v>2.8422492922796503E-2</v>
      </c>
      <c r="M71" s="115">
        <f ca="1">VLOOKUP($C71,AuxPartFluPorc!$C$5:$U$147,AuxPartFluGWh!M$1,FALSE)*HLOOKUP(M$4,AuxLinFluTotGWh!$B$5:$S$10,6,FALSE)</f>
        <v>0.82703553819452491</v>
      </c>
      <c r="N71" s="113">
        <f ca="1">VLOOKUP($C71,AuxPartFluPorc!$C$5:$U$147,AuxPartFluGWh!N$1,FALSE)*HLOOKUP(N$4,AuxLinFluTotGWh!$B$5:$S$10,6,FALSE)</f>
        <v>1.4777731574377395</v>
      </c>
      <c r="O71" s="114">
        <f ca="1">VLOOKUP($C71,AuxPartFluPorc!$C$5:$U$147,AuxPartFluGWh!O$1,FALSE)*HLOOKUP(O$4,AuxLinFluTotGWh!$B$5:$S$10,6,FALSE)</f>
        <v>0.4463808396433106</v>
      </c>
      <c r="P71" s="114">
        <f ca="1">VLOOKUP($C71,AuxPartFluPorc!$C$5:$U$147,AuxPartFluGWh!P$1,FALSE)*HLOOKUP(P$4,AuxLinFluTotGWh!$B$5:$S$10,6,FALSE)</f>
        <v>0.38210776287753107</v>
      </c>
      <c r="Q71" s="115">
        <f ca="1">VLOOKUP($C71,AuxPartFluPorc!$C$5:$U$147,AuxPartFluGWh!Q$1,FALSE)*HLOOKUP(Q$4,AuxLinFluTotGWh!$B$5:$S$10,6,FALSE)</f>
        <v>0.82703553819452491</v>
      </c>
      <c r="R71" s="113">
        <f ca="1">VLOOKUP($C71,AuxPartFluPorc!$C$5:$U$147,AuxPartFluGWh!R$1,FALSE)*HLOOKUP(R$4,AuxLinFluTotGWh!$B$5:$S$10,6,FALSE)</f>
        <v>0.13842721960247659</v>
      </c>
      <c r="S71" s="114">
        <f ca="1">VLOOKUP($C71,AuxPartFluPorc!$C$5:$U$147,AuxPartFluGWh!S$1,FALSE)*HLOOKUP(S$4,AuxLinFluTotGWh!$B$5:$S$10,6,FALSE)</f>
        <v>0.49894218095150711</v>
      </c>
      <c r="T71" s="114">
        <f ca="1">VLOOKUP($C71,AuxPartFluPorc!$C$5:$U$147,AuxPartFluGWh!T$1,FALSE)*HLOOKUP(T$4,AuxLinFluTotGWh!$B$5:$S$10,6,FALSE)</f>
        <v>9.3721531759067958E-2</v>
      </c>
      <c r="U71" s="114">
        <f ca="1">VLOOKUP($C71,AuxPartFluPorc!$C$5:$U$147,AuxPartFluGWh!U$1,FALSE)*HLOOKUP(U$4,AuxLinFluTotGWh!$B$5:$S$10,6,FALSE)</f>
        <v>0.14942817925974067</v>
      </c>
      <c r="V71" s="107" t="s">
        <v>75</v>
      </c>
    </row>
    <row r="72" spans="1:22" x14ac:dyDescent="0.25">
      <c r="A72" s="87" t="s">
        <v>693</v>
      </c>
      <c r="B72" s="94" t="s">
        <v>75</v>
      </c>
      <c r="C72" s="88" t="s">
        <v>226</v>
      </c>
      <c r="D72" s="113">
        <f ca="1">VLOOKUP($C72,AuxPartFluPorc!$C$5:$U$147,AuxPartFluGWh!D$1,FALSE)*HLOOKUP(D$4,AuxLinFluTotGWh!$B$5:$S$10,6,FALSE)</f>
        <v>7.5063253273555952E-2</v>
      </c>
      <c r="E72" s="114">
        <f ca="1">VLOOKUP($C72,AuxPartFluPorc!$C$5:$U$147,AuxPartFluGWh!E$1,FALSE)*HLOOKUP(E$4,AuxLinFluTotGWh!$B$5:$S$10,6,FALSE)</f>
        <v>0</v>
      </c>
      <c r="F72" s="115">
        <f ca="1">VLOOKUP($C72,AuxPartFluPorc!$C$5:$U$147,AuxPartFluGWh!F$1,FALSE)*HLOOKUP(F$4,AuxLinFluTotGWh!$B$5:$S$10,6,FALSE)</f>
        <v>0</v>
      </c>
      <c r="G72" s="113">
        <f ca="1">VLOOKUP($C72,AuxPartFluPorc!$C$5:$U$147,AuxPartFluGWh!G$1,FALSE)*HLOOKUP(G$4,AuxLinFluTotGWh!$B$5:$S$10,6,FALSE)</f>
        <v>0</v>
      </c>
      <c r="H72" s="114">
        <f ca="1">VLOOKUP($C72,AuxPartFluPorc!$C$5:$U$147,AuxPartFluGWh!H$1,FALSE)*HLOOKUP(H$4,AuxLinFluTotGWh!$B$5:$S$10,6,FALSE)</f>
        <v>0</v>
      </c>
      <c r="I72" s="114">
        <f ca="1">VLOOKUP($C72,AuxPartFluPorc!$C$5:$U$147,AuxPartFluGWh!I$1,FALSE)*HLOOKUP(I$4,AuxLinFluTotGWh!$B$5:$S$10,6,FALSE)</f>
        <v>0</v>
      </c>
      <c r="J72" s="115">
        <f ca="1">VLOOKUP($C72,AuxPartFluPorc!$C$5:$U$147,AuxPartFluGWh!J$1,FALSE)*HLOOKUP(J$4,AuxLinFluTotGWh!$B$5:$S$10,6,FALSE)</f>
        <v>0</v>
      </c>
      <c r="K72" s="113">
        <f ca="1">VLOOKUP($C72,AuxPartFluPorc!$C$5:$U$147,AuxPartFluGWh!K$1,FALSE)*HLOOKUP(K$4,AuxLinFluTotGWh!$B$5:$S$10,6,FALSE)</f>
        <v>0</v>
      </c>
      <c r="L72" s="114">
        <f ca="1">VLOOKUP($C72,AuxPartFluPorc!$C$5:$U$147,AuxPartFluGWh!L$1,FALSE)*HLOOKUP(L$4,AuxLinFluTotGWh!$B$5:$S$10,6,FALSE)</f>
        <v>0</v>
      </c>
      <c r="M72" s="115">
        <f ca="1">VLOOKUP($C72,AuxPartFluPorc!$C$5:$U$147,AuxPartFluGWh!M$1,FALSE)*HLOOKUP(M$4,AuxLinFluTotGWh!$B$5:$S$10,6,FALSE)</f>
        <v>9.3153746358255948E-2</v>
      </c>
      <c r="N72" s="113">
        <f ca="1">VLOOKUP($C72,AuxPartFluPorc!$C$5:$U$147,AuxPartFluGWh!N$1,FALSE)*HLOOKUP(N$4,AuxLinFluTotGWh!$B$5:$S$10,6,FALSE)</f>
        <v>0.1523841789965571</v>
      </c>
      <c r="O72" s="114">
        <f ca="1">VLOOKUP($C72,AuxPartFluPorc!$C$5:$U$147,AuxPartFluGWh!O$1,FALSE)*HLOOKUP(O$4,AuxLinFluTotGWh!$B$5:$S$10,6,FALSE)</f>
        <v>5.0740228843715512E-2</v>
      </c>
      <c r="P72" s="114">
        <f ca="1">VLOOKUP($C72,AuxPartFluPorc!$C$5:$U$147,AuxPartFluGWh!P$1,FALSE)*HLOOKUP(P$4,AuxLinFluTotGWh!$B$5:$S$10,6,FALSE)</f>
        <v>4.3038912166860059E-2</v>
      </c>
      <c r="Q72" s="115">
        <f ca="1">VLOOKUP($C72,AuxPartFluPorc!$C$5:$U$147,AuxPartFluGWh!Q$1,FALSE)*HLOOKUP(Q$4,AuxLinFluTotGWh!$B$5:$S$10,6,FALSE)</f>
        <v>9.3153746358255948E-2</v>
      </c>
      <c r="R72" s="113">
        <f ca="1">VLOOKUP($C72,AuxPartFluPorc!$C$5:$U$147,AuxPartFluGWh!R$1,FALSE)*HLOOKUP(R$4,AuxLinFluTotGWh!$B$5:$S$10,6,FALSE)</f>
        <v>0</v>
      </c>
      <c r="S72" s="114">
        <f ca="1">VLOOKUP($C72,AuxPartFluPorc!$C$5:$U$147,AuxPartFluGWh!S$1,FALSE)*HLOOKUP(S$4,AuxLinFluTotGWh!$B$5:$S$10,6,FALSE)</f>
        <v>5.7068633415267689E-2</v>
      </c>
      <c r="T72" s="114">
        <f ca="1">VLOOKUP($C72,AuxPartFluPorc!$C$5:$U$147,AuxPartFluGWh!T$1,FALSE)*HLOOKUP(T$4,AuxLinFluTotGWh!$B$5:$S$10,6,FALSE)</f>
        <v>0</v>
      </c>
      <c r="U72" s="114">
        <f ca="1">VLOOKUP($C72,AuxPartFluPorc!$C$5:$U$147,AuxPartFluGWh!U$1,FALSE)*HLOOKUP(U$4,AuxLinFluTotGWh!$B$5:$S$10,6,FALSE)</f>
        <v>1.7334042452713496E-2</v>
      </c>
      <c r="V72" s="107" t="s">
        <v>75</v>
      </c>
    </row>
    <row r="73" spans="1:22" x14ac:dyDescent="0.25">
      <c r="A73" s="87" t="s">
        <v>693</v>
      </c>
      <c r="B73" s="94" t="s">
        <v>75</v>
      </c>
      <c r="C73" s="88" t="s">
        <v>243</v>
      </c>
      <c r="D73" s="113">
        <f ca="1">VLOOKUP($C73,AuxPartFluPorc!$C$5:$U$147,AuxPartFluGWh!D$1,FALSE)*HLOOKUP(D$4,AuxLinFluTotGWh!$B$5:$S$10,6,FALSE)</f>
        <v>0.12306077744968047</v>
      </c>
      <c r="E73" s="114">
        <f ca="1">VLOOKUP($C73,AuxPartFluPorc!$C$5:$U$147,AuxPartFluGWh!E$1,FALSE)*HLOOKUP(E$4,AuxLinFluTotGWh!$B$5:$S$10,6,FALSE)</f>
        <v>0</v>
      </c>
      <c r="F73" s="115">
        <f ca="1">VLOOKUP($C73,AuxPartFluPorc!$C$5:$U$147,AuxPartFluGWh!F$1,FALSE)*HLOOKUP(F$4,AuxLinFluTotGWh!$B$5:$S$10,6,FALSE)</f>
        <v>0</v>
      </c>
      <c r="G73" s="113">
        <f ca="1">VLOOKUP($C73,AuxPartFluPorc!$C$5:$U$147,AuxPartFluGWh!G$1,FALSE)*HLOOKUP(G$4,AuxLinFluTotGWh!$B$5:$S$10,6,FALSE)</f>
        <v>0</v>
      </c>
      <c r="H73" s="114">
        <f ca="1">VLOOKUP($C73,AuxPartFluPorc!$C$5:$U$147,AuxPartFluGWh!H$1,FALSE)*HLOOKUP(H$4,AuxLinFluTotGWh!$B$5:$S$10,6,FALSE)</f>
        <v>0</v>
      </c>
      <c r="I73" s="114">
        <f ca="1">VLOOKUP($C73,AuxPartFluPorc!$C$5:$U$147,AuxPartFluGWh!I$1,FALSE)*HLOOKUP(I$4,AuxLinFluTotGWh!$B$5:$S$10,6,FALSE)</f>
        <v>3.7103420026679455E-2</v>
      </c>
      <c r="J73" s="115">
        <f ca="1">VLOOKUP($C73,AuxPartFluPorc!$C$5:$U$147,AuxPartFluGWh!J$1,FALSE)*HLOOKUP(J$4,AuxLinFluTotGWh!$B$5:$S$10,6,FALSE)</f>
        <v>0</v>
      </c>
      <c r="K73" s="113">
        <f ca="1">VLOOKUP($C73,AuxPartFluPorc!$C$5:$U$147,AuxPartFluGWh!K$1,FALSE)*HLOOKUP(K$4,AuxLinFluTotGWh!$B$5:$S$10,6,FALSE)</f>
        <v>2.9590382158161043E-3</v>
      </c>
      <c r="L73" s="114">
        <f ca="1">VLOOKUP($C73,AuxPartFluPorc!$C$5:$U$147,AuxPartFluGWh!L$1,FALSE)*HLOOKUP(L$4,AuxLinFluTotGWh!$B$5:$S$10,6,FALSE)</f>
        <v>0</v>
      </c>
      <c r="M73" s="115">
        <f ca="1">VLOOKUP($C73,AuxPartFluPorc!$C$5:$U$147,AuxPartFluGWh!M$1,FALSE)*HLOOKUP(M$4,AuxLinFluTotGWh!$B$5:$S$10,6,FALSE)</f>
        <v>0.13425715768436322</v>
      </c>
      <c r="N73" s="113">
        <f ca="1">VLOOKUP($C73,AuxPartFluPorc!$C$5:$U$147,AuxPartFluGWh!N$1,FALSE)*HLOOKUP(N$4,AuxLinFluTotGWh!$B$5:$S$10,6,FALSE)</f>
        <v>0.2329495244504442</v>
      </c>
      <c r="O73" s="114">
        <f ca="1">VLOOKUP($C73,AuxPartFluPorc!$C$5:$U$147,AuxPartFluGWh!O$1,FALSE)*HLOOKUP(O$4,AuxLinFluTotGWh!$B$5:$S$10,6,FALSE)</f>
        <v>7.2709519421851651E-2</v>
      </c>
      <c r="P73" s="114">
        <f ca="1">VLOOKUP($C73,AuxPartFluPorc!$C$5:$U$147,AuxPartFluGWh!P$1,FALSE)*HLOOKUP(P$4,AuxLinFluTotGWh!$B$5:$S$10,6,FALSE)</f>
        <v>6.2029526360878301E-2</v>
      </c>
      <c r="Q73" s="115">
        <f ca="1">VLOOKUP($C73,AuxPartFluPorc!$C$5:$U$147,AuxPartFluGWh!Q$1,FALSE)*HLOOKUP(Q$4,AuxLinFluTotGWh!$B$5:$S$10,6,FALSE)</f>
        <v>0.13425715768436322</v>
      </c>
      <c r="R73" s="113">
        <f ca="1">VLOOKUP($C73,AuxPartFluPorc!$C$5:$U$147,AuxPartFluGWh!R$1,FALSE)*HLOOKUP(R$4,AuxLinFluTotGWh!$B$5:$S$10,6,FALSE)</f>
        <v>1.7500325997898688E-2</v>
      </c>
      <c r="S73" s="114">
        <f ca="1">VLOOKUP($C73,AuxPartFluPorc!$C$5:$U$147,AuxPartFluGWh!S$1,FALSE)*HLOOKUP(S$4,AuxLinFluTotGWh!$B$5:$S$10,6,FALSE)</f>
        <v>8.1599968946053383E-2</v>
      </c>
      <c r="T73" s="114">
        <f ca="1">VLOOKUP($C73,AuxPartFluPorc!$C$5:$U$147,AuxPartFluGWh!T$1,FALSE)*HLOOKUP(T$4,AuxLinFluTotGWh!$B$5:$S$10,6,FALSE)</f>
        <v>1.539209109214054E-2</v>
      </c>
      <c r="U73" s="114">
        <f ca="1">VLOOKUP($C73,AuxPartFluPorc!$C$5:$U$147,AuxPartFluGWh!U$1,FALSE)*HLOOKUP(U$4,AuxLinFluTotGWh!$B$5:$S$10,6,FALSE)</f>
        <v>2.4636490798781944E-2</v>
      </c>
      <c r="V73" s="107" t="s">
        <v>75</v>
      </c>
    </row>
    <row r="74" spans="1:22" x14ac:dyDescent="0.25">
      <c r="A74" s="87" t="s">
        <v>693</v>
      </c>
      <c r="B74" s="94" t="s">
        <v>75</v>
      </c>
      <c r="C74" s="88" t="s">
        <v>244</v>
      </c>
      <c r="D74" s="113">
        <f ca="1">VLOOKUP($C74,AuxPartFluPorc!$C$5:$U$147,AuxPartFluGWh!D$1,FALSE)*HLOOKUP(D$4,AuxLinFluTotGWh!$B$5:$S$10,6,FALSE)</f>
        <v>1.3763096598486824</v>
      </c>
      <c r="E74" s="114">
        <f ca="1">VLOOKUP($C74,AuxPartFluPorc!$C$5:$U$147,AuxPartFluGWh!E$1,FALSE)*HLOOKUP(E$4,AuxLinFluTotGWh!$B$5:$S$10,6,FALSE)</f>
        <v>0</v>
      </c>
      <c r="F74" s="115">
        <f ca="1">VLOOKUP($C74,AuxPartFluPorc!$C$5:$U$147,AuxPartFluGWh!F$1,FALSE)*HLOOKUP(F$4,AuxLinFluTotGWh!$B$5:$S$10,6,FALSE)</f>
        <v>0.50517787361972766</v>
      </c>
      <c r="G74" s="113">
        <f ca="1">VLOOKUP($C74,AuxPartFluPorc!$C$5:$U$147,AuxPartFluGWh!G$1,FALSE)*HLOOKUP(G$4,AuxLinFluTotGWh!$B$5:$S$10,6,FALSE)</f>
        <v>0</v>
      </c>
      <c r="H74" s="114">
        <f ca="1">VLOOKUP($C74,AuxPartFluPorc!$C$5:$U$147,AuxPartFluGWh!H$1,FALSE)*HLOOKUP(H$4,AuxLinFluTotGWh!$B$5:$S$10,6,FALSE)</f>
        <v>0</v>
      </c>
      <c r="I74" s="114">
        <f ca="1">VLOOKUP($C74,AuxPartFluPorc!$C$5:$U$147,AuxPartFluGWh!I$1,FALSE)*HLOOKUP(I$4,AuxLinFluTotGWh!$B$5:$S$10,6,FALSE)</f>
        <v>0</v>
      </c>
      <c r="J74" s="115">
        <f ca="1">VLOOKUP($C74,AuxPartFluPorc!$C$5:$U$147,AuxPartFluGWh!J$1,FALSE)*HLOOKUP(J$4,AuxLinFluTotGWh!$B$5:$S$10,6,FALSE)</f>
        <v>0</v>
      </c>
      <c r="K74" s="113">
        <f ca="1">VLOOKUP($C74,AuxPartFluPorc!$C$5:$U$147,AuxPartFluGWh!K$1,FALSE)*HLOOKUP(K$4,AuxLinFluTotGWh!$B$5:$S$10,6,FALSE)</f>
        <v>2.7946660330413663E-2</v>
      </c>
      <c r="L74" s="114">
        <f ca="1">VLOOKUP($C74,AuxPartFluPorc!$C$5:$U$147,AuxPartFluGWh!L$1,FALSE)*HLOOKUP(L$4,AuxLinFluTotGWh!$B$5:$S$10,6,FALSE)</f>
        <v>4.0988751865764173E-2</v>
      </c>
      <c r="M74" s="115">
        <f ca="1">VLOOKUP($C74,AuxPartFluPorc!$C$5:$U$147,AuxPartFluGWh!M$1,FALSE)*HLOOKUP(M$4,AuxLinFluTotGWh!$B$5:$S$10,6,FALSE)</f>
        <v>1.5196169289495498</v>
      </c>
      <c r="N74" s="113">
        <f ca="1">VLOOKUP($C74,AuxPartFluPorc!$C$5:$U$147,AuxPartFluGWh!N$1,FALSE)*HLOOKUP(N$4,AuxLinFluTotGWh!$B$5:$S$10,6,FALSE)</f>
        <v>2.5531126340618213</v>
      </c>
      <c r="O74" s="114">
        <f ca="1">VLOOKUP($C74,AuxPartFluPorc!$C$5:$U$147,AuxPartFluGWh!O$1,FALSE)*HLOOKUP(O$4,AuxLinFluTotGWh!$B$5:$S$10,6,FALSE)</f>
        <v>0.82426105153149087</v>
      </c>
      <c r="P74" s="114">
        <f ca="1">VLOOKUP($C74,AuxPartFluPorc!$C$5:$U$147,AuxPartFluGWh!P$1,FALSE)*HLOOKUP(P$4,AuxLinFluTotGWh!$B$5:$S$10,6,FALSE)</f>
        <v>0.70209468604713476</v>
      </c>
      <c r="Q74" s="115">
        <f ca="1">VLOOKUP($C74,AuxPartFluPorc!$C$5:$U$147,AuxPartFluGWh!Q$1,FALSE)*HLOOKUP(Q$4,AuxLinFluTotGWh!$B$5:$S$10,6,FALSE)</f>
        <v>1.5196169289495498</v>
      </c>
      <c r="R74" s="113">
        <f ca="1">VLOOKUP($C74,AuxPartFluPorc!$C$5:$U$147,AuxPartFluGWh!R$1,FALSE)*HLOOKUP(R$4,AuxLinFluTotGWh!$B$5:$S$10,6,FALSE)</f>
        <v>0.25408067460556572</v>
      </c>
      <c r="S74" s="114">
        <f ca="1">VLOOKUP($C74,AuxPartFluPorc!$C$5:$U$147,AuxPartFluGWh!S$1,FALSE)*HLOOKUP(S$4,AuxLinFluTotGWh!$B$5:$S$10,6,FALSE)</f>
        <v>0.91906991792199189</v>
      </c>
      <c r="T74" s="114">
        <f ca="1">VLOOKUP($C74,AuxPartFluPorc!$C$5:$U$147,AuxPartFluGWh!T$1,FALSE)*HLOOKUP(T$4,AuxLinFluTotGWh!$B$5:$S$10,6,FALSE)</f>
        <v>0.1725141306353461</v>
      </c>
      <c r="U74" s="114">
        <f ca="1">VLOOKUP($C74,AuxPartFluPorc!$C$5:$U$147,AuxPartFluGWh!U$1,FALSE)*HLOOKUP(U$4,AuxLinFluTotGWh!$B$5:$S$10,6,FALSE)</f>
        <v>0.27625874537424</v>
      </c>
      <c r="V74" s="107" t="s">
        <v>75</v>
      </c>
    </row>
    <row r="75" spans="1:22" x14ac:dyDescent="0.25">
      <c r="A75" s="87" t="s">
        <v>693</v>
      </c>
      <c r="B75" s="94" t="s">
        <v>75</v>
      </c>
      <c r="C75" s="88" t="s">
        <v>250</v>
      </c>
      <c r="D75" s="113">
        <f ca="1">VLOOKUP($C75,AuxPartFluPorc!$C$5:$U$147,AuxPartFluGWh!D$1,FALSE)*HLOOKUP(D$4,AuxLinFluTotGWh!$B$5:$S$10,6,FALSE)</f>
        <v>0.56221621764754404</v>
      </c>
      <c r="E75" s="114">
        <f ca="1">VLOOKUP($C75,AuxPartFluPorc!$C$5:$U$147,AuxPartFluGWh!E$1,FALSE)*HLOOKUP(E$4,AuxLinFluTotGWh!$B$5:$S$10,6,FALSE)</f>
        <v>0</v>
      </c>
      <c r="F75" s="115">
        <f ca="1">VLOOKUP($C75,AuxPartFluPorc!$C$5:$U$147,AuxPartFluGWh!F$1,FALSE)*HLOOKUP(F$4,AuxLinFluTotGWh!$B$5:$S$10,6,FALSE)</f>
        <v>0.1938495469382541</v>
      </c>
      <c r="G75" s="113">
        <f ca="1">VLOOKUP($C75,AuxPartFluPorc!$C$5:$U$147,AuxPartFluGWh!G$1,FALSE)*HLOOKUP(G$4,AuxLinFluTotGWh!$B$5:$S$10,6,FALSE)</f>
        <v>0</v>
      </c>
      <c r="H75" s="114">
        <f ca="1">VLOOKUP($C75,AuxPartFluPorc!$C$5:$U$147,AuxPartFluGWh!H$1,FALSE)*HLOOKUP(H$4,AuxLinFluTotGWh!$B$5:$S$10,6,FALSE)</f>
        <v>0</v>
      </c>
      <c r="I75" s="114">
        <f ca="1">VLOOKUP($C75,AuxPartFluPorc!$C$5:$U$147,AuxPartFluGWh!I$1,FALSE)*HLOOKUP(I$4,AuxLinFluTotGWh!$B$5:$S$10,6,FALSE)</f>
        <v>76.01531847023584</v>
      </c>
      <c r="J75" s="115">
        <f ca="1">VLOOKUP($C75,AuxPartFluPorc!$C$5:$U$147,AuxPartFluGWh!J$1,FALSE)*HLOOKUP(J$4,AuxLinFluTotGWh!$B$5:$S$10,6,FALSE)</f>
        <v>0</v>
      </c>
      <c r="K75" s="113">
        <f ca="1">VLOOKUP($C75,AuxPartFluPorc!$C$5:$U$147,AuxPartFluGWh!K$1,FALSE)*HLOOKUP(K$4,AuxLinFluTotGWh!$B$5:$S$10,6,FALSE)</f>
        <v>1.5221551551598832E-2</v>
      </c>
      <c r="L75" s="114">
        <f ca="1">VLOOKUP($C75,AuxPartFluPorc!$C$5:$U$147,AuxPartFluGWh!L$1,FALSE)*HLOOKUP(L$4,AuxLinFluTotGWh!$B$5:$S$10,6,FALSE)</f>
        <v>2.3460893136933725E-2</v>
      </c>
      <c r="M75" s="115">
        <f ca="1">VLOOKUP($C75,AuxPartFluPorc!$C$5:$U$147,AuxPartFluGWh!M$1,FALSE)*HLOOKUP(M$4,AuxLinFluTotGWh!$B$5:$S$10,6,FALSE)</f>
        <v>0.60800281078938867</v>
      </c>
      <c r="N75" s="113">
        <f ca="1">VLOOKUP($C75,AuxPartFluPorc!$C$5:$U$147,AuxPartFluGWh!N$1,FALSE)*HLOOKUP(N$4,AuxLinFluTotGWh!$B$5:$S$10,6,FALSE)</f>
        <v>0.98201692954075903</v>
      </c>
      <c r="O75" s="114">
        <f ca="1">VLOOKUP($C75,AuxPartFluPorc!$C$5:$U$147,AuxPartFluGWh!O$1,FALSE)*HLOOKUP(O$4,AuxLinFluTotGWh!$B$5:$S$10,6,FALSE)</f>
        <v>0.33351509557903003</v>
      </c>
      <c r="P75" s="114">
        <f ca="1">VLOOKUP($C75,AuxPartFluPorc!$C$5:$U$147,AuxPartFluGWh!P$1,FALSE)*HLOOKUP(P$4,AuxLinFluTotGWh!$B$5:$S$10,6,FALSE)</f>
        <v>0.28091013399109915</v>
      </c>
      <c r="Q75" s="115">
        <f ca="1">VLOOKUP($C75,AuxPartFluPorc!$C$5:$U$147,AuxPartFluGWh!Q$1,FALSE)*HLOOKUP(Q$4,AuxLinFluTotGWh!$B$5:$S$10,6,FALSE)</f>
        <v>0.60800281078938867</v>
      </c>
      <c r="R75" s="113">
        <f ca="1">VLOOKUP($C75,AuxPartFluPorc!$C$5:$U$147,AuxPartFluGWh!R$1,FALSE)*HLOOKUP(R$4,AuxLinFluTotGWh!$B$5:$S$10,6,FALSE)</f>
        <v>0.10421990394645236</v>
      </c>
      <c r="S75" s="114">
        <f ca="1">VLOOKUP($C75,AuxPartFluPorc!$C$5:$U$147,AuxPartFluGWh!S$1,FALSE)*HLOOKUP(S$4,AuxLinFluTotGWh!$B$5:$S$10,6,FALSE)</f>
        <v>0.37501063106269833</v>
      </c>
      <c r="T75" s="114">
        <f ca="1">VLOOKUP($C75,AuxPartFluPorc!$C$5:$U$147,AuxPartFluGWh!T$1,FALSE)*HLOOKUP(T$4,AuxLinFluTotGWh!$B$5:$S$10,6,FALSE)</f>
        <v>6.8279816937414278E-2</v>
      </c>
      <c r="U75" s="114">
        <f ca="1">VLOOKUP($C75,AuxPartFluPorc!$C$5:$U$147,AuxPartFluGWh!U$1,FALSE)*HLOOKUP(U$4,AuxLinFluTotGWh!$B$5:$S$10,6,FALSE)</f>
        <v>9.7355782591843118E-2</v>
      </c>
      <c r="V75" s="107" t="s">
        <v>75</v>
      </c>
    </row>
    <row r="76" spans="1:22" x14ac:dyDescent="0.25">
      <c r="A76" s="87" t="s">
        <v>693</v>
      </c>
      <c r="B76" s="94" t="s">
        <v>75</v>
      </c>
      <c r="C76" s="88" t="s">
        <v>267</v>
      </c>
      <c r="D76" s="113">
        <f ca="1">VLOOKUP($C76,AuxPartFluPorc!$C$5:$U$147,AuxPartFluGWh!D$1,FALSE)*HLOOKUP(D$4,AuxLinFluTotGWh!$B$5:$S$10,6,FALSE)</f>
        <v>4.1486884194295834</v>
      </c>
      <c r="E76" s="114">
        <f ca="1">VLOOKUP($C76,AuxPartFluPorc!$C$5:$U$147,AuxPartFluGWh!E$1,FALSE)*HLOOKUP(E$4,AuxLinFluTotGWh!$B$5:$S$10,6,FALSE)</f>
        <v>0</v>
      </c>
      <c r="F76" s="115">
        <f ca="1">VLOOKUP($C76,AuxPartFluPorc!$C$5:$U$147,AuxPartFluGWh!F$1,FALSE)*HLOOKUP(F$4,AuxLinFluTotGWh!$B$5:$S$10,6,FALSE)</f>
        <v>1.3359164155581484</v>
      </c>
      <c r="G76" s="113">
        <f ca="1">VLOOKUP($C76,AuxPartFluPorc!$C$5:$U$147,AuxPartFluGWh!G$1,FALSE)*HLOOKUP(G$4,AuxLinFluTotGWh!$B$5:$S$10,6,FALSE)</f>
        <v>0</v>
      </c>
      <c r="H76" s="114">
        <f ca="1">VLOOKUP($C76,AuxPartFluPorc!$C$5:$U$147,AuxPartFluGWh!H$1,FALSE)*HLOOKUP(H$4,AuxLinFluTotGWh!$B$5:$S$10,6,FALSE)</f>
        <v>0</v>
      </c>
      <c r="I76" s="114">
        <f ca="1">VLOOKUP($C76,AuxPartFluPorc!$C$5:$U$147,AuxPartFluGWh!I$1,FALSE)*HLOOKUP(I$4,AuxLinFluTotGWh!$B$5:$S$10,6,FALSE)</f>
        <v>12.528734766518239</v>
      </c>
      <c r="J76" s="115">
        <f ca="1">VLOOKUP($C76,AuxPartFluPorc!$C$5:$U$147,AuxPartFluGWh!J$1,FALSE)*HLOOKUP(J$4,AuxLinFluTotGWh!$B$5:$S$10,6,FALSE)</f>
        <v>0</v>
      </c>
      <c r="K76" s="113">
        <f ca="1">VLOOKUP($C76,AuxPartFluPorc!$C$5:$U$147,AuxPartFluGWh!K$1,FALSE)*HLOOKUP(K$4,AuxLinFluTotGWh!$B$5:$S$10,6,FALSE)</f>
        <v>0</v>
      </c>
      <c r="L76" s="114">
        <f ca="1">VLOOKUP($C76,AuxPartFluPorc!$C$5:$U$147,AuxPartFluGWh!L$1,FALSE)*HLOOKUP(L$4,AuxLinFluTotGWh!$B$5:$S$10,6,FALSE)</f>
        <v>2.447777693231399E-2</v>
      </c>
      <c r="M76" s="115">
        <f ca="1">VLOOKUP($C76,AuxPartFluPorc!$C$5:$U$147,AuxPartFluGWh!M$1,FALSE)*HLOOKUP(M$4,AuxLinFluTotGWh!$B$5:$S$10,6,FALSE)</f>
        <v>4.6702312638793533</v>
      </c>
      <c r="N76" s="113">
        <f ca="1">VLOOKUP($C76,AuxPartFluPorc!$C$5:$U$147,AuxPartFluGWh!N$1,FALSE)*HLOOKUP(N$4,AuxLinFluTotGWh!$B$5:$S$10,6,FALSE)</f>
        <v>9.2682642914102988</v>
      </c>
      <c r="O76" s="114">
        <f ca="1">VLOOKUP($C76,AuxPartFluPorc!$C$5:$U$147,AuxPartFluGWh!O$1,FALSE)*HLOOKUP(O$4,AuxLinFluTotGWh!$B$5:$S$10,6,FALSE)</f>
        <v>2.5055449473879219</v>
      </c>
      <c r="P76" s="114">
        <f ca="1">VLOOKUP($C76,AuxPartFluPorc!$C$5:$U$147,AuxPartFluGWh!P$1,FALSE)*HLOOKUP(P$4,AuxLinFluTotGWh!$B$5:$S$10,6,FALSE)</f>
        <v>2.1577395758849205</v>
      </c>
      <c r="Q76" s="115">
        <f ca="1">VLOOKUP($C76,AuxPartFluPorc!$C$5:$U$147,AuxPartFluGWh!Q$1,FALSE)*HLOOKUP(Q$4,AuxLinFluTotGWh!$B$5:$S$10,6,FALSE)</f>
        <v>4.6702312638793533</v>
      </c>
      <c r="R76" s="113">
        <f ca="1">VLOOKUP($C76,AuxPartFluPorc!$C$5:$U$147,AuxPartFluGWh!R$1,FALSE)*HLOOKUP(R$4,AuxLinFluTotGWh!$B$5:$S$10,6,FALSE)</f>
        <v>0.77390879428529658</v>
      </c>
      <c r="S76" s="114">
        <f ca="1">VLOOKUP($C76,AuxPartFluPorc!$C$5:$U$147,AuxPartFluGWh!S$1,FALSE)*HLOOKUP(S$4,AuxLinFluTotGWh!$B$5:$S$10,6,FALSE)</f>
        <v>2.7943416079572918</v>
      </c>
      <c r="T76" s="114">
        <f ca="1">VLOOKUP($C76,AuxPartFluPorc!$C$5:$U$147,AuxPartFluGWh!T$1,FALSE)*HLOOKUP(T$4,AuxLinFluTotGWh!$B$5:$S$10,6,FALSE)</f>
        <v>0.60532358776064743</v>
      </c>
      <c r="U76" s="114">
        <f ca="1">VLOOKUP($C76,AuxPartFluPorc!$C$5:$U$147,AuxPartFluGWh!U$1,FALSE)*HLOOKUP(U$4,AuxLinFluTotGWh!$B$5:$S$10,6,FALSE)</f>
        <v>0.97523557684964368</v>
      </c>
      <c r="V76" s="107" t="s">
        <v>75</v>
      </c>
    </row>
    <row r="77" spans="1:22" x14ac:dyDescent="0.25">
      <c r="A77" s="87" t="s">
        <v>693</v>
      </c>
      <c r="B77" s="94" t="s">
        <v>75</v>
      </c>
      <c r="C77" s="88" t="s">
        <v>269</v>
      </c>
      <c r="D77" s="113">
        <f ca="1">VLOOKUP($C77,AuxPartFluPorc!$C$5:$U$147,AuxPartFluGWh!D$1,FALSE)*HLOOKUP(D$4,AuxLinFluTotGWh!$B$5:$S$10,6,FALSE)</f>
        <v>0.12615223416025992</v>
      </c>
      <c r="E77" s="114">
        <f ca="1">VLOOKUP($C77,AuxPartFluPorc!$C$5:$U$147,AuxPartFluGWh!E$1,FALSE)*HLOOKUP(E$4,AuxLinFluTotGWh!$B$5:$S$10,6,FALSE)</f>
        <v>0</v>
      </c>
      <c r="F77" s="115">
        <f ca="1">VLOOKUP($C77,AuxPartFluPorc!$C$5:$U$147,AuxPartFluGWh!F$1,FALSE)*HLOOKUP(F$4,AuxLinFluTotGWh!$B$5:$S$10,6,FALSE)</f>
        <v>0</v>
      </c>
      <c r="G77" s="113">
        <f ca="1">VLOOKUP($C77,AuxPartFluPorc!$C$5:$U$147,AuxPartFluGWh!G$1,FALSE)*HLOOKUP(G$4,AuxLinFluTotGWh!$B$5:$S$10,6,FALSE)</f>
        <v>0</v>
      </c>
      <c r="H77" s="114">
        <f ca="1">VLOOKUP($C77,AuxPartFluPorc!$C$5:$U$147,AuxPartFluGWh!H$1,FALSE)*HLOOKUP(H$4,AuxLinFluTotGWh!$B$5:$S$10,6,FALSE)</f>
        <v>0</v>
      </c>
      <c r="I77" s="114">
        <f ca="1">VLOOKUP($C77,AuxPartFluPorc!$C$5:$U$147,AuxPartFluGWh!I$1,FALSE)*HLOOKUP(I$4,AuxLinFluTotGWh!$B$5:$S$10,6,FALSE)</f>
        <v>2.2488375184920435E-2</v>
      </c>
      <c r="J77" s="115">
        <f ca="1">VLOOKUP($C77,AuxPartFluPorc!$C$5:$U$147,AuxPartFluGWh!J$1,FALSE)*HLOOKUP(J$4,AuxLinFluTotGWh!$B$5:$S$10,6,FALSE)</f>
        <v>0</v>
      </c>
      <c r="K77" s="113">
        <f ca="1">VLOOKUP($C77,AuxPartFluPorc!$C$5:$U$147,AuxPartFluGWh!K$1,FALSE)*HLOOKUP(K$4,AuxLinFluTotGWh!$B$5:$S$10,6,FALSE)</f>
        <v>3.2517225854080964E-3</v>
      </c>
      <c r="L77" s="114">
        <f ca="1">VLOOKUP($C77,AuxPartFluPorc!$C$5:$U$147,AuxPartFluGWh!L$1,FALSE)*HLOOKUP(L$4,AuxLinFluTotGWh!$B$5:$S$10,6,FALSE)</f>
        <v>0</v>
      </c>
      <c r="M77" s="115">
        <f ca="1">VLOOKUP($C77,AuxPartFluPorc!$C$5:$U$147,AuxPartFluGWh!M$1,FALSE)*HLOOKUP(M$4,AuxLinFluTotGWh!$B$5:$S$10,6,FALSE)</f>
        <v>0.16105868637284457</v>
      </c>
      <c r="N77" s="113">
        <f ca="1">VLOOKUP($C77,AuxPartFluPorc!$C$5:$U$147,AuxPartFluGWh!N$1,FALSE)*HLOOKUP(N$4,AuxLinFluTotGWh!$B$5:$S$10,6,FALSE)</f>
        <v>0.28828188324613147</v>
      </c>
      <c r="O77" s="114">
        <f ca="1">VLOOKUP($C77,AuxPartFluPorc!$C$5:$U$147,AuxPartFluGWh!O$1,FALSE)*HLOOKUP(O$4,AuxLinFluTotGWh!$B$5:$S$10,6,FALSE)</f>
        <v>8.6831798523954423E-2</v>
      </c>
      <c r="P77" s="114">
        <f ca="1">VLOOKUP($C77,AuxPartFluPorc!$C$5:$U$147,AuxPartFluGWh!P$1,FALSE)*HLOOKUP(P$4,AuxLinFluTotGWh!$B$5:$S$10,6,FALSE)</f>
        <v>7.441234174801209E-2</v>
      </c>
      <c r="Q77" s="115">
        <f ca="1">VLOOKUP($C77,AuxPartFluPorc!$C$5:$U$147,AuxPartFluGWh!Q$1,FALSE)*HLOOKUP(Q$4,AuxLinFluTotGWh!$B$5:$S$10,6,FALSE)</f>
        <v>0.16105868637284457</v>
      </c>
      <c r="R77" s="113">
        <f ca="1">VLOOKUP($C77,AuxPartFluPorc!$C$5:$U$147,AuxPartFluGWh!R$1,FALSE)*HLOOKUP(R$4,AuxLinFluTotGWh!$B$5:$S$10,6,FALSE)</f>
        <v>2.6713330851431977E-2</v>
      </c>
      <c r="S77" s="114">
        <f ca="1">VLOOKUP($C77,AuxPartFluPorc!$C$5:$U$147,AuxPartFluGWh!S$1,FALSE)*HLOOKUP(S$4,AuxLinFluTotGWh!$B$5:$S$10,6,FALSE)</f>
        <v>9.6472885884512749E-2</v>
      </c>
      <c r="T77" s="114">
        <f ca="1">VLOOKUP($C77,AuxPartFluPorc!$C$5:$U$147,AuxPartFluGWh!T$1,FALSE)*HLOOKUP(T$4,AuxLinFluTotGWh!$B$5:$S$10,6,FALSE)</f>
        <v>1.8002513513553423E-2</v>
      </c>
      <c r="U77" s="114">
        <f ca="1">VLOOKUP($C77,AuxPartFluPorc!$C$5:$U$147,AuxPartFluGWh!U$1,FALSE)*HLOOKUP(U$4,AuxLinFluTotGWh!$B$5:$S$10,6,FALSE)</f>
        <v>2.8765008970350048E-2</v>
      </c>
      <c r="V77" s="107" t="s">
        <v>75</v>
      </c>
    </row>
    <row r="78" spans="1:22" x14ac:dyDescent="0.25">
      <c r="A78" s="87" t="s">
        <v>693</v>
      </c>
      <c r="B78" s="94" t="s">
        <v>75</v>
      </c>
      <c r="C78" s="88" t="s">
        <v>284</v>
      </c>
      <c r="D78" s="113">
        <f ca="1">VLOOKUP($C78,AuxPartFluPorc!$C$5:$U$147,AuxPartFluGWh!D$1,FALSE)*HLOOKUP(D$4,AuxLinFluTotGWh!$B$5:$S$10,6,FALSE)</f>
        <v>0.16772847399953175</v>
      </c>
      <c r="E78" s="114">
        <f ca="1">VLOOKUP($C78,AuxPartFluPorc!$C$5:$U$147,AuxPartFluGWh!E$1,FALSE)*HLOOKUP(E$4,AuxLinFluTotGWh!$B$5:$S$10,6,FALSE)</f>
        <v>0</v>
      </c>
      <c r="F78" s="115">
        <f ca="1">VLOOKUP($C78,AuxPartFluPorc!$C$5:$U$147,AuxPartFluGWh!F$1,FALSE)*HLOOKUP(F$4,AuxLinFluTotGWh!$B$5:$S$10,6,FALSE)</f>
        <v>0</v>
      </c>
      <c r="G78" s="113">
        <f ca="1">VLOOKUP($C78,AuxPartFluPorc!$C$5:$U$147,AuxPartFluGWh!G$1,FALSE)*HLOOKUP(G$4,AuxLinFluTotGWh!$B$5:$S$10,6,FALSE)</f>
        <v>0</v>
      </c>
      <c r="H78" s="114">
        <f ca="1">VLOOKUP($C78,AuxPartFluPorc!$C$5:$U$147,AuxPartFluGWh!H$1,FALSE)*HLOOKUP(H$4,AuxLinFluTotGWh!$B$5:$S$10,6,FALSE)</f>
        <v>0</v>
      </c>
      <c r="I78" s="114">
        <f ca="1">VLOOKUP($C78,AuxPartFluPorc!$C$5:$U$147,AuxPartFluGWh!I$1,FALSE)*HLOOKUP(I$4,AuxLinFluTotGWh!$B$5:$S$10,6,FALSE)</f>
        <v>6.3568069430433596</v>
      </c>
      <c r="J78" s="115">
        <f ca="1">VLOOKUP($C78,AuxPartFluPorc!$C$5:$U$147,AuxPartFluGWh!J$1,FALSE)*HLOOKUP(J$4,AuxLinFluTotGWh!$B$5:$S$10,6,FALSE)</f>
        <v>0</v>
      </c>
      <c r="K78" s="113">
        <f ca="1">VLOOKUP($C78,AuxPartFluPorc!$C$5:$U$147,AuxPartFluGWh!K$1,FALSE)*HLOOKUP(K$4,AuxLinFluTotGWh!$B$5:$S$10,6,FALSE)</f>
        <v>3.9345330114936355E-3</v>
      </c>
      <c r="L78" s="114">
        <f ca="1">VLOOKUP($C78,AuxPartFluPorc!$C$5:$U$147,AuxPartFluGWh!L$1,FALSE)*HLOOKUP(L$4,AuxLinFluTotGWh!$B$5:$S$10,6,FALSE)</f>
        <v>0</v>
      </c>
      <c r="M78" s="115">
        <f ca="1">VLOOKUP($C78,AuxPartFluPorc!$C$5:$U$147,AuxPartFluGWh!M$1,FALSE)*HLOOKUP(M$4,AuxLinFluTotGWh!$B$5:$S$10,6,FALSE)</f>
        <v>0.21149720844866529</v>
      </c>
      <c r="N78" s="113">
        <f ca="1">VLOOKUP($C78,AuxPartFluPorc!$C$5:$U$147,AuxPartFluGWh!N$1,FALSE)*HLOOKUP(N$4,AuxLinFluTotGWh!$B$5:$S$10,6,FALSE)</f>
        <v>0.36822389337166767</v>
      </c>
      <c r="O78" s="114">
        <f ca="1">VLOOKUP($C78,AuxPartFluPorc!$C$5:$U$147,AuxPartFluGWh!O$1,FALSE)*HLOOKUP(O$4,AuxLinFluTotGWh!$B$5:$S$10,6,FALSE)</f>
        <v>0.11448704016391016</v>
      </c>
      <c r="P78" s="114">
        <f ca="1">VLOOKUP($C78,AuxPartFluPorc!$C$5:$U$147,AuxPartFluGWh!P$1,FALSE)*HLOOKUP(P$4,AuxLinFluTotGWh!$B$5:$S$10,6,FALSE)</f>
        <v>9.7716139243147412E-2</v>
      </c>
      <c r="Q78" s="115">
        <f ca="1">VLOOKUP($C78,AuxPartFluPorc!$C$5:$U$147,AuxPartFluGWh!Q$1,FALSE)*HLOOKUP(Q$4,AuxLinFluTotGWh!$B$5:$S$10,6,FALSE)</f>
        <v>0.21149720844866529</v>
      </c>
      <c r="R78" s="113">
        <f ca="1">VLOOKUP($C78,AuxPartFluPorc!$C$5:$U$147,AuxPartFluGWh!R$1,FALSE)*HLOOKUP(R$4,AuxLinFluTotGWh!$B$5:$S$10,6,FALSE)</f>
        <v>3.542674265872759E-2</v>
      </c>
      <c r="S78" s="114">
        <f ca="1">VLOOKUP($C78,AuxPartFluPorc!$C$5:$U$147,AuxPartFluGWh!S$1,FALSE)*HLOOKUP(S$4,AuxLinFluTotGWh!$B$5:$S$10,6,FALSE)</f>
        <v>0.12782913143019015</v>
      </c>
      <c r="T78" s="114">
        <f ca="1">VLOOKUP($C78,AuxPartFluPorc!$C$5:$U$147,AuxPartFluGWh!T$1,FALSE)*HLOOKUP(T$4,AuxLinFluTotGWh!$B$5:$S$10,6,FALSE)</f>
        <v>2.3909347363248894E-2</v>
      </c>
      <c r="U78" s="114">
        <f ca="1">VLOOKUP($C78,AuxPartFluPorc!$C$5:$U$147,AuxPartFluGWh!U$1,FALSE)*HLOOKUP(U$4,AuxLinFluTotGWh!$B$5:$S$10,6,FALSE)</f>
        <v>3.8158226870176698E-2</v>
      </c>
      <c r="V78" s="107" t="s">
        <v>75</v>
      </c>
    </row>
    <row r="79" spans="1:22" x14ac:dyDescent="0.25">
      <c r="A79" s="87" t="s">
        <v>693</v>
      </c>
      <c r="B79" s="94" t="s">
        <v>75</v>
      </c>
      <c r="C79" s="88" t="s">
        <v>290</v>
      </c>
      <c r="D79" s="113">
        <f ca="1">VLOOKUP($C79,AuxPartFluPorc!$C$5:$U$147,AuxPartFluGWh!D$1,FALSE)*HLOOKUP(D$4,AuxLinFluTotGWh!$B$5:$S$10,6,FALSE)</f>
        <v>1.2440339717221744</v>
      </c>
      <c r="E79" s="114">
        <f ca="1">VLOOKUP($C79,AuxPartFluPorc!$C$5:$U$147,AuxPartFluGWh!E$1,FALSE)*HLOOKUP(E$4,AuxLinFluTotGWh!$B$5:$S$10,6,FALSE)</f>
        <v>0</v>
      </c>
      <c r="F79" s="115">
        <f ca="1">VLOOKUP($C79,AuxPartFluPorc!$C$5:$U$147,AuxPartFluGWh!F$1,FALSE)*HLOOKUP(F$4,AuxLinFluTotGWh!$B$5:$S$10,6,FALSE)</f>
        <v>0.33441903146925422</v>
      </c>
      <c r="G79" s="113">
        <f ca="1">VLOOKUP($C79,AuxPartFluPorc!$C$5:$U$147,AuxPartFluGWh!G$1,FALSE)*HLOOKUP(G$4,AuxLinFluTotGWh!$B$5:$S$10,6,FALSE)</f>
        <v>0</v>
      </c>
      <c r="H79" s="114">
        <f ca="1">VLOOKUP($C79,AuxPartFluPorc!$C$5:$U$147,AuxPartFluGWh!H$1,FALSE)*HLOOKUP(H$4,AuxLinFluTotGWh!$B$5:$S$10,6,FALSE)</f>
        <v>0</v>
      </c>
      <c r="I79" s="114">
        <f ca="1">VLOOKUP($C79,AuxPartFluPorc!$C$5:$U$147,AuxPartFluGWh!I$1,FALSE)*HLOOKUP(I$4,AuxLinFluTotGWh!$B$5:$S$10,6,FALSE)</f>
        <v>7.9785196772777764</v>
      </c>
      <c r="J79" s="115">
        <f ca="1">VLOOKUP($C79,AuxPartFluPorc!$C$5:$U$147,AuxPartFluGWh!J$1,FALSE)*HLOOKUP(J$4,AuxLinFluTotGWh!$B$5:$S$10,6,FALSE)</f>
        <v>0</v>
      </c>
      <c r="K79" s="113">
        <f ca="1">VLOOKUP($C79,AuxPartFluPorc!$C$5:$U$147,AuxPartFluGWh!K$1,FALSE)*HLOOKUP(K$4,AuxLinFluTotGWh!$B$5:$S$10,6,FALSE)</f>
        <v>3.310482962762152E-2</v>
      </c>
      <c r="L79" s="114">
        <f ca="1">VLOOKUP($C79,AuxPartFluPorc!$C$5:$U$147,AuxPartFluGWh!L$1,FALSE)*HLOOKUP(L$4,AuxLinFluTotGWh!$B$5:$S$10,6,FALSE)</f>
        <v>5.0285532309615501E-2</v>
      </c>
      <c r="M79" s="115">
        <f ca="1">VLOOKUP($C79,AuxPartFluPorc!$C$5:$U$147,AuxPartFluGWh!M$1,FALSE)*HLOOKUP(M$4,AuxLinFluTotGWh!$B$5:$S$10,6,FALSE)</f>
        <v>1.3856401434364076</v>
      </c>
      <c r="N79" s="113">
        <f ca="1">VLOOKUP($C79,AuxPartFluPorc!$C$5:$U$147,AuxPartFluGWh!N$1,FALSE)*HLOOKUP(N$4,AuxLinFluTotGWh!$B$5:$S$10,6,FALSE)</f>
        <v>2.4762417354210506</v>
      </c>
      <c r="O79" s="114">
        <f ca="1">VLOOKUP($C79,AuxPartFluPorc!$C$5:$U$147,AuxPartFluGWh!O$1,FALSE)*HLOOKUP(O$4,AuxLinFluTotGWh!$B$5:$S$10,6,FALSE)</f>
        <v>0.74777049954047192</v>
      </c>
      <c r="P79" s="114">
        <f ca="1">VLOOKUP($C79,AuxPartFluPorc!$C$5:$U$147,AuxPartFluGWh!P$1,FALSE)*HLOOKUP(P$4,AuxLinFluTotGWh!$B$5:$S$10,6,FALSE)</f>
        <v>0.64019503907392128</v>
      </c>
      <c r="Q79" s="115">
        <f ca="1">VLOOKUP($C79,AuxPartFluPorc!$C$5:$U$147,AuxPartFluGWh!Q$1,FALSE)*HLOOKUP(Q$4,AuxLinFluTotGWh!$B$5:$S$10,6,FALSE)</f>
        <v>1.3856401434364076</v>
      </c>
      <c r="R79" s="113">
        <f ca="1">VLOOKUP($C79,AuxPartFluPorc!$C$5:$U$147,AuxPartFluGWh!R$1,FALSE)*HLOOKUP(R$4,AuxLinFluTotGWh!$B$5:$S$10,6,FALSE)</f>
        <v>0.23025761782189652</v>
      </c>
      <c r="S79" s="114">
        <f ca="1">VLOOKUP($C79,AuxPartFluPorc!$C$5:$U$147,AuxPartFluGWh!S$1,FALSE)*HLOOKUP(S$4,AuxLinFluTotGWh!$B$5:$S$10,6,FALSE)</f>
        <v>0.83145837233965936</v>
      </c>
      <c r="T79" s="114">
        <f ca="1">VLOOKUP($C79,AuxPartFluPorc!$C$5:$U$147,AuxPartFluGWh!T$1,FALSE)*HLOOKUP(T$4,AuxLinFluTotGWh!$B$5:$S$10,6,FALSE)</f>
        <v>0.15495773829386927</v>
      </c>
      <c r="U79" s="114">
        <f ca="1">VLOOKUP($C79,AuxPartFluPorc!$C$5:$U$147,AuxPartFluGWh!U$1,FALSE)*HLOOKUP(U$4,AuxLinFluTotGWh!$B$5:$S$10,6,FALSE)</f>
        <v>0.24655090273437669</v>
      </c>
      <c r="V79" s="107" t="s">
        <v>75</v>
      </c>
    </row>
    <row r="80" spans="1:22" x14ac:dyDescent="0.25">
      <c r="A80" s="87" t="s">
        <v>693</v>
      </c>
      <c r="B80" s="94" t="s">
        <v>75</v>
      </c>
      <c r="C80" s="88" t="s">
        <v>306</v>
      </c>
      <c r="D80" s="113">
        <f ca="1">VLOOKUP($C80,AuxPartFluPorc!$C$5:$U$147,AuxPartFluGWh!D$1,FALSE)*HLOOKUP(D$4,AuxLinFluTotGWh!$B$5:$S$10,6,FALSE)</f>
        <v>0</v>
      </c>
      <c r="E80" s="114">
        <f ca="1">VLOOKUP($C80,AuxPartFluPorc!$C$5:$U$147,AuxPartFluGWh!E$1,FALSE)*HLOOKUP(E$4,AuxLinFluTotGWh!$B$5:$S$10,6,FALSE)</f>
        <v>0</v>
      </c>
      <c r="F80" s="115">
        <f ca="1">VLOOKUP($C80,AuxPartFluPorc!$C$5:$U$147,AuxPartFluGWh!F$1,FALSE)*HLOOKUP(F$4,AuxLinFluTotGWh!$B$5:$S$10,6,FALSE)</f>
        <v>0</v>
      </c>
      <c r="G80" s="113">
        <f ca="1">VLOOKUP($C80,AuxPartFluPorc!$C$5:$U$147,AuxPartFluGWh!G$1,FALSE)*HLOOKUP(G$4,AuxLinFluTotGWh!$B$5:$S$10,6,FALSE)</f>
        <v>0</v>
      </c>
      <c r="H80" s="114">
        <f ca="1">VLOOKUP($C80,AuxPartFluPorc!$C$5:$U$147,AuxPartFluGWh!H$1,FALSE)*HLOOKUP(H$4,AuxLinFluTotGWh!$B$5:$S$10,6,FALSE)</f>
        <v>0</v>
      </c>
      <c r="I80" s="114">
        <f ca="1">VLOOKUP($C80,AuxPartFluPorc!$C$5:$U$147,AuxPartFluGWh!I$1,FALSE)*HLOOKUP(I$4,AuxLinFluTotGWh!$B$5:$S$10,6,FALSE)</f>
        <v>5.0475230125203323</v>
      </c>
      <c r="J80" s="115">
        <f ca="1">VLOOKUP($C80,AuxPartFluPorc!$C$5:$U$147,AuxPartFluGWh!J$1,FALSE)*HLOOKUP(J$4,AuxLinFluTotGWh!$B$5:$S$10,6,FALSE)</f>
        <v>0</v>
      </c>
      <c r="K80" s="113">
        <f ca="1">VLOOKUP($C80,AuxPartFluPorc!$C$5:$U$147,AuxPartFluGWh!K$1,FALSE)*HLOOKUP(K$4,AuxLinFluTotGWh!$B$5:$S$10,6,FALSE)</f>
        <v>9.9499146480991146E-2</v>
      </c>
      <c r="L80" s="114">
        <f ca="1">VLOOKUP($C80,AuxPartFluPorc!$C$5:$U$147,AuxPartFluGWh!L$1,FALSE)*HLOOKUP(L$4,AuxLinFluTotGWh!$B$5:$S$10,6,FALSE)</f>
        <v>0.16090581817838945</v>
      </c>
      <c r="M80" s="115">
        <f ca="1">VLOOKUP($C80,AuxPartFluPorc!$C$5:$U$147,AuxPartFluGWh!M$1,FALSE)*HLOOKUP(M$4,AuxLinFluTotGWh!$B$5:$S$10,6,FALSE)</f>
        <v>1.7292288627146997</v>
      </c>
      <c r="N80" s="113">
        <f ca="1">VLOOKUP($C80,AuxPartFluPorc!$C$5:$U$147,AuxPartFluGWh!N$1,FALSE)*HLOOKUP(N$4,AuxLinFluTotGWh!$B$5:$S$10,6,FALSE)</f>
        <v>2.6813030778416564</v>
      </c>
      <c r="O80" s="114">
        <f ca="1">VLOOKUP($C80,AuxPartFluPorc!$C$5:$U$147,AuxPartFluGWh!O$1,FALSE)*HLOOKUP(O$4,AuxLinFluTotGWh!$B$5:$S$10,6,FALSE)</f>
        <v>0.90750052011395554</v>
      </c>
      <c r="P80" s="114">
        <f ca="1">VLOOKUP($C80,AuxPartFluPorc!$C$5:$U$147,AuxPartFluGWh!P$1,FALSE)*HLOOKUP(P$4,AuxLinFluTotGWh!$B$5:$S$10,6,FALSE)</f>
        <v>0.79893891988698817</v>
      </c>
      <c r="Q80" s="115">
        <f ca="1">VLOOKUP($C80,AuxPartFluPorc!$C$5:$U$147,AuxPartFluGWh!Q$1,FALSE)*HLOOKUP(Q$4,AuxLinFluTotGWh!$B$5:$S$10,6,FALSE)</f>
        <v>1.7292288627146997</v>
      </c>
      <c r="R80" s="113">
        <f ca="1">VLOOKUP($C80,AuxPartFluPorc!$C$5:$U$147,AuxPartFluGWh!R$1,FALSE)*HLOOKUP(R$4,AuxLinFluTotGWh!$B$5:$S$10,6,FALSE)</f>
        <v>0.27963947205635431</v>
      </c>
      <c r="S80" s="114">
        <f ca="1">VLOOKUP($C80,AuxPartFluPorc!$C$5:$U$147,AuxPartFluGWh!S$1,FALSE)*HLOOKUP(S$4,AuxLinFluTotGWh!$B$5:$S$10,6,FALSE)</f>
        <v>1.019933721138564</v>
      </c>
      <c r="T80" s="114">
        <f ca="1">VLOOKUP($C80,AuxPartFluPorc!$C$5:$U$147,AuxPartFluGWh!T$1,FALSE)*HLOOKUP(T$4,AuxLinFluTotGWh!$B$5:$S$10,6,FALSE)</f>
        <v>0.18133103701927239</v>
      </c>
      <c r="U80" s="114">
        <f ca="1">VLOOKUP($C80,AuxPartFluPorc!$C$5:$U$147,AuxPartFluGWh!U$1,FALSE)*HLOOKUP(U$4,AuxLinFluTotGWh!$B$5:$S$10,6,FALSE)</f>
        <v>0.37068407851394353</v>
      </c>
      <c r="V80" s="107" t="s">
        <v>75</v>
      </c>
    </row>
    <row r="81" spans="1:22" x14ac:dyDescent="0.25">
      <c r="A81" s="87" t="s">
        <v>693</v>
      </c>
      <c r="B81" s="94" t="s">
        <v>75</v>
      </c>
      <c r="C81" s="88" t="s">
        <v>307</v>
      </c>
      <c r="D81" s="113">
        <f ca="1">VLOOKUP($C81,AuxPartFluPorc!$C$5:$U$147,AuxPartFluGWh!D$1,FALSE)*HLOOKUP(D$4,AuxLinFluTotGWh!$B$5:$S$10,6,FALSE)</f>
        <v>0</v>
      </c>
      <c r="E81" s="114">
        <f ca="1">VLOOKUP($C81,AuxPartFluPorc!$C$5:$U$147,AuxPartFluGWh!E$1,FALSE)*HLOOKUP(E$4,AuxLinFluTotGWh!$B$5:$S$10,6,FALSE)</f>
        <v>0</v>
      </c>
      <c r="F81" s="115">
        <f ca="1">VLOOKUP($C81,AuxPartFluPorc!$C$5:$U$147,AuxPartFluGWh!F$1,FALSE)*HLOOKUP(F$4,AuxLinFluTotGWh!$B$5:$S$10,6,FALSE)</f>
        <v>0</v>
      </c>
      <c r="G81" s="113">
        <f ca="1">VLOOKUP($C81,AuxPartFluPorc!$C$5:$U$147,AuxPartFluGWh!G$1,FALSE)*HLOOKUP(G$4,AuxLinFluTotGWh!$B$5:$S$10,6,FALSE)</f>
        <v>0</v>
      </c>
      <c r="H81" s="114">
        <f ca="1">VLOOKUP($C81,AuxPartFluPorc!$C$5:$U$147,AuxPartFluGWh!H$1,FALSE)*HLOOKUP(H$4,AuxLinFluTotGWh!$B$5:$S$10,6,FALSE)</f>
        <v>0</v>
      </c>
      <c r="I81" s="114">
        <f ca="1">VLOOKUP($C81,AuxPartFluPorc!$C$5:$U$147,AuxPartFluGWh!I$1,FALSE)*HLOOKUP(I$4,AuxLinFluTotGWh!$B$5:$S$10,6,FALSE)</f>
        <v>0</v>
      </c>
      <c r="J81" s="115">
        <f ca="1">VLOOKUP($C81,AuxPartFluPorc!$C$5:$U$147,AuxPartFluGWh!J$1,FALSE)*HLOOKUP(J$4,AuxLinFluTotGWh!$B$5:$S$10,6,FALSE)</f>
        <v>0</v>
      </c>
      <c r="K81" s="113">
        <f ca="1">VLOOKUP($C81,AuxPartFluPorc!$C$5:$U$147,AuxPartFluGWh!K$1,FALSE)*HLOOKUP(K$4,AuxLinFluTotGWh!$B$5:$S$10,6,FALSE)</f>
        <v>5.0129257769633458E-3</v>
      </c>
      <c r="L81" s="114">
        <f ca="1">VLOOKUP($C81,AuxPartFluPorc!$C$5:$U$147,AuxPartFluGWh!L$1,FALSE)*HLOOKUP(L$4,AuxLinFluTotGWh!$B$5:$S$10,6,FALSE)</f>
        <v>9.2451867992710251E-3</v>
      </c>
      <c r="M81" s="115">
        <f ca="1">VLOOKUP($C81,AuxPartFluPorc!$C$5:$U$147,AuxPartFluGWh!M$1,FALSE)*HLOOKUP(M$4,AuxLinFluTotGWh!$B$5:$S$10,6,FALSE)</f>
        <v>5.7104703865002271E-2</v>
      </c>
      <c r="N81" s="113">
        <f ca="1">VLOOKUP($C81,AuxPartFluPorc!$C$5:$U$147,AuxPartFluGWh!N$1,FALSE)*HLOOKUP(N$4,AuxLinFluTotGWh!$B$5:$S$10,6,FALSE)</f>
        <v>0.10145102565545928</v>
      </c>
      <c r="O81" s="114">
        <f ca="1">VLOOKUP($C81,AuxPartFluPorc!$C$5:$U$147,AuxPartFluGWh!O$1,FALSE)*HLOOKUP(O$4,AuxLinFluTotGWh!$B$5:$S$10,6,FALSE)</f>
        <v>2.9920130863897894E-2</v>
      </c>
      <c r="P81" s="114">
        <f ca="1">VLOOKUP($C81,AuxPartFluPorc!$C$5:$U$147,AuxPartFluGWh!P$1,FALSE)*HLOOKUP(P$4,AuxLinFluTotGWh!$B$5:$S$10,6,FALSE)</f>
        <v>2.6383557317111672E-2</v>
      </c>
      <c r="Q81" s="115">
        <f ca="1">VLOOKUP($C81,AuxPartFluPorc!$C$5:$U$147,AuxPartFluGWh!Q$1,FALSE)*HLOOKUP(Q$4,AuxLinFluTotGWh!$B$5:$S$10,6,FALSE)</f>
        <v>5.7104703865002271E-2</v>
      </c>
      <c r="R81" s="113">
        <f ca="1">VLOOKUP($C81,AuxPartFluPorc!$C$5:$U$147,AuxPartFluGWh!R$1,FALSE)*HLOOKUP(R$4,AuxLinFluTotGWh!$B$5:$S$10,6,FALSE)</f>
        <v>9.3471000017842105E-3</v>
      </c>
      <c r="S81" s="114">
        <f ca="1">VLOOKUP($C81,AuxPartFluPorc!$C$5:$U$147,AuxPartFluGWh!S$1,FALSE)*HLOOKUP(S$4,AuxLinFluTotGWh!$B$5:$S$10,6,FALSE)</f>
        <v>3.3751063097916499E-2</v>
      </c>
      <c r="T81" s="114">
        <f ca="1">VLOOKUP($C81,AuxPartFluPorc!$C$5:$U$147,AuxPartFluGWh!T$1,FALSE)*HLOOKUP(T$4,AuxLinFluTotGWh!$B$5:$S$10,6,FALSE)</f>
        <v>5.9862556915816125E-3</v>
      </c>
      <c r="U81" s="114">
        <f ca="1">VLOOKUP($C81,AuxPartFluPorc!$C$5:$U$147,AuxPartFluGWh!U$1,FALSE)*HLOOKUP(U$4,AuxLinFluTotGWh!$B$5:$S$10,6,FALSE)</f>
        <v>1.2736909667048631E-2</v>
      </c>
      <c r="V81" s="107" t="s">
        <v>75</v>
      </c>
    </row>
    <row r="82" spans="1:22" x14ac:dyDescent="0.25">
      <c r="A82" s="87" t="s">
        <v>693</v>
      </c>
      <c r="B82" s="94" t="s">
        <v>75</v>
      </c>
      <c r="C82" s="88" t="s">
        <v>308</v>
      </c>
      <c r="D82" s="113">
        <f ca="1">VLOOKUP($C82,AuxPartFluPorc!$C$5:$U$147,AuxPartFluGWh!D$1,FALSE)*HLOOKUP(D$4,AuxLinFluTotGWh!$B$5:$S$10,6,FALSE)</f>
        <v>2.4824880059199441E-2</v>
      </c>
      <c r="E82" s="114">
        <f ca="1">VLOOKUP($C82,AuxPartFluPorc!$C$5:$U$147,AuxPartFluGWh!E$1,FALSE)*HLOOKUP(E$4,AuxLinFluTotGWh!$B$5:$S$10,6,FALSE)</f>
        <v>0</v>
      </c>
      <c r="F82" s="115">
        <f ca="1">VLOOKUP($C82,AuxPartFluPorc!$C$5:$U$147,AuxPartFluGWh!F$1,FALSE)*HLOOKUP(F$4,AuxLinFluTotGWh!$B$5:$S$10,6,FALSE)</f>
        <v>0</v>
      </c>
      <c r="G82" s="113">
        <f ca="1">VLOOKUP($C82,AuxPartFluPorc!$C$5:$U$147,AuxPartFluGWh!G$1,FALSE)*HLOOKUP(G$4,AuxLinFluTotGWh!$B$5:$S$10,6,FALSE)</f>
        <v>0</v>
      </c>
      <c r="H82" s="114">
        <f ca="1">VLOOKUP($C82,AuxPartFluPorc!$C$5:$U$147,AuxPartFluGWh!H$1,FALSE)*HLOOKUP(H$4,AuxLinFluTotGWh!$B$5:$S$10,6,FALSE)</f>
        <v>0</v>
      </c>
      <c r="I82" s="114">
        <f ca="1">VLOOKUP($C82,AuxPartFluPorc!$C$5:$U$147,AuxPartFluGWh!I$1,FALSE)*HLOOKUP(I$4,AuxLinFluTotGWh!$B$5:$S$10,6,FALSE)</f>
        <v>0</v>
      </c>
      <c r="J82" s="115">
        <f ca="1">VLOOKUP($C82,AuxPartFluPorc!$C$5:$U$147,AuxPartFluGWh!J$1,FALSE)*HLOOKUP(J$4,AuxLinFluTotGWh!$B$5:$S$10,6,FALSE)</f>
        <v>0</v>
      </c>
      <c r="K82" s="113">
        <f ca="1">VLOOKUP($C82,AuxPartFluPorc!$C$5:$U$147,AuxPartFluGWh!K$1,FALSE)*HLOOKUP(K$4,AuxLinFluTotGWh!$B$5:$S$10,6,FALSE)</f>
        <v>0</v>
      </c>
      <c r="L82" s="114">
        <f ca="1">VLOOKUP($C82,AuxPartFluPorc!$C$5:$U$147,AuxPartFluGWh!L$1,FALSE)*HLOOKUP(L$4,AuxLinFluTotGWh!$B$5:$S$10,6,FALSE)</f>
        <v>4.6833769009877471E-2</v>
      </c>
      <c r="M82" s="115">
        <f ca="1">VLOOKUP($C82,AuxPartFluPorc!$C$5:$U$147,AuxPartFluGWh!M$1,FALSE)*HLOOKUP(M$4,AuxLinFluTotGWh!$B$5:$S$10,6,FALSE)</f>
        <v>2.9380196544460677</v>
      </c>
      <c r="N82" s="113">
        <f ca="1">VLOOKUP($C82,AuxPartFluPorc!$C$5:$U$147,AuxPartFluGWh!N$1,FALSE)*HLOOKUP(N$4,AuxLinFluTotGWh!$B$5:$S$10,6,FALSE)</f>
        <v>5.7127278529854379</v>
      </c>
      <c r="O82" s="114">
        <f ca="1">VLOOKUP($C82,AuxPartFluPorc!$C$5:$U$147,AuxPartFluGWh!O$1,FALSE)*HLOOKUP(O$4,AuxLinFluTotGWh!$B$5:$S$10,6,FALSE)</f>
        <v>1.5526587694150173</v>
      </c>
      <c r="P82" s="114">
        <f ca="1">VLOOKUP($C82,AuxPartFluPorc!$C$5:$U$147,AuxPartFluGWh!P$1,FALSE)*HLOOKUP(P$4,AuxLinFluTotGWh!$B$5:$S$10,6,FALSE)</f>
        <v>1.3574248863438063</v>
      </c>
      <c r="Q82" s="115">
        <f ca="1">VLOOKUP($C82,AuxPartFluPorc!$C$5:$U$147,AuxPartFluGWh!Q$1,FALSE)*HLOOKUP(Q$4,AuxLinFluTotGWh!$B$5:$S$10,6,FALSE)</f>
        <v>2.9380196544460677</v>
      </c>
      <c r="R82" s="113">
        <f ca="1">VLOOKUP($C82,AuxPartFluPorc!$C$5:$U$147,AuxPartFluGWh!R$1,FALSE)*HLOOKUP(R$4,AuxLinFluTotGWh!$B$5:$S$10,6,FALSE)</f>
        <v>0.48177534666996041</v>
      </c>
      <c r="S82" s="114">
        <f ca="1">VLOOKUP($C82,AuxPartFluPorc!$C$5:$U$147,AuxPartFluGWh!S$1,FALSE)*HLOOKUP(S$4,AuxLinFluTotGWh!$B$5:$S$10,6,FALSE)</f>
        <v>1.7330677927945011</v>
      </c>
      <c r="T82" s="114">
        <f ca="1">VLOOKUP($C82,AuxPartFluPorc!$C$5:$U$147,AuxPartFluGWh!T$1,FALSE)*HLOOKUP(T$4,AuxLinFluTotGWh!$B$5:$S$10,6,FALSE)</f>
        <v>0.35936750320649585</v>
      </c>
      <c r="U82" s="114">
        <f ca="1">VLOOKUP($C82,AuxPartFluPorc!$C$5:$U$147,AuxPartFluGWh!U$1,FALSE)*HLOOKUP(U$4,AuxLinFluTotGWh!$B$5:$S$10,6,FALSE)</f>
        <v>0.62903668652962519</v>
      </c>
      <c r="V82" s="107" t="s">
        <v>75</v>
      </c>
    </row>
    <row r="83" spans="1:22" x14ac:dyDescent="0.25">
      <c r="A83" s="87" t="s">
        <v>693</v>
      </c>
      <c r="B83" s="94" t="s">
        <v>75</v>
      </c>
      <c r="C83" s="88" t="s">
        <v>309</v>
      </c>
      <c r="D83" s="113">
        <f ca="1">VLOOKUP($C83,AuxPartFluPorc!$C$5:$U$147,AuxPartFluGWh!D$1,FALSE)*HLOOKUP(D$4,AuxLinFluTotGWh!$B$5:$S$10,6,FALSE)</f>
        <v>0</v>
      </c>
      <c r="E83" s="114">
        <f ca="1">VLOOKUP($C83,AuxPartFluPorc!$C$5:$U$147,AuxPartFluGWh!E$1,FALSE)*HLOOKUP(E$4,AuxLinFluTotGWh!$B$5:$S$10,6,FALSE)</f>
        <v>0</v>
      </c>
      <c r="F83" s="115">
        <f ca="1">VLOOKUP($C83,AuxPartFluPorc!$C$5:$U$147,AuxPartFluGWh!F$1,FALSE)*HLOOKUP(F$4,AuxLinFluTotGWh!$B$5:$S$10,6,FALSE)</f>
        <v>0</v>
      </c>
      <c r="G83" s="113">
        <f ca="1">VLOOKUP($C83,AuxPartFluPorc!$C$5:$U$147,AuxPartFluGWh!G$1,FALSE)*HLOOKUP(G$4,AuxLinFluTotGWh!$B$5:$S$10,6,FALSE)</f>
        <v>0</v>
      </c>
      <c r="H83" s="114">
        <f ca="1">VLOOKUP($C83,AuxPartFluPorc!$C$5:$U$147,AuxPartFluGWh!H$1,FALSE)*HLOOKUP(H$4,AuxLinFluTotGWh!$B$5:$S$10,6,FALSE)</f>
        <v>0</v>
      </c>
      <c r="I83" s="114">
        <f ca="1">VLOOKUP($C83,AuxPartFluPorc!$C$5:$U$147,AuxPartFluGWh!I$1,FALSE)*HLOOKUP(I$4,AuxLinFluTotGWh!$B$5:$S$10,6,FALSE)</f>
        <v>0</v>
      </c>
      <c r="J83" s="115">
        <f ca="1">VLOOKUP($C83,AuxPartFluPorc!$C$5:$U$147,AuxPartFluGWh!J$1,FALSE)*HLOOKUP(J$4,AuxLinFluTotGWh!$B$5:$S$10,6,FALSE)</f>
        <v>0</v>
      </c>
      <c r="K83" s="113">
        <f ca="1">VLOOKUP($C83,AuxPartFluPorc!$C$5:$U$147,AuxPartFluGWh!K$1,FALSE)*HLOOKUP(K$4,AuxLinFluTotGWh!$B$5:$S$10,6,FALSE)</f>
        <v>0.16501619471665546</v>
      </c>
      <c r="L83" s="114">
        <f ca="1">VLOOKUP($C83,AuxPartFluPorc!$C$5:$U$147,AuxPartFluGWh!L$1,FALSE)*HLOOKUP(L$4,AuxLinFluTotGWh!$B$5:$S$10,6,FALSE)</f>
        <v>0.25289988570717914</v>
      </c>
      <c r="M83" s="115">
        <f ca="1">VLOOKUP($C83,AuxPartFluPorc!$C$5:$U$147,AuxPartFluGWh!M$1,FALSE)*HLOOKUP(M$4,AuxLinFluTotGWh!$B$5:$S$10,6,FALSE)</f>
        <v>1.6904320767144934</v>
      </c>
      <c r="N83" s="113">
        <f ca="1">VLOOKUP($C83,AuxPartFluPorc!$C$5:$U$147,AuxPartFluGWh!N$1,FALSE)*HLOOKUP(N$4,AuxLinFluTotGWh!$B$5:$S$10,6,FALSE)</f>
        <v>3.5901811565974646</v>
      </c>
      <c r="O83" s="114">
        <f ca="1">VLOOKUP($C83,AuxPartFluPorc!$C$5:$U$147,AuxPartFluGWh!O$1,FALSE)*HLOOKUP(O$4,AuxLinFluTotGWh!$B$5:$S$10,6,FALSE)</f>
        <v>0.88401653339314068</v>
      </c>
      <c r="P83" s="114">
        <f ca="1">VLOOKUP($C83,AuxPartFluPorc!$C$5:$U$147,AuxPartFluGWh!P$1,FALSE)*HLOOKUP(P$4,AuxLinFluTotGWh!$B$5:$S$10,6,FALSE)</f>
        <v>0.7810144105202167</v>
      </c>
      <c r="Q83" s="115">
        <f ca="1">VLOOKUP($C83,AuxPartFluPorc!$C$5:$U$147,AuxPartFluGWh!Q$1,FALSE)*HLOOKUP(Q$4,AuxLinFluTotGWh!$B$5:$S$10,6,FALSE)</f>
        <v>1.6904320767144934</v>
      </c>
      <c r="R83" s="113">
        <f ca="1">VLOOKUP($C83,AuxPartFluPorc!$C$5:$U$147,AuxPartFluGWh!R$1,FALSE)*HLOOKUP(R$4,AuxLinFluTotGWh!$B$5:$S$10,6,FALSE)</f>
        <v>0.26952192850166035</v>
      </c>
      <c r="S83" s="114">
        <f ca="1">VLOOKUP($C83,AuxPartFluPorc!$C$5:$U$147,AuxPartFluGWh!S$1,FALSE)*HLOOKUP(S$4,AuxLinFluTotGWh!$B$5:$S$10,6,FALSE)</f>
        <v>0.97552083770577092</v>
      </c>
      <c r="T83" s="114">
        <f ca="1">VLOOKUP($C83,AuxPartFluPorc!$C$5:$U$147,AuxPartFluGWh!T$1,FALSE)*HLOOKUP(T$4,AuxLinFluTotGWh!$B$5:$S$10,6,FALSE)</f>
        <v>0.17506435075277776</v>
      </c>
      <c r="U83" s="114">
        <f ca="1">VLOOKUP($C83,AuxPartFluPorc!$C$5:$U$147,AuxPartFluGWh!U$1,FALSE)*HLOOKUP(U$4,AuxLinFluTotGWh!$B$5:$S$10,6,FALSE)</f>
        <v>0.32369392776242978</v>
      </c>
      <c r="V83" s="107" t="s">
        <v>75</v>
      </c>
    </row>
    <row r="84" spans="1:22" x14ac:dyDescent="0.25">
      <c r="A84" s="87" t="s">
        <v>693</v>
      </c>
      <c r="B84" s="94" t="s">
        <v>75</v>
      </c>
      <c r="C84" s="88" t="s">
        <v>333</v>
      </c>
      <c r="D84" s="113">
        <f ca="1">VLOOKUP($C84,AuxPartFluPorc!$C$5:$U$147,AuxPartFluGWh!D$1,FALSE)*HLOOKUP(D$4,AuxLinFluTotGWh!$B$5:$S$10,6,FALSE)</f>
        <v>1.3173891958367223</v>
      </c>
      <c r="E84" s="114">
        <f ca="1">VLOOKUP($C84,AuxPartFluPorc!$C$5:$U$147,AuxPartFluGWh!E$1,FALSE)*HLOOKUP(E$4,AuxLinFluTotGWh!$B$5:$S$10,6,FALSE)</f>
        <v>0</v>
      </c>
      <c r="F84" s="115">
        <f ca="1">VLOOKUP($C84,AuxPartFluPorc!$C$5:$U$147,AuxPartFluGWh!F$1,FALSE)*HLOOKUP(F$4,AuxLinFluTotGWh!$B$5:$S$10,6,FALSE)</f>
        <v>0.32632322613108367</v>
      </c>
      <c r="G84" s="113">
        <f ca="1">VLOOKUP($C84,AuxPartFluPorc!$C$5:$U$147,AuxPartFluGWh!G$1,FALSE)*HLOOKUP(G$4,AuxLinFluTotGWh!$B$5:$S$10,6,FALSE)</f>
        <v>0</v>
      </c>
      <c r="H84" s="114">
        <f ca="1">VLOOKUP($C84,AuxPartFluPorc!$C$5:$U$147,AuxPartFluGWh!H$1,FALSE)*HLOOKUP(H$4,AuxLinFluTotGWh!$B$5:$S$10,6,FALSE)</f>
        <v>0</v>
      </c>
      <c r="I84" s="114">
        <f ca="1">VLOOKUP($C84,AuxPartFluPorc!$C$5:$U$147,AuxPartFluGWh!I$1,FALSE)*HLOOKUP(I$4,AuxLinFluTotGWh!$B$5:$S$10,6,FALSE)</f>
        <v>14.495234266677608</v>
      </c>
      <c r="J84" s="115">
        <f ca="1">VLOOKUP($C84,AuxPartFluPorc!$C$5:$U$147,AuxPartFluGWh!J$1,FALSE)*HLOOKUP(J$4,AuxLinFluTotGWh!$B$5:$S$10,6,FALSE)</f>
        <v>0</v>
      </c>
      <c r="K84" s="113">
        <f ca="1">VLOOKUP($C84,AuxPartFluPorc!$C$5:$U$147,AuxPartFluGWh!K$1,FALSE)*HLOOKUP(K$4,AuxLinFluTotGWh!$B$5:$S$10,6,FALSE)</f>
        <v>3.5477319595202512E-2</v>
      </c>
      <c r="L84" s="114">
        <f ca="1">VLOOKUP($C84,AuxPartFluPorc!$C$5:$U$147,AuxPartFluGWh!L$1,FALSE)*HLOOKUP(L$4,AuxLinFluTotGWh!$B$5:$S$10,6,FALSE)</f>
        <v>5.2396977541935418E-2</v>
      </c>
      <c r="M84" s="115">
        <f ca="1">VLOOKUP($C84,AuxPartFluPorc!$C$5:$U$147,AuxPartFluGWh!M$1,FALSE)*HLOOKUP(M$4,AuxLinFluTotGWh!$B$5:$S$10,6,FALSE)</f>
        <v>1.4682578428073487</v>
      </c>
      <c r="N84" s="113">
        <f ca="1">VLOOKUP($C84,AuxPartFluPorc!$C$5:$U$147,AuxPartFluGWh!N$1,FALSE)*HLOOKUP(N$4,AuxLinFluTotGWh!$B$5:$S$10,6,FALSE)</f>
        <v>2.5899613835435198</v>
      </c>
      <c r="O84" s="114">
        <f ca="1">VLOOKUP($C84,AuxPartFluPorc!$C$5:$U$147,AuxPartFluGWh!O$1,FALSE)*HLOOKUP(O$4,AuxLinFluTotGWh!$B$5:$S$10,6,FALSE)</f>
        <v>0.79259562715050258</v>
      </c>
      <c r="P84" s="114">
        <f ca="1">VLOOKUP($C84,AuxPartFluPorc!$C$5:$U$147,AuxPartFluGWh!P$1,FALSE)*HLOOKUP(P$4,AuxLinFluTotGWh!$B$5:$S$10,6,FALSE)</f>
        <v>0.67836488579991183</v>
      </c>
      <c r="Q84" s="115">
        <f ca="1">VLOOKUP($C84,AuxPartFluPorc!$C$5:$U$147,AuxPartFluGWh!Q$1,FALSE)*HLOOKUP(Q$4,AuxLinFluTotGWh!$B$5:$S$10,6,FALSE)</f>
        <v>1.4682578428073487</v>
      </c>
      <c r="R84" s="113">
        <f ca="1">VLOOKUP($C84,AuxPartFluPorc!$C$5:$U$147,AuxPartFluGWh!R$1,FALSE)*HLOOKUP(R$4,AuxLinFluTotGWh!$B$5:$S$10,6,FALSE)</f>
        <v>0.24386662872879103</v>
      </c>
      <c r="S84" s="114">
        <f ca="1">VLOOKUP($C84,AuxPartFluPorc!$C$5:$U$147,AuxPartFluGWh!S$1,FALSE)*HLOOKUP(S$4,AuxLinFluTotGWh!$B$5:$S$10,6,FALSE)</f>
        <v>0.88073071009878034</v>
      </c>
      <c r="T84" s="114">
        <f ca="1">VLOOKUP($C84,AuxPartFluPorc!$C$5:$U$147,AuxPartFluGWh!T$1,FALSE)*HLOOKUP(T$4,AuxLinFluTotGWh!$B$5:$S$10,6,FALSE)</f>
        <v>0.16466349118563706</v>
      </c>
      <c r="U84" s="114">
        <f ca="1">VLOOKUP($C84,AuxPartFluPorc!$C$5:$U$147,AuxPartFluGWh!U$1,FALSE)*HLOOKUP(U$4,AuxLinFluTotGWh!$B$5:$S$10,6,FALSE)</f>
        <v>0.26092767968514258</v>
      </c>
      <c r="V84" s="107" t="s">
        <v>75</v>
      </c>
    </row>
    <row r="85" spans="1:22" x14ac:dyDescent="0.25">
      <c r="A85" s="87" t="s">
        <v>693</v>
      </c>
      <c r="B85" s="94" t="s">
        <v>75</v>
      </c>
      <c r="C85" s="88" t="s">
        <v>342</v>
      </c>
      <c r="D85" s="113">
        <v>0</v>
      </c>
      <c r="E85" s="114">
        <v>0</v>
      </c>
      <c r="F85" s="115">
        <v>0</v>
      </c>
      <c r="G85" s="113">
        <v>0</v>
      </c>
      <c r="H85" s="114">
        <v>0</v>
      </c>
      <c r="I85" s="114">
        <v>0</v>
      </c>
      <c r="J85" s="115">
        <v>0</v>
      </c>
      <c r="K85" s="113">
        <v>0</v>
      </c>
      <c r="L85" s="114">
        <v>0</v>
      </c>
      <c r="M85" s="115">
        <v>0</v>
      </c>
      <c r="N85" s="113">
        <v>0</v>
      </c>
      <c r="O85" s="114">
        <v>0</v>
      </c>
      <c r="P85" s="114">
        <v>0</v>
      </c>
      <c r="Q85" s="115">
        <v>0</v>
      </c>
      <c r="R85" s="113">
        <v>0</v>
      </c>
      <c r="S85" s="114">
        <v>0</v>
      </c>
      <c r="T85" s="114">
        <v>0</v>
      </c>
      <c r="U85" s="114">
        <v>0</v>
      </c>
      <c r="V85" s="107" t="s">
        <v>75</v>
      </c>
    </row>
    <row r="86" spans="1:22" x14ac:dyDescent="0.25">
      <c r="A86" s="89" t="s">
        <v>693</v>
      </c>
      <c r="B86" s="95" t="s">
        <v>75</v>
      </c>
      <c r="C86" s="90" t="s">
        <v>383</v>
      </c>
      <c r="D86" s="116">
        <f ca="1">VLOOKUP($C86,AuxPartFluPorc!$C$5:$U$147,AuxPartFluGWh!D$1,FALSE)*HLOOKUP(D$4,AuxLinFluTotGWh!$B$5:$S$10,6,FALSE)</f>
        <v>4.4511931301628822</v>
      </c>
      <c r="E86" s="117">
        <f ca="1">VLOOKUP($C86,AuxPartFluPorc!$C$5:$U$147,AuxPartFluGWh!E$1,FALSE)*HLOOKUP(E$4,AuxLinFluTotGWh!$B$5:$S$10,6,FALSE)</f>
        <v>0</v>
      </c>
      <c r="F86" s="118">
        <f ca="1">VLOOKUP($C86,AuxPartFluPorc!$C$5:$U$147,AuxPartFluGWh!F$1,FALSE)*HLOOKUP(F$4,AuxLinFluTotGWh!$B$5:$S$10,6,FALSE)</f>
        <v>1.2015570149850638</v>
      </c>
      <c r="G86" s="116">
        <f ca="1">VLOOKUP($C86,AuxPartFluPorc!$C$5:$U$147,AuxPartFluGWh!G$1,FALSE)*HLOOKUP(G$4,AuxLinFluTotGWh!$B$5:$S$10,6,FALSE)</f>
        <v>0</v>
      </c>
      <c r="H86" s="117">
        <f ca="1">VLOOKUP($C86,AuxPartFluPorc!$C$5:$U$147,AuxPartFluGWh!H$1,FALSE)*HLOOKUP(H$4,AuxLinFluTotGWh!$B$5:$S$10,6,FALSE)</f>
        <v>0</v>
      </c>
      <c r="I86" s="117">
        <f ca="1">VLOOKUP($C86,AuxPartFluPorc!$C$5:$U$147,AuxPartFluGWh!I$1,FALSE)*HLOOKUP(I$4,AuxLinFluTotGWh!$B$5:$S$10,6,FALSE)</f>
        <v>0.29640436850872681</v>
      </c>
      <c r="J86" s="118">
        <f ca="1">VLOOKUP($C86,AuxPartFluPorc!$C$5:$U$147,AuxPartFluGWh!J$1,FALSE)*HLOOKUP(J$4,AuxLinFluTotGWh!$B$5:$S$10,6,FALSE)</f>
        <v>0</v>
      </c>
      <c r="K86" s="116">
        <f ca="1">VLOOKUP($C86,AuxPartFluPorc!$C$5:$U$147,AuxPartFluGWh!K$1,FALSE)*HLOOKUP(K$4,AuxLinFluTotGWh!$B$5:$S$10,6,FALSE)</f>
        <v>0.11524420586923609</v>
      </c>
      <c r="L86" s="117">
        <f ca="1">VLOOKUP($C86,AuxPartFluPorc!$C$5:$U$147,AuxPartFluGWh!L$1,FALSE)*HLOOKUP(L$4,AuxLinFluTotGWh!$B$5:$S$10,6,FALSE)</f>
        <v>0.18576408868181163</v>
      </c>
      <c r="M86" s="118">
        <f ca="1">VLOOKUP($C86,AuxPartFluPorc!$C$5:$U$147,AuxPartFluGWh!M$1,FALSE)*HLOOKUP(M$4,AuxLinFluTotGWh!$B$5:$S$10,6,FALSE)</f>
        <v>4.9666744590716814</v>
      </c>
      <c r="N86" s="116">
        <f ca="1">VLOOKUP($C86,AuxPartFluPorc!$C$5:$U$147,AuxPartFluGWh!N$1,FALSE)*HLOOKUP(N$4,AuxLinFluTotGWh!$B$5:$S$10,6,FALSE)</f>
        <v>8.7662138990710741</v>
      </c>
      <c r="O86" s="117">
        <f ca="1">VLOOKUP($C86,AuxPartFluPorc!$C$5:$U$147,AuxPartFluGWh!O$1,FALSE)*HLOOKUP(O$4,AuxLinFluTotGWh!$B$5:$S$10,6,FALSE)</f>
        <v>2.6789815517076661</v>
      </c>
      <c r="P86" s="117">
        <f ca="1">VLOOKUP($C86,AuxPartFluPorc!$C$5:$U$147,AuxPartFluGWh!P$1,FALSE)*HLOOKUP(P$4,AuxLinFluTotGWh!$B$5:$S$10,6,FALSE)</f>
        <v>2.294701940353304</v>
      </c>
      <c r="Q86" s="118">
        <f ca="1">VLOOKUP($C86,AuxPartFluPorc!$C$5:$U$147,AuxPartFluGWh!Q$1,FALSE)*HLOOKUP(Q$4,AuxLinFluTotGWh!$B$5:$S$10,6,FALSE)</f>
        <v>4.9666744590716814</v>
      </c>
      <c r="R86" s="116">
        <f ca="1">VLOOKUP($C86,AuxPartFluPorc!$C$5:$U$147,AuxPartFluGWh!R$1,FALSE)*HLOOKUP(R$4,AuxLinFluTotGWh!$B$5:$S$10,6,FALSE)</f>
        <v>0.82361428118251212</v>
      </c>
      <c r="S86" s="117">
        <f ca="1">VLOOKUP($C86,AuxPartFluPorc!$C$5:$U$147,AuxPartFluGWh!S$1,FALSE)*HLOOKUP(S$4,AuxLinFluTotGWh!$B$5:$S$10,6,FALSE)</f>
        <v>2.9783007114378708</v>
      </c>
      <c r="T86" s="117">
        <f ca="1">VLOOKUP($C86,AuxPartFluPorc!$C$5:$U$147,AuxPartFluGWh!T$1,FALSE)*HLOOKUP(T$4,AuxLinFluTotGWh!$B$5:$S$10,6,FALSE)</f>
        <v>0.55730777991929226</v>
      </c>
      <c r="U86" s="117">
        <f ca="1">VLOOKUP($C86,AuxPartFluPorc!$C$5:$U$147,AuxPartFluGWh!U$1,FALSE)*HLOOKUP(U$4,AuxLinFluTotGWh!$B$5:$S$10,6,FALSE)</f>
        <v>0.8994087391147928</v>
      </c>
      <c r="V86" s="107" t="s">
        <v>75</v>
      </c>
    </row>
    <row r="87" spans="1:22" x14ac:dyDescent="0.25">
      <c r="A87" s="85" t="s">
        <v>692</v>
      </c>
      <c r="B87" s="93" t="s">
        <v>128</v>
      </c>
      <c r="C87" s="86" t="s">
        <v>110</v>
      </c>
      <c r="D87" s="110">
        <f ca="1">VLOOKUP($C87,AuxPartFluPorc!$C$5:$U$147,AuxPartFluGWh!D$1,FALSE)*HLOOKUP(D$4,AuxLinFluTotGWh!$B$5:$S$10,6,FALSE)</f>
        <v>0</v>
      </c>
      <c r="E87" s="111">
        <f ca="1">VLOOKUP($C87,AuxPartFluPorc!$C$5:$U$147,AuxPartFluGWh!E$1,FALSE)*HLOOKUP(E$4,AuxLinFluTotGWh!$B$5:$S$10,6,FALSE)</f>
        <v>0.92119073057481249</v>
      </c>
      <c r="F87" s="112">
        <f ca="1">VLOOKUP($C87,AuxPartFluPorc!$C$5:$U$147,AuxPartFluGWh!F$1,FALSE)*HLOOKUP(F$4,AuxLinFluTotGWh!$B$5:$S$10,6,FALSE)</f>
        <v>0.14205609997020727</v>
      </c>
      <c r="G87" s="110">
        <f ca="1">VLOOKUP($C87,AuxPartFluPorc!$C$5:$U$147,AuxPartFluGWh!G$1,FALSE)*HLOOKUP(G$4,AuxLinFluTotGWh!$B$5:$S$10,6,FALSE)</f>
        <v>0.92119073057481249</v>
      </c>
      <c r="H87" s="111">
        <f ca="1">VLOOKUP($C87,AuxPartFluPorc!$C$5:$U$147,AuxPartFluGWh!H$1,FALSE)*HLOOKUP(H$4,AuxLinFluTotGWh!$B$5:$S$10,6,FALSE)</f>
        <v>1.3018086230088741</v>
      </c>
      <c r="I87" s="111">
        <f ca="1">VLOOKUP($C87,AuxPartFluPorc!$C$5:$U$147,AuxPartFluGWh!I$1,FALSE)*HLOOKUP(I$4,AuxLinFluTotGWh!$B$5:$S$10,6,FALSE)</f>
        <v>150.86988947947879</v>
      </c>
      <c r="J87" s="112">
        <f ca="1">VLOOKUP($C87,AuxPartFluPorc!$C$5:$U$147,AuxPartFluGWh!J$1,FALSE)*HLOOKUP(J$4,AuxLinFluTotGWh!$B$5:$S$10,6,FALSE)</f>
        <v>3.5934105555138265</v>
      </c>
      <c r="K87" s="110">
        <f ca="1">VLOOKUP($C87,AuxPartFluPorc!$C$5:$U$147,AuxPartFluGWh!K$1,FALSE)*HLOOKUP(K$4,AuxLinFluTotGWh!$B$5:$S$10,6,FALSE)</f>
        <v>0.13065585433448798</v>
      </c>
      <c r="L87" s="111">
        <f ca="1">VLOOKUP($C87,AuxPartFluPorc!$C$5:$U$147,AuxPartFluGWh!L$1,FALSE)*HLOOKUP(L$4,AuxLinFluTotGWh!$B$5:$S$10,6,FALSE)</f>
        <v>0.13353464600833201</v>
      </c>
      <c r="M87" s="112">
        <f ca="1">VLOOKUP($C87,AuxPartFluPorc!$C$5:$U$147,AuxPartFluGWh!M$1,FALSE)*HLOOKUP(M$4,AuxLinFluTotGWh!$B$5:$S$10,6,FALSE)</f>
        <v>0</v>
      </c>
      <c r="N87" s="110">
        <f ca="1">VLOOKUP($C87,AuxPartFluPorc!$C$5:$U$147,AuxPartFluGWh!N$1,FALSE)*HLOOKUP(N$4,AuxLinFluTotGWh!$B$5:$S$10,6,FALSE)</f>
        <v>0</v>
      </c>
      <c r="O87" s="111">
        <f ca="1">VLOOKUP($C87,AuxPartFluPorc!$C$5:$U$147,AuxPartFluGWh!O$1,FALSE)*HLOOKUP(O$4,AuxLinFluTotGWh!$B$5:$S$10,6,FALSE)</f>
        <v>0</v>
      </c>
      <c r="P87" s="111">
        <f ca="1">VLOOKUP($C87,AuxPartFluPorc!$C$5:$U$147,AuxPartFluGWh!P$1,FALSE)*HLOOKUP(P$4,AuxLinFluTotGWh!$B$5:$S$10,6,FALSE)</f>
        <v>0</v>
      </c>
      <c r="Q87" s="112">
        <f ca="1">VLOOKUP($C87,AuxPartFluPorc!$C$5:$U$147,AuxPartFluGWh!Q$1,FALSE)*HLOOKUP(Q$4,AuxLinFluTotGWh!$B$5:$S$10,6,FALSE)</f>
        <v>0</v>
      </c>
      <c r="R87" s="110">
        <f ca="1">VLOOKUP($C87,AuxPartFluPorc!$C$5:$U$147,AuxPartFluGWh!R$1,FALSE)*HLOOKUP(R$4,AuxLinFluTotGWh!$B$5:$S$10,6,FALSE)</f>
        <v>0</v>
      </c>
      <c r="S87" s="111">
        <f ca="1">VLOOKUP($C87,AuxPartFluPorc!$C$5:$U$147,AuxPartFluGWh!S$1,FALSE)*HLOOKUP(S$4,AuxLinFluTotGWh!$B$5:$S$10,6,FALSE)</f>
        <v>0</v>
      </c>
      <c r="T87" s="111">
        <f ca="1">VLOOKUP($C87,AuxPartFluPorc!$C$5:$U$147,AuxPartFluGWh!T$1,FALSE)*HLOOKUP(T$4,AuxLinFluTotGWh!$B$5:$S$10,6,FALSE)</f>
        <v>0</v>
      </c>
      <c r="U87" s="111">
        <f ca="1">VLOOKUP($C87,AuxPartFluPorc!$C$5:$U$147,AuxPartFluGWh!U$1,FALSE)*HLOOKUP(U$4,AuxLinFluTotGWh!$B$5:$S$10,6,FALSE)</f>
        <v>0</v>
      </c>
      <c r="V87" s="107" t="s">
        <v>128</v>
      </c>
    </row>
    <row r="88" spans="1:22" x14ac:dyDescent="0.25">
      <c r="A88" s="87" t="s">
        <v>692</v>
      </c>
      <c r="B88" s="94" t="s">
        <v>128</v>
      </c>
      <c r="C88" s="88" t="s">
        <v>111</v>
      </c>
      <c r="D88" s="113">
        <f ca="1">VLOOKUP($C88,AuxPartFluPorc!$C$5:$U$147,AuxPartFluGWh!D$1,FALSE)*HLOOKUP(D$4,AuxLinFluTotGWh!$B$5:$S$10,6,FALSE)</f>
        <v>8.344312576194865E-2</v>
      </c>
      <c r="E88" s="114">
        <f ca="1">VLOOKUP($C88,AuxPartFluPorc!$C$5:$U$147,AuxPartFluGWh!E$1,FALSE)*HLOOKUP(E$4,AuxLinFluTotGWh!$B$5:$S$10,6,FALSE)</f>
        <v>1.2098629624438642</v>
      </c>
      <c r="F88" s="115">
        <f ca="1">VLOOKUP($C88,AuxPartFluPorc!$C$5:$U$147,AuxPartFluGWh!F$1,FALSE)*HLOOKUP(F$4,AuxLinFluTotGWh!$B$5:$S$10,6,FALSE)</f>
        <v>5.634152069271174</v>
      </c>
      <c r="G88" s="113">
        <f ca="1">VLOOKUP($C88,AuxPartFluPorc!$C$5:$U$147,AuxPartFluGWh!G$1,FALSE)*HLOOKUP(G$4,AuxLinFluTotGWh!$B$5:$S$10,6,FALSE)</f>
        <v>1.2098629624438642</v>
      </c>
      <c r="H88" s="114">
        <f ca="1">VLOOKUP($C88,AuxPartFluPorc!$C$5:$U$147,AuxPartFluGWh!H$1,FALSE)*HLOOKUP(H$4,AuxLinFluTotGWh!$B$5:$S$10,6,FALSE)</f>
        <v>0</v>
      </c>
      <c r="I88" s="114">
        <f ca="1">VLOOKUP($C88,AuxPartFluPorc!$C$5:$U$147,AuxPartFluGWh!I$1,FALSE)*HLOOKUP(I$4,AuxLinFluTotGWh!$B$5:$S$10,6,FALSE)</f>
        <v>8.4185891559903183</v>
      </c>
      <c r="J88" s="115">
        <f ca="1">VLOOKUP($C88,AuxPartFluPorc!$C$5:$U$147,AuxPartFluGWh!J$1,FALSE)*HLOOKUP(J$4,AuxLinFluTotGWh!$B$5:$S$10,6,FALSE)</f>
        <v>1.7316247960721216</v>
      </c>
      <c r="K88" s="113">
        <f ca="1">VLOOKUP($C88,AuxPartFluPorc!$C$5:$U$147,AuxPartFluGWh!K$1,FALSE)*HLOOKUP(K$4,AuxLinFluTotGWh!$B$5:$S$10,6,FALSE)</f>
        <v>14.948003133738871</v>
      </c>
      <c r="L88" s="114">
        <f ca="1">VLOOKUP($C88,AuxPartFluPorc!$C$5:$U$147,AuxPartFluGWh!L$1,FALSE)*HLOOKUP(L$4,AuxLinFluTotGWh!$B$5:$S$10,6,FALSE)</f>
        <v>5.7144659048259863</v>
      </c>
      <c r="M88" s="115">
        <f ca="1">VLOOKUP($C88,AuxPartFluPorc!$C$5:$U$147,AuxPartFluGWh!M$1,FALSE)*HLOOKUP(M$4,AuxLinFluTotGWh!$B$5:$S$10,6,FALSE)</f>
        <v>0</v>
      </c>
      <c r="N88" s="113">
        <f ca="1">VLOOKUP($C88,AuxPartFluPorc!$C$5:$U$147,AuxPartFluGWh!N$1,FALSE)*HLOOKUP(N$4,AuxLinFluTotGWh!$B$5:$S$10,6,FALSE)</f>
        <v>5.7381466999674433E-2</v>
      </c>
      <c r="O88" s="114">
        <f ca="1">VLOOKUP($C88,AuxPartFluPorc!$C$5:$U$147,AuxPartFluGWh!O$1,FALSE)*HLOOKUP(O$4,AuxLinFluTotGWh!$B$5:$S$10,6,FALSE)</f>
        <v>0</v>
      </c>
      <c r="P88" s="114">
        <f ca="1">VLOOKUP($C88,AuxPartFluPorc!$C$5:$U$147,AuxPartFluGWh!P$1,FALSE)*HLOOKUP(P$4,AuxLinFluTotGWh!$B$5:$S$10,6,FALSE)</f>
        <v>0</v>
      </c>
      <c r="Q88" s="115">
        <f ca="1">VLOOKUP($C88,AuxPartFluPorc!$C$5:$U$147,AuxPartFluGWh!Q$1,FALSE)*HLOOKUP(Q$4,AuxLinFluTotGWh!$B$5:$S$10,6,FALSE)</f>
        <v>0</v>
      </c>
      <c r="R88" s="113">
        <f ca="1">VLOOKUP($C88,AuxPartFluPorc!$C$5:$U$147,AuxPartFluGWh!R$1,FALSE)*HLOOKUP(R$4,AuxLinFluTotGWh!$B$5:$S$10,6,FALSE)</f>
        <v>0</v>
      </c>
      <c r="S88" s="114">
        <f ca="1">VLOOKUP($C88,AuxPartFluPorc!$C$5:$U$147,AuxPartFluGWh!S$1,FALSE)*HLOOKUP(S$4,AuxLinFluTotGWh!$B$5:$S$10,6,FALSE)</f>
        <v>0</v>
      </c>
      <c r="T88" s="114">
        <f ca="1">VLOOKUP($C88,AuxPartFluPorc!$C$5:$U$147,AuxPartFluGWh!T$1,FALSE)*HLOOKUP(T$4,AuxLinFluTotGWh!$B$5:$S$10,6,FALSE)</f>
        <v>0</v>
      </c>
      <c r="U88" s="114">
        <f ca="1">VLOOKUP($C88,AuxPartFluPorc!$C$5:$U$147,AuxPartFluGWh!U$1,FALSE)*HLOOKUP(U$4,AuxLinFluTotGWh!$B$5:$S$10,6,FALSE)</f>
        <v>7.1676109112680797E-2</v>
      </c>
      <c r="V88" s="107" t="s">
        <v>128</v>
      </c>
    </row>
    <row r="89" spans="1:22" x14ac:dyDescent="0.25">
      <c r="A89" s="87" t="s">
        <v>692</v>
      </c>
      <c r="B89" s="94" t="s">
        <v>128</v>
      </c>
      <c r="C89" s="88" t="s">
        <v>112</v>
      </c>
      <c r="D89" s="113">
        <f ca="1">VLOOKUP($C89,AuxPartFluPorc!$C$5:$U$147,AuxPartFluGWh!D$1,FALSE)*HLOOKUP(D$4,AuxLinFluTotGWh!$B$5:$S$10,6,FALSE)</f>
        <v>0.624390177437113</v>
      </c>
      <c r="E89" s="114">
        <f ca="1">VLOOKUP($C89,AuxPartFluPorc!$C$5:$U$147,AuxPartFluGWh!E$1,FALSE)*HLOOKUP(E$4,AuxLinFluTotGWh!$B$5:$S$10,6,FALSE)</f>
        <v>25.514510308047438</v>
      </c>
      <c r="F89" s="115">
        <f ca="1">VLOOKUP($C89,AuxPartFluPorc!$C$5:$U$147,AuxPartFluGWh!F$1,FALSE)*HLOOKUP(F$4,AuxLinFluTotGWh!$B$5:$S$10,6,FALSE)</f>
        <v>30.747896034457398</v>
      </c>
      <c r="G89" s="113">
        <f ca="1">VLOOKUP($C89,AuxPartFluPorc!$C$5:$U$147,AuxPartFluGWh!G$1,FALSE)*HLOOKUP(G$4,AuxLinFluTotGWh!$B$5:$S$10,6,FALSE)</f>
        <v>25.514510308047438</v>
      </c>
      <c r="H89" s="114">
        <f ca="1">VLOOKUP($C89,AuxPartFluPorc!$C$5:$U$147,AuxPartFluGWh!H$1,FALSE)*HLOOKUP(H$4,AuxLinFluTotGWh!$B$5:$S$10,6,FALSE)</f>
        <v>16.606298840101807</v>
      </c>
      <c r="I89" s="114">
        <f ca="1">VLOOKUP($C89,AuxPartFluPorc!$C$5:$U$147,AuxPartFluGWh!I$1,FALSE)*HLOOKUP(I$4,AuxLinFluTotGWh!$B$5:$S$10,6,FALSE)</f>
        <v>0</v>
      </c>
      <c r="J89" s="115">
        <f ca="1">VLOOKUP($C89,AuxPartFluPorc!$C$5:$U$147,AuxPartFluGWh!J$1,FALSE)*HLOOKUP(J$4,AuxLinFluTotGWh!$B$5:$S$10,6,FALSE)</f>
        <v>94.094092969384661</v>
      </c>
      <c r="K89" s="113">
        <f ca="1">VLOOKUP($C89,AuxPartFluPorc!$C$5:$U$147,AuxPartFluGWh!K$1,FALSE)*HLOOKUP(K$4,AuxLinFluTotGWh!$B$5:$S$10,6,FALSE)</f>
        <v>59.131787622763973</v>
      </c>
      <c r="L89" s="114">
        <f ca="1">VLOOKUP($C89,AuxPartFluPorc!$C$5:$U$147,AuxPartFluGWh!L$1,FALSE)*HLOOKUP(L$4,AuxLinFluTotGWh!$B$5:$S$10,6,FALSE)</f>
        <v>60.764678281424146</v>
      </c>
      <c r="M89" s="115">
        <f ca="1">VLOOKUP($C89,AuxPartFluPorc!$C$5:$U$147,AuxPartFluGWh!M$1,FALSE)*HLOOKUP(M$4,AuxLinFluTotGWh!$B$5:$S$10,6,FALSE)</f>
        <v>0</v>
      </c>
      <c r="N89" s="113">
        <f ca="1">VLOOKUP($C89,AuxPartFluPorc!$C$5:$U$147,AuxPartFluGWh!N$1,FALSE)*HLOOKUP(N$4,AuxLinFluTotGWh!$B$5:$S$10,6,FALSE)</f>
        <v>0.54733534790270078</v>
      </c>
      <c r="O89" s="114">
        <f ca="1">VLOOKUP($C89,AuxPartFluPorc!$C$5:$U$147,AuxPartFluGWh!O$1,FALSE)*HLOOKUP(O$4,AuxLinFluTotGWh!$B$5:$S$10,6,FALSE)</f>
        <v>0</v>
      </c>
      <c r="P89" s="114">
        <f ca="1">VLOOKUP($C89,AuxPartFluPorc!$C$5:$U$147,AuxPartFluGWh!P$1,FALSE)*HLOOKUP(P$4,AuxLinFluTotGWh!$B$5:$S$10,6,FALSE)</f>
        <v>0</v>
      </c>
      <c r="Q89" s="115">
        <f ca="1">VLOOKUP($C89,AuxPartFluPorc!$C$5:$U$147,AuxPartFluGWh!Q$1,FALSE)*HLOOKUP(Q$4,AuxLinFluTotGWh!$B$5:$S$10,6,FALSE)</f>
        <v>0</v>
      </c>
      <c r="R89" s="113">
        <f ca="1">VLOOKUP($C89,AuxPartFluPorc!$C$5:$U$147,AuxPartFluGWh!R$1,FALSE)*HLOOKUP(R$4,AuxLinFluTotGWh!$B$5:$S$10,6,FALSE)</f>
        <v>0</v>
      </c>
      <c r="S89" s="114">
        <f ca="1">VLOOKUP($C89,AuxPartFluPorc!$C$5:$U$147,AuxPartFluGWh!S$1,FALSE)*HLOOKUP(S$4,AuxLinFluTotGWh!$B$5:$S$10,6,FALSE)</f>
        <v>0</v>
      </c>
      <c r="T89" s="114">
        <f ca="1">VLOOKUP($C89,AuxPartFluPorc!$C$5:$U$147,AuxPartFluGWh!T$1,FALSE)*HLOOKUP(T$4,AuxLinFluTotGWh!$B$5:$S$10,6,FALSE)</f>
        <v>1.5804076411532149E-2</v>
      </c>
      <c r="U89" s="114">
        <f ca="1">VLOOKUP($C89,AuxPartFluPorc!$C$5:$U$147,AuxPartFluGWh!U$1,FALSE)*HLOOKUP(U$4,AuxLinFluTotGWh!$B$5:$S$10,6,FALSE)</f>
        <v>0.39213394598615597</v>
      </c>
      <c r="V89" s="107" t="s">
        <v>128</v>
      </c>
    </row>
    <row r="90" spans="1:22" x14ac:dyDescent="0.25">
      <c r="A90" s="87" t="s">
        <v>692</v>
      </c>
      <c r="B90" s="94" t="s">
        <v>128</v>
      </c>
      <c r="C90" s="88" t="s">
        <v>113</v>
      </c>
      <c r="D90" s="113">
        <f ca="1">VLOOKUP($C90,AuxPartFluPorc!$C$5:$U$147,AuxPartFluGWh!D$1,FALSE)*HLOOKUP(D$4,AuxLinFluTotGWh!$B$5:$S$10,6,FALSE)</f>
        <v>6.8566095127244334E-2</v>
      </c>
      <c r="E90" s="114">
        <f ca="1">VLOOKUP($C90,AuxPartFluPorc!$C$5:$U$147,AuxPartFluGWh!E$1,FALSE)*HLOOKUP(E$4,AuxLinFluTotGWh!$B$5:$S$10,6,FALSE)</f>
        <v>3.0189539655710242</v>
      </c>
      <c r="F90" s="115">
        <f ca="1">VLOOKUP($C90,AuxPartFluPorc!$C$5:$U$147,AuxPartFluGWh!F$1,FALSE)*HLOOKUP(F$4,AuxLinFluTotGWh!$B$5:$S$10,6,FALSE)</f>
        <v>5.3630916909781927</v>
      </c>
      <c r="G90" s="113">
        <f ca="1">VLOOKUP($C90,AuxPartFluPorc!$C$5:$U$147,AuxPartFluGWh!G$1,FALSE)*HLOOKUP(G$4,AuxLinFluTotGWh!$B$5:$S$10,6,FALSE)</f>
        <v>3.0189539655710242</v>
      </c>
      <c r="H90" s="114">
        <f ca="1">VLOOKUP($C90,AuxPartFluPorc!$C$5:$U$147,AuxPartFluGWh!H$1,FALSE)*HLOOKUP(H$4,AuxLinFluTotGWh!$B$5:$S$10,6,FALSE)</f>
        <v>1.0443685205258368</v>
      </c>
      <c r="I90" s="114">
        <f ca="1">VLOOKUP($C90,AuxPartFluPorc!$C$5:$U$147,AuxPartFluGWh!I$1,FALSE)*HLOOKUP(I$4,AuxLinFluTotGWh!$B$5:$S$10,6,FALSE)</f>
        <v>0</v>
      </c>
      <c r="J90" s="115">
        <f ca="1">VLOOKUP($C90,AuxPartFluPorc!$C$5:$U$147,AuxPartFluGWh!J$1,FALSE)*HLOOKUP(J$4,AuxLinFluTotGWh!$B$5:$S$10,6,FALSE)</f>
        <v>9.5455894842525666</v>
      </c>
      <c r="K90" s="113">
        <f ca="1">VLOOKUP($C90,AuxPartFluPorc!$C$5:$U$147,AuxPartFluGWh!K$1,FALSE)*HLOOKUP(K$4,AuxLinFluTotGWh!$B$5:$S$10,6,FALSE)</f>
        <v>9.2739674101257297</v>
      </c>
      <c r="L90" s="114">
        <f ca="1">VLOOKUP($C90,AuxPartFluPorc!$C$5:$U$147,AuxPartFluGWh!L$1,FALSE)*HLOOKUP(L$4,AuxLinFluTotGWh!$B$5:$S$10,6,FALSE)</f>
        <v>15.017802463696395</v>
      </c>
      <c r="M90" s="115">
        <f ca="1">VLOOKUP($C90,AuxPartFluPorc!$C$5:$U$147,AuxPartFluGWh!M$1,FALSE)*HLOOKUP(M$4,AuxLinFluTotGWh!$B$5:$S$10,6,FALSE)</f>
        <v>0</v>
      </c>
      <c r="N90" s="113">
        <f ca="1">VLOOKUP($C90,AuxPartFluPorc!$C$5:$U$147,AuxPartFluGWh!N$1,FALSE)*HLOOKUP(N$4,AuxLinFluTotGWh!$B$5:$S$10,6,FALSE)</f>
        <v>1.3414649608437608E-2</v>
      </c>
      <c r="O90" s="114">
        <f ca="1">VLOOKUP($C90,AuxPartFluPorc!$C$5:$U$147,AuxPartFluGWh!O$1,FALSE)*HLOOKUP(O$4,AuxLinFluTotGWh!$B$5:$S$10,6,FALSE)</f>
        <v>0</v>
      </c>
      <c r="P90" s="114">
        <f ca="1">VLOOKUP($C90,AuxPartFluPorc!$C$5:$U$147,AuxPartFluGWh!P$1,FALSE)*HLOOKUP(P$4,AuxLinFluTotGWh!$B$5:$S$10,6,FALSE)</f>
        <v>0</v>
      </c>
      <c r="Q90" s="115">
        <f ca="1">VLOOKUP($C90,AuxPartFluPorc!$C$5:$U$147,AuxPartFluGWh!Q$1,FALSE)*HLOOKUP(Q$4,AuxLinFluTotGWh!$B$5:$S$10,6,FALSE)</f>
        <v>0</v>
      </c>
      <c r="R90" s="113">
        <f ca="1">VLOOKUP($C90,AuxPartFluPorc!$C$5:$U$147,AuxPartFluGWh!R$1,FALSE)*HLOOKUP(R$4,AuxLinFluTotGWh!$B$5:$S$10,6,FALSE)</f>
        <v>0</v>
      </c>
      <c r="S90" s="114">
        <f ca="1">VLOOKUP($C90,AuxPartFluPorc!$C$5:$U$147,AuxPartFluGWh!S$1,FALSE)*HLOOKUP(S$4,AuxLinFluTotGWh!$B$5:$S$10,6,FALSE)</f>
        <v>0</v>
      </c>
      <c r="T90" s="114">
        <f ca="1">VLOOKUP($C90,AuxPartFluPorc!$C$5:$U$147,AuxPartFluGWh!T$1,FALSE)*HLOOKUP(T$4,AuxLinFluTotGWh!$B$5:$S$10,6,FALSE)</f>
        <v>0</v>
      </c>
      <c r="U90" s="114">
        <f ca="1">VLOOKUP($C90,AuxPartFluPorc!$C$5:$U$147,AuxPartFluGWh!U$1,FALSE)*HLOOKUP(U$4,AuxLinFluTotGWh!$B$5:$S$10,6,FALSE)</f>
        <v>6.8695373205182028E-2</v>
      </c>
      <c r="V90" s="107" t="s">
        <v>128</v>
      </c>
    </row>
    <row r="91" spans="1:22" x14ac:dyDescent="0.25">
      <c r="A91" s="87" t="s">
        <v>692</v>
      </c>
      <c r="B91" s="94" t="s">
        <v>128</v>
      </c>
      <c r="C91" s="88" t="s">
        <v>114</v>
      </c>
      <c r="D91" s="113">
        <f ca="1">VLOOKUP($C91,AuxPartFluPorc!$C$5:$U$147,AuxPartFluGWh!D$1,FALSE)*HLOOKUP(D$4,AuxLinFluTotGWh!$B$5:$S$10,6,FALSE)</f>
        <v>0</v>
      </c>
      <c r="E91" s="114">
        <f ca="1">VLOOKUP($C91,AuxPartFluPorc!$C$5:$U$147,AuxPartFluGWh!E$1,FALSE)*HLOOKUP(E$4,AuxLinFluTotGWh!$B$5:$S$10,6,FALSE)</f>
        <v>0</v>
      </c>
      <c r="F91" s="115">
        <f ca="1">VLOOKUP($C91,AuxPartFluPorc!$C$5:$U$147,AuxPartFluGWh!F$1,FALSE)*HLOOKUP(F$4,AuxLinFluTotGWh!$B$5:$S$10,6,FALSE)</f>
        <v>0</v>
      </c>
      <c r="G91" s="113">
        <f ca="1">VLOOKUP($C91,AuxPartFluPorc!$C$5:$U$147,AuxPartFluGWh!G$1,FALSE)*HLOOKUP(G$4,AuxLinFluTotGWh!$B$5:$S$10,6,FALSE)</f>
        <v>0</v>
      </c>
      <c r="H91" s="114">
        <f ca="1">VLOOKUP($C91,AuxPartFluPorc!$C$5:$U$147,AuxPartFluGWh!H$1,FALSE)*HLOOKUP(H$4,AuxLinFluTotGWh!$B$5:$S$10,6,FALSE)</f>
        <v>0</v>
      </c>
      <c r="I91" s="114">
        <f ca="1">VLOOKUP($C91,AuxPartFluPorc!$C$5:$U$147,AuxPartFluGWh!I$1,FALSE)*HLOOKUP(I$4,AuxLinFluTotGWh!$B$5:$S$10,6,FALSE)</f>
        <v>33.423645774918462</v>
      </c>
      <c r="J91" s="115">
        <f ca="1">VLOOKUP($C91,AuxPartFluPorc!$C$5:$U$147,AuxPartFluGWh!J$1,FALSE)*HLOOKUP(J$4,AuxLinFluTotGWh!$B$5:$S$10,6,FALSE)</f>
        <v>0</v>
      </c>
      <c r="K91" s="113">
        <f ca="1">VLOOKUP($C91,AuxPartFluPorc!$C$5:$U$147,AuxPartFluGWh!K$1,FALSE)*HLOOKUP(K$4,AuxLinFluTotGWh!$B$5:$S$10,6,FALSE)</f>
        <v>1.3761314910386388E-2</v>
      </c>
      <c r="L91" s="114">
        <f ca="1">VLOOKUP($C91,AuxPartFluPorc!$C$5:$U$147,AuxPartFluGWh!L$1,FALSE)*HLOOKUP(L$4,AuxLinFluTotGWh!$B$5:$S$10,6,FALSE)</f>
        <v>2.974391569585921E-2</v>
      </c>
      <c r="M91" s="115">
        <f ca="1">VLOOKUP($C91,AuxPartFluPorc!$C$5:$U$147,AuxPartFluGWh!M$1,FALSE)*HLOOKUP(M$4,AuxLinFluTotGWh!$B$5:$S$10,6,FALSE)</f>
        <v>0</v>
      </c>
      <c r="N91" s="113">
        <f ca="1">VLOOKUP($C91,AuxPartFluPorc!$C$5:$U$147,AuxPartFluGWh!N$1,FALSE)*HLOOKUP(N$4,AuxLinFluTotGWh!$B$5:$S$10,6,FALSE)</f>
        <v>0</v>
      </c>
      <c r="O91" s="114">
        <f ca="1">VLOOKUP($C91,AuxPartFluPorc!$C$5:$U$147,AuxPartFluGWh!O$1,FALSE)*HLOOKUP(O$4,AuxLinFluTotGWh!$B$5:$S$10,6,FALSE)</f>
        <v>0</v>
      </c>
      <c r="P91" s="114">
        <f ca="1">VLOOKUP($C91,AuxPartFluPorc!$C$5:$U$147,AuxPartFluGWh!P$1,FALSE)*HLOOKUP(P$4,AuxLinFluTotGWh!$B$5:$S$10,6,FALSE)</f>
        <v>0</v>
      </c>
      <c r="Q91" s="115">
        <f ca="1">VLOOKUP($C91,AuxPartFluPorc!$C$5:$U$147,AuxPartFluGWh!Q$1,FALSE)*HLOOKUP(Q$4,AuxLinFluTotGWh!$B$5:$S$10,6,FALSE)</f>
        <v>0</v>
      </c>
      <c r="R91" s="113">
        <f ca="1">VLOOKUP($C91,AuxPartFluPorc!$C$5:$U$147,AuxPartFluGWh!R$1,FALSE)*HLOOKUP(R$4,AuxLinFluTotGWh!$B$5:$S$10,6,FALSE)</f>
        <v>0</v>
      </c>
      <c r="S91" s="114">
        <f ca="1">VLOOKUP($C91,AuxPartFluPorc!$C$5:$U$147,AuxPartFluGWh!S$1,FALSE)*HLOOKUP(S$4,AuxLinFluTotGWh!$B$5:$S$10,6,FALSE)</f>
        <v>0</v>
      </c>
      <c r="T91" s="114">
        <f ca="1">VLOOKUP($C91,AuxPartFluPorc!$C$5:$U$147,AuxPartFluGWh!T$1,FALSE)*HLOOKUP(T$4,AuxLinFluTotGWh!$B$5:$S$10,6,FALSE)</f>
        <v>0</v>
      </c>
      <c r="U91" s="114">
        <f ca="1">VLOOKUP($C91,AuxPartFluPorc!$C$5:$U$147,AuxPartFluGWh!U$1,FALSE)*HLOOKUP(U$4,AuxLinFluTotGWh!$B$5:$S$10,6,FALSE)</f>
        <v>0</v>
      </c>
      <c r="V91" s="107" t="s">
        <v>128</v>
      </c>
    </row>
    <row r="92" spans="1:22" x14ac:dyDescent="0.25">
      <c r="A92" s="87" t="s">
        <v>692</v>
      </c>
      <c r="B92" s="94" t="s">
        <v>128</v>
      </c>
      <c r="C92" s="88" t="s">
        <v>115</v>
      </c>
      <c r="D92" s="113">
        <v>0</v>
      </c>
      <c r="E92" s="114">
        <v>0</v>
      </c>
      <c r="F92" s="115">
        <v>0</v>
      </c>
      <c r="G92" s="113">
        <v>0</v>
      </c>
      <c r="H92" s="114">
        <v>0</v>
      </c>
      <c r="I92" s="114">
        <v>0</v>
      </c>
      <c r="J92" s="115">
        <v>0</v>
      </c>
      <c r="K92" s="113">
        <v>0</v>
      </c>
      <c r="L92" s="114">
        <v>0</v>
      </c>
      <c r="M92" s="115">
        <v>0</v>
      </c>
      <c r="N92" s="113">
        <v>0</v>
      </c>
      <c r="O92" s="114">
        <v>0</v>
      </c>
      <c r="P92" s="114">
        <v>0</v>
      </c>
      <c r="Q92" s="115">
        <v>0</v>
      </c>
      <c r="R92" s="113">
        <v>0</v>
      </c>
      <c r="S92" s="114">
        <v>0</v>
      </c>
      <c r="T92" s="114">
        <v>0</v>
      </c>
      <c r="U92" s="114">
        <v>0</v>
      </c>
      <c r="V92" s="107" t="s">
        <v>128</v>
      </c>
    </row>
    <row r="93" spans="1:22" x14ac:dyDescent="0.25">
      <c r="A93" s="87" t="s">
        <v>692</v>
      </c>
      <c r="B93" s="94" t="s">
        <v>128</v>
      </c>
      <c r="C93" s="88" t="s">
        <v>116</v>
      </c>
      <c r="D93" s="113">
        <f ca="1">VLOOKUP($C93,AuxPartFluPorc!$C$5:$U$147,AuxPartFluGWh!D$1,FALSE)*HLOOKUP(D$4,AuxLinFluTotGWh!$B$5:$S$10,6,FALSE)</f>
        <v>8.5773067274689668E-2</v>
      </c>
      <c r="E93" s="114">
        <f ca="1">VLOOKUP($C93,AuxPartFluPorc!$C$5:$U$147,AuxPartFluGWh!E$1,FALSE)*HLOOKUP(E$4,AuxLinFluTotGWh!$B$5:$S$10,6,FALSE)</f>
        <v>1.1675577527837238</v>
      </c>
      <c r="F93" s="115">
        <f ca="1">VLOOKUP($C93,AuxPartFluPorc!$C$5:$U$147,AuxPartFluGWh!F$1,FALSE)*HLOOKUP(F$4,AuxLinFluTotGWh!$B$5:$S$10,6,FALSE)</f>
        <v>13.566926962944528</v>
      </c>
      <c r="G93" s="113">
        <f ca="1">VLOOKUP($C93,AuxPartFluPorc!$C$5:$U$147,AuxPartFluGWh!G$1,FALSE)*HLOOKUP(G$4,AuxLinFluTotGWh!$B$5:$S$10,6,FALSE)</f>
        <v>1.1675577527837238</v>
      </c>
      <c r="H93" s="114">
        <f ca="1">VLOOKUP($C93,AuxPartFluPorc!$C$5:$U$147,AuxPartFluGWh!H$1,FALSE)*HLOOKUP(H$4,AuxLinFluTotGWh!$B$5:$S$10,6,FALSE)</f>
        <v>0</v>
      </c>
      <c r="I93" s="114">
        <f ca="1">VLOOKUP($C93,AuxPartFluPorc!$C$5:$U$147,AuxPartFluGWh!I$1,FALSE)*HLOOKUP(I$4,AuxLinFluTotGWh!$B$5:$S$10,6,FALSE)</f>
        <v>19.071503639982627</v>
      </c>
      <c r="J93" s="115">
        <f ca="1">VLOOKUP($C93,AuxPartFluPorc!$C$5:$U$147,AuxPartFluGWh!J$1,FALSE)*HLOOKUP(J$4,AuxLinFluTotGWh!$B$5:$S$10,6,FALSE)</f>
        <v>3.9606585937075072</v>
      </c>
      <c r="K93" s="113">
        <f ca="1">VLOOKUP($C93,AuxPartFluPorc!$C$5:$U$147,AuxPartFluGWh!K$1,FALSE)*HLOOKUP(K$4,AuxLinFluTotGWh!$B$5:$S$10,6,FALSE)</f>
        <v>12.275553512987635</v>
      </c>
      <c r="L93" s="114">
        <f ca="1">VLOOKUP($C93,AuxPartFluPorc!$C$5:$U$147,AuxPartFluGWh!L$1,FALSE)*HLOOKUP(L$4,AuxLinFluTotGWh!$B$5:$S$10,6,FALSE)</f>
        <v>76.446148145641757</v>
      </c>
      <c r="M93" s="115">
        <f ca="1">VLOOKUP($C93,AuxPartFluPorc!$C$5:$U$147,AuxPartFluGWh!M$1,FALSE)*HLOOKUP(M$4,AuxLinFluTotGWh!$B$5:$S$10,6,FALSE)</f>
        <v>0</v>
      </c>
      <c r="N93" s="113">
        <f ca="1">VLOOKUP($C93,AuxPartFluPorc!$C$5:$U$147,AuxPartFluGWh!N$1,FALSE)*HLOOKUP(N$4,AuxLinFluTotGWh!$B$5:$S$10,6,FALSE)</f>
        <v>0.21120089017055729</v>
      </c>
      <c r="O93" s="114">
        <f ca="1">VLOOKUP($C93,AuxPartFluPorc!$C$5:$U$147,AuxPartFluGWh!O$1,FALSE)*HLOOKUP(O$4,AuxLinFluTotGWh!$B$5:$S$10,6,FALSE)</f>
        <v>0</v>
      </c>
      <c r="P93" s="114">
        <f ca="1">VLOOKUP($C93,AuxPartFluPorc!$C$5:$U$147,AuxPartFluGWh!P$1,FALSE)*HLOOKUP(P$4,AuxLinFluTotGWh!$B$5:$S$10,6,FALSE)</f>
        <v>0</v>
      </c>
      <c r="Q93" s="115">
        <f ca="1">VLOOKUP($C93,AuxPartFluPorc!$C$5:$U$147,AuxPartFluGWh!Q$1,FALSE)*HLOOKUP(Q$4,AuxLinFluTotGWh!$B$5:$S$10,6,FALSE)</f>
        <v>0</v>
      </c>
      <c r="R93" s="113">
        <f ca="1">VLOOKUP($C93,AuxPartFluPorc!$C$5:$U$147,AuxPartFluGWh!R$1,FALSE)*HLOOKUP(R$4,AuxLinFluTotGWh!$B$5:$S$10,6,FALSE)</f>
        <v>0</v>
      </c>
      <c r="S93" s="114">
        <f ca="1">VLOOKUP($C93,AuxPartFluPorc!$C$5:$U$147,AuxPartFluGWh!S$1,FALSE)*HLOOKUP(S$4,AuxLinFluTotGWh!$B$5:$S$10,6,FALSE)</f>
        <v>0</v>
      </c>
      <c r="T93" s="114">
        <f ca="1">VLOOKUP($C93,AuxPartFluPorc!$C$5:$U$147,AuxPartFluGWh!T$1,FALSE)*HLOOKUP(T$4,AuxLinFluTotGWh!$B$5:$S$10,6,FALSE)</f>
        <v>4.4592645654181967E-3</v>
      </c>
      <c r="U93" s="114">
        <f ca="1">VLOOKUP($C93,AuxPartFluPorc!$C$5:$U$147,AuxPartFluGWh!U$1,FALSE)*HLOOKUP(U$4,AuxLinFluTotGWh!$B$5:$S$10,6,FALSE)</f>
        <v>0.18183143351960224</v>
      </c>
      <c r="V93" s="107" t="s">
        <v>128</v>
      </c>
    </row>
    <row r="94" spans="1:22" x14ac:dyDescent="0.25">
      <c r="A94" s="87" t="s">
        <v>692</v>
      </c>
      <c r="B94" s="94" t="s">
        <v>128</v>
      </c>
      <c r="C94" s="88" t="s">
        <v>118</v>
      </c>
      <c r="D94" s="113">
        <f ca="1">VLOOKUP($C94,AuxPartFluPorc!$C$5:$U$147,AuxPartFluGWh!D$1,FALSE)*HLOOKUP(D$4,AuxLinFluTotGWh!$B$5:$S$10,6,FALSE)</f>
        <v>5.0918021602376962E-2</v>
      </c>
      <c r="E94" s="114">
        <f ca="1">VLOOKUP($C94,AuxPartFluPorc!$C$5:$U$147,AuxPartFluGWh!E$1,FALSE)*HLOOKUP(E$4,AuxLinFluTotGWh!$B$5:$S$10,6,FALSE)</f>
        <v>0.6590319139545473</v>
      </c>
      <c r="F94" s="115">
        <f ca="1">VLOOKUP($C94,AuxPartFluPorc!$C$5:$U$147,AuxPartFluGWh!F$1,FALSE)*HLOOKUP(F$4,AuxLinFluTotGWh!$B$5:$S$10,6,FALSE)</f>
        <v>11.599565128467894</v>
      </c>
      <c r="G94" s="113">
        <f ca="1">VLOOKUP($C94,AuxPartFluPorc!$C$5:$U$147,AuxPartFluGWh!G$1,FALSE)*HLOOKUP(G$4,AuxLinFluTotGWh!$B$5:$S$10,6,FALSE)</f>
        <v>0.6590319139545473</v>
      </c>
      <c r="H94" s="114">
        <f ca="1">VLOOKUP($C94,AuxPartFluPorc!$C$5:$U$147,AuxPartFluGWh!H$1,FALSE)*HLOOKUP(H$4,AuxLinFluTotGWh!$B$5:$S$10,6,FALSE)</f>
        <v>0</v>
      </c>
      <c r="I94" s="114">
        <f ca="1">VLOOKUP($C94,AuxPartFluPorc!$C$5:$U$147,AuxPartFluGWh!I$1,FALSE)*HLOOKUP(I$4,AuxLinFluTotGWh!$B$5:$S$10,6,FALSE)</f>
        <v>6.9542106655270025E-2</v>
      </c>
      <c r="J94" s="115">
        <f ca="1">VLOOKUP($C94,AuxPartFluPorc!$C$5:$U$147,AuxPartFluGWh!J$1,FALSE)*HLOOKUP(J$4,AuxLinFluTotGWh!$B$5:$S$10,6,FALSE)</f>
        <v>2.8257105522757991E-2</v>
      </c>
      <c r="K94" s="113">
        <f ca="1">VLOOKUP($C94,AuxPartFluPorc!$C$5:$U$147,AuxPartFluGWh!K$1,FALSE)*HLOOKUP(K$4,AuxLinFluTotGWh!$B$5:$S$10,6,FALSE)</f>
        <v>7.2024327114756668</v>
      </c>
      <c r="L94" s="114">
        <f ca="1">VLOOKUP($C94,AuxPartFluPorc!$C$5:$U$147,AuxPartFluGWh!L$1,FALSE)*HLOOKUP(L$4,AuxLinFluTotGWh!$B$5:$S$10,6,FALSE)</f>
        <v>108.7094768430192</v>
      </c>
      <c r="M94" s="115">
        <f ca="1">VLOOKUP($C94,AuxPartFluPorc!$C$5:$U$147,AuxPartFluGWh!M$1,FALSE)*HLOOKUP(M$4,AuxLinFluTotGWh!$B$5:$S$10,6,FALSE)</f>
        <v>0</v>
      </c>
      <c r="N94" s="113">
        <f ca="1">VLOOKUP($C94,AuxPartFluPorc!$C$5:$U$147,AuxPartFluGWh!N$1,FALSE)*HLOOKUP(N$4,AuxLinFluTotGWh!$B$5:$S$10,6,FALSE)</f>
        <v>0.19876762843138834</v>
      </c>
      <c r="O94" s="114">
        <f ca="1">VLOOKUP($C94,AuxPartFluPorc!$C$5:$U$147,AuxPartFluGWh!O$1,FALSE)*HLOOKUP(O$4,AuxLinFluTotGWh!$B$5:$S$10,6,FALSE)</f>
        <v>0</v>
      </c>
      <c r="P94" s="114">
        <f ca="1">VLOOKUP($C94,AuxPartFluPorc!$C$5:$U$147,AuxPartFluGWh!P$1,FALSE)*HLOOKUP(P$4,AuxLinFluTotGWh!$B$5:$S$10,6,FALSE)</f>
        <v>0</v>
      </c>
      <c r="Q94" s="115">
        <f ca="1">VLOOKUP($C94,AuxPartFluPorc!$C$5:$U$147,AuxPartFluGWh!Q$1,FALSE)*HLOOKUP(Q$4,AuxLinFluTotGWh!$B$5:$S$10,6,FALSE)</f>
        <v>0</v>
      </c>
      <c r="R94" s="113">
        <f ca="1">VLOOKUP($C94,AuxPartFluPorc!$C$5:$U$147,AuxPartFluGWh!R$1,FALSE)*HLOOKUP(R$4,AuxLinFluTotGWh!$B$5:$S$10,6,FALSE)</f>
        <v>0</v>
      </c>
      <c r="S94" s="114">
        <f ca="1">VLOOKUP($C94,AuxPartFluPorc!$C$5:$U$147,AuxPartFluGWh!S$1,FALSE)*HLOOKUP(S$4,AuxLinFluTotGWh!$B$5:$S$10,6,FALSE)</f>
        <v>0</v>
      </c>
      <c r="T94" s="114">
        <f ca="1">VLOOKUP($C94,AuxPartFluPorc!$C$5:$U$147,AuxPartFluGWh!T$1,FALSE)*HLOOKUP(T$4,AuxLinFluTotGWh!$B$5:$S$10,6,FALSE)</f>
        <v>3.8216056736107614E-3</v>
      </c>
      <c r="U94" s="114">
        <f ca="1">VLOOKUP($C94,AuxPartFluPorc!$C$5:$U$147,AuxPartFluGWh!U$1,FALSE)*HLOOKUP(U$4,AuxLinFluTotGWh!$B$5:$S$10,6,FALSE)</f>
        <v>0.14275773799898492</v>
      </c>
      <c r="V94" s="107" t="s">
        <v>128</v>
      </c>
    </row>
    <row r="95" spans="1:22" x14ac:dyDescent="0.25">
      <c r="A95" s="87" t="s">
        <v>692</v>
      </c>
      <c r="B95" s="94" t="s">
        <v>128</v>
      </c>
      <c r="C95" s="88" t="s">
        <v>119</v>
      </c>
      <c r="D95" s="113">
        <f ca="1">VLOOKUP($C95,AuxPartFluPorc!$C$5:$U$147,AuxPartFluGWh!D$1,FALSE)*HLOOKUP(D$4,AuxLinFluTotGWh!$B$5:$S$10,6,FALSE)</f>
        <v>2.2366208359876537E-2</v>
      </c>
      <c r="E95" s="114">
        <f ca="1">VLOOKUP($C95,AuxPartFluPorc!$C$5:$U$147,AuxPartFluGWh!E$1,FALSE)*HLOOKUP(E$4,AuxLinFluTotGWh!$B$5:$S$10,6,FALSE)</f>
        <v>0.28770303146183729</v>
      </c>
      <c r="F95" s="115">
        <f ca="1">VLOOKUP($C95,AuxPartFluPorc!$C$5:$U$147,AuxPartFluGWh!F$1,FALSE)*HLOOKUP(F$4,AuxLinFluTotGWh!$B$5:$S$10,6,FALSE)</f>
        <v>5.3439306356200023</v>
      </c>
      <c r="G95" s="113">
        <f ca="1">VLOOKUP($C95,AuxPartFluPorc!$C$5:$U$147,AuxPartFluGWh!G$1,FALSE)*HLOOKUP(G$4,AuxLinFluTotGWh!$B$5:$S$10,6,FALSE)</f>
        <v>0.28770303146183729</v>
      </c>
      <c r="H95" s="114">
        <f ca="1">VLOOKUP($C95,AuxPartFluPorc!$C$5:$U$147,AuxPartFluGWh!H$1,FALSE)*HLOOKUP(H$4,AuxLinFluTotGWh!$B$5:$S$10,6,FALSE)</f>
        <v>0</v>
      </c>
      <c r="I95" s="114">
        <f ca="1">VLOOKUP($C95,AuxPartFluPorc!$C$5:$U$147,AuxPartFluGWh!I$1,FALSE)*HLOOKUP(I$4,AuxLinFluTotGWh!$B$5:$S$10,6,FALSE)</f>
        <v>1.9477185087652762</v>
      </c>
      <c r="J95" s="115">
        <f ca="1">VLOOKUP($C95,AuxPartFluPorc!$C$5:$U$147,AuxPartFluGWh!J$1,FALSE)*HLOOKUP(J$4,AuxLinFluTotGWh!$B$5:$S$10,6,FALSE)</f>
        <v>0</v>
      </c>
      <c r="K95" s="113">
        <f ca="1">VLOOKUP($C95,AuxPartFluPorc!$C$5:$U$147,AuxPartFluGWh!K$1,FALSE)*HLOOKUP(K$4,AuxLinFluTotGWh!$B$5:$S$10,6,FALSE)</f>
        <v>3.2389393275871661</v>
      </c>
      <c r="L95" s="114">
        <f ca="1">VLOOKUP($C95,AuxPartFluPorc!$C$5:$U$147,AuxPartFluGWh!L$1,FALSE)*HLOOKUP(L$4,AuxLinFluTotGWh!$B$5:$S$10,6,FALSE)</f>
        <v>49.614536227480514</v>
      </c>
      <c r="M95" s="115">
        <f ca="1">VLOOKUP($C95,AuxPartFluPorc!$C$5:$U$147,AuxPartFluGWh!M$1,FALSE)*HLOOKUP(M$4,AuxLinFluTotGWh!$B$5:$S$10,6,FALSE)</f>
        <v>0</v>
      </c>
      <c r="N95" s="113">
        <f ca="1">VLOOKUP($C95,AuxPartFluPorc!$C$5:$U$147,AuxPartFluGWh!N$1,FALSE)*HLOOKUP(N$4,AuxLinFluTotGWh!$B$5:$S$10,6,FALSE)</f>
        <v>9.1362381091541503E-2</v>
      </c>
      <c r="O95" s="114">
        <f ca="1">VLOOKUP($C95,AuxPartFluPorc!$C$5:$U$147,AuxPartFluGWh!O$1,FALSE)*HLOOKUP(O$4,AuxLinFluTotGWh!$B$5:$S$10,6,FALSE)</f>
        <v>0</v>
      </c>
      <c r="P95" s="114">
        <f ca="1">VLOOKUP($C95,AuxPartFluPorc!$C$5:$U$147,AuxPartFluGWh!P$1,FALSE)*HLOOKUP(P$4,AuxLinFluTotGWh!$B$5:$S$10,6,FALSE)</f>
        <v>0</v>
      </c>
      <c r="Q95" s="115">
        <f ca="1">VLOOKUP($C95,AuxPartFluPorc!$C$5:$U$147,AuxPartFluGWh!Q$1,FALSE)*HLOOKUP(Q$4,AuxLinFluTotGWh!$B$5:$S$10,6,FALSE)</f>
        <v>0</v>
      </c>
      <c r="R95" s="113">
        <f ca="1">VLOOKUP($C95,AuxPartFluPorc!$C$5:$U$147,AuxPartFluGWh!R$1,FALSE)*HLOOKUP(R$4,AuxLinFluTotGWh!$B$5:$S$10,6,FALSE)</f>
        <v>0</v>
      </c>
      <c r="S95" s="114">
        <f ca="1">VLOOKUP($C95,AuxPartFluPorc!$C$5:$U$147,AuxPartFluGWh!S$1,FALSE)*HLOOKUP(S$4,AuxLinFluTotGWh!$B$5:$S$10,6,FALSE)</f>
        <v>0</v>
      </c>
      <c r="T95" s="114">
        <f ca="1">VLOOKUP($C95,AuxPartFluPorc!$C$5:$U$147,AuxPartFluGWh!T$1,FALSE)*HLOOKUP(T$4,AuxLinFluTotGWh!$B$5:$S$10,6,FALSE)</f>
        <v>0</v>
      </c>
      <c r="U95" s="114">
        <f ca="1">VLOOKUP($C95,AuxPartFluPorc!$C$5:$U$147,AuxPartFluGWh!U$1,FALSE)*HLOOKUP(U$4,AuxLinFluTotGWh!$B$5:$S$10,6,FALSE)</f>
        <v>6.899203978231655E-2</v>
      </c>
      <c r="V95" s="107" t="s">
        <v>128</v>
      </c>
    </row>
    <row r="96" spans="1:22" x14ac:dyDescent="0.25">
      <c r="A96" s="87" t="s">
        <v>692</v>
      </c>
      <c r="B96" s="94" t="s">
        <v>128</v>
      </c>
      <c r="C96" s="88" t="s">
        <v>120</v>
      </c>
      <c r="D96" s="113">
        <f ca="1">VLOOKUP($C96,AuxPartFluPorc!$C$5:$U$147,AuxPartFluGWh!D$1,FALSE)*HLOOKUP(D$4,AuxLinFluTotGWh!$B$5:$S$10,6,FALSE)</f>
        <v>0</v>
      </c>
      <c r="E96" s="114">
        <f ca="1">VLOOKUP($C96,AuxPartFluPorc!$C$5:$U$147,AuxPartFluGWh!E$1,FALSE)*HLOOKUP(E$4,AuxLinFluTotGWh!$B$5:$S$10,6,FALSE)</f>
        <v>0</v>
      </c>
      <c r="F96" s="115">
        <f ca="1">VLOOKUP($C96,AuxPartFluPorc!$C$5:$U$147,AuxPartFluGWh!F$1,FALSE)*HLOOKUP(F$4,AuxLinFluTotGWh!$B$5:$S$10,6,FALSE)</f>
        <v>5.7435160379469208</v>
      </c>
      <c r="G96" s="113">
        <f ca="1">VLOOKUP($C96,AuxPartFluPorc!$C$5:$U$147,AuxPartFluGWh!G$1,FALSE)*HLOOKUP(G$4,AuxLinFluTotGWh!$B$5:$S$10,6,FALSE)</f>
        <v>0</v>
      </c>
      <c r="H96" s="114">
        <f ca="1">VLOOKUP($C96,AuxPartFluPorc!$C$5:$U$147,AuxPartFluGWh!H$1,FALSE)*HLOOKUP(H$4,AuxLinFluTotGWh!$B$5:$S$10,6,FALSE)</f>
        <v>0</v>
      </c>
      <c r="I96" s="114">
        <f ca="1">VLOOKUP($C96,AuxPartFluPorc!$C$5:$U$147,AuxPartFluGWh!I$1,FALSE)*HLOOKUP(I$4,AuxLinFluTotGWh!$B$5:$S$10,6,FALSE)</f>
        <v>1.6311334573444893</v>
      </c>
      <c r="J96" s="115">
        <f ca="1">VLOOKUP($C96,AuxPartFluPorc!$C$5:$U$147,AuxPartFluGWh!J$1,FALSE)*HLOOKUP(J$4,AuxLinFluTotGWh!$B$5:$S$10,6,FALSE)</f>
        <v>0</v>
      </c>
      <c r="K96" s="113">
        <f ca="1">VLOOKUP($C96,AuxPartFluPorc!$C$5:$U$147,AuxPartFluGWh!K$1,FALSE)*HLOOKUP(K$4,AuxLinFluTotGWh!$B$5:$S$10,6,FALSE)</f>
        <v>7.197225751912982E-2</v>
      </c>
      <c r="L96" s="114">
        <f ca="1">VLOOKUP($C96,AuxPartFluPorc!$C$5:$U$147,AuxPartFluGWh!L$1,FALSE)*HLOOKUP(L$4,AuxLinFluTotGWh!$B$5:$S$10,6,FALSE)</f>
        <v>0.381406543898616</v>
      </c>
      <c r="M96" s="115">
        <f ca="1">VLOOKUP($C96,AuxPartFluPorc!$C$5:$U$147,AuxPartFluGWh!M$1,FALSE)*HLOOKUP(M$4,AuxLinFluTotGWh!$B$5:$S$10,6,FALSE)</f>
        <v>531.9403490012445</v>
      </c>
      <c r="N96" s="113">
        <f ca="1">VLOOKUP($C96,AuxPartFluPorc!$C$5:$U$147,AuxPartFluGWh!N$1,FALSE)*HLOOKUP(N$4,AuxLinFluTotGWh!$B$5:$S$10,6,FALSE)</f>
        <v>35.428587363860395</v>
      </c>
      <c r="O96" s="114">
        <f ca="1">VLOOKUP($C96,AuxPartFluPorc!$C$5:$U$147,AuxPartFluGWh!O$1,FALSE)*HLOOKUP(O$4,AuxLinFluTotGWh!$B$5:$S$10,6,FALSE)</f>
        <v>14.531712468552961</v>
      </c>
      <c r="P96" s="114">
        <f ca="1">VLOOKUP($C96,AuxPartFluPorc!$C$5:$U$147,AuxPartFluGWh!P$1,FALSE)*HLOOKUP(P$4,AuxLinFluTotGWh!$B$5:$S$10,6,FALSE)</f>
        <v>26.960129934806865</v>
      </c>
      <c r="Q96" s="115">
        <f ca="1">VLOOKUP($C96,AuxPartFluPorc!$C$5:$U$147,AuxPartFluGWh!Q$1,FALSE)*HLOOKUP(Q$4,AuxLinFluTotGWh!$B$5:$S$10,6,FALSE)</f>
        <v>531.9403490012445</v>
      </c>
      <c r="R96" s="113">
        <f ca="1">VLOOKUP($C96,AuxPartFluPorc!$C$5:$U$147,AuxPartFluGWh!R$1,FALSE)*HLOOKUP(R$4,AuxLinFluTotGWh!$B$5:$S$10,6,FALSE)</f>
        <v>0</v>
      </c>
      <c r="S96" s="114">
        <f ca="1">VLOOKUP($C96,AuxPartFluPorc!$C$5:$U$147,AuxPartFluGWh!S$1,FALSE)*HLOOKUP(S$4,AuxLinFluTotGWh!$B$5:$S$10,6,FALSE)</f>
        <v>0</v>
      </c>
      <c r="T96" s="114">
        <f ca="1">VLOOKUP($C96,AuxPartFluPorc!$C$5:$U$147,AuxPartFluGWh!T$1,FALSE)*HLOOKUP(T$4,AuxLinFluTotGWh!$B$5:$S$10,6,FALSE)</f>
        <v>0</v>
      </c>
      <c r="U96" s="114">
        <f ca="1">VLOOKUP($C96,AuxPartFluPorc!$C$5:$U$147,AuxPartFluGWh!U$1,FALSE)*HLOOKUP(U$4,AuxLinFluTotGWh!$B$5:$S$10,6,FALSE)</f>
        <v>7.2721563443634007E-2</v>
      </c>
      <c r="V96" s="107" t="s">
        <v>128</v>
      </c>
    </row>
    <row r="97" spans="1:22" x14ac:dyDescent="0.25">
      <c r="A97" s="87" t="s">
        <v>692</v>
      </c>
      <c r="B97" s="94" t="s">
        <v>128</v>
      </c>
      <c r="C97" s="88" t="s">
        <v>121</v>
      </c>
      <c r="D97" s="113">
        <f ca="1">VLOOKUP($C97,AuxPartFluPorc!$C$5:$U$147,AuxPartFluGWh!D$1,FALSE)*HLOOKUP(D$4,AuxLinFluTotGWh!$B$5:$S$10,6,FALSE)</f>
        <v>9.6849637886427895E-3</v>
      </c>
      <c r="E97" s="114">
        <f ca="1">VLOOKUP($C97,AuxPartFluPorc!$C$5:$U$147,AuxPartFluGWh!E$1,FALSE)*HLOOKUP(E$4,AuxLinFluTotGWh!$B$5:$S$10,6,FALSE)</f>
        <v>0</v>
      </c>
      <c r="F97" s="115">
        <f ca="1">VLOOKUP($C97,AuxPartFluPorc!$C$5:$U$147,AuxPartFluGWh!F$1,FALSE)*HLOOKUP(F$4,AuxLinFluTotGWh!$B$5:$S$10,6,FALSE)</f>
        <v>12.57584089781893</v>
      </c>
      <c r="G97" s="113">
        <f ca="1">VLOOKUP($C97,AuxPartFluPorc!$C$5:$U$147,AuxPartFluGWh!G$1,FALSE)*HLOOKUP(G$4,AuxLinFluTotGWh!$B$5:$S$10,6,FALSE)</f>
        <v>0</v>
      </c>
      <c r="H97" s="114">
        <f ca="1">VLOOKUP($C97,AuxPartFluPorc!$C$5:$U$147,AuxPartFluGWh!H$1,FALSE)*HLOOKUP(H$4,AuxLinFluTotGWh!$B$5:$S$10,6,FALSE)</f>
        <v>0</v>
      </c>
      <c r="I97" s="114">
        <f ca="1">VLOOKUP($C97,AuxPartFluPorc!$C$5:$U$147,AuxPartFluGWh!I$1,FALSE)*HLOOKUP(I$4,AuxLinFluTotGWh!$B$5:$S$10,6,FALSE)</f>
        <v>16.128321680458022</v>
      </c>
      <c r="J97" s="115">
        <f ca="1">VLOOKUP($C97,AuxPartFluPorc!$C$5:$U$147,AuxPartFluGWh!J$1,FALSE)*HLOOKUP(J$4,AuxLinFluTotGWh!$B$5:$S$10,6,FALSE)</f>
        <v>0</v>
      </c>
      <c r="K97" s="113">
        <f ca="1">VLOOKUP($C97,AuxPartFluPorc!$C$5:$U$147,AuxPartFluGWh!K$1,FALSE)*HLOOKUP(K$4,AuxLinFluTotGWh!$B$5:$S$10,6,FALSE)</f>
        <v>0.15131045069622037</v>
      </c>
      <c r="L97" s="114">
        <f ca="1">VLOOKUP($C97,AuxPartFluPorc!$C$5:$U$147,AuxPartFluGWh!L$1,FALSE)*HLOOKUP(L$4,AuxLinFluTotGWh!$B$5:$S$10,6,FALSE)</f>
        <v>0.7982018180919811</v>
      </c>
      <c r="M97" s="115">
        <f ca="1">VLOOKUP($C97,AuxPartFluPorc!$C$5:$U$147,AuxPartFluGWh!M$1,FALSE)*HLOOKUP(M$4,AuxLinFluTotGWh!$B$5:$S$10,6,FALSE)</f>
        <v>1159.929349935295</v>
      </c>
      <c r="N97" s="113">
        <f ca="1">VLOOKUP($C97,AuxPartFluPorc!$C$5:$U$147,AuxPartFluGWh!N$1,FALSE)*HLOOKUP(N$4,AuxLinFluTotGWh!$B$5:$S$10,6,FALSE)</f>
        <v>76.766163318878057</v>
      </c>
      <c r="O97" s="114">
        <f ca="1">VLOOKUP($C97,AuxPartFluPorc!$C$5:$U$147,AuxPartFluGWh!O$1,FALSE)*HLOOKUP(O$4,AuxLinFluTotGWh!$B$5:$S$10,6,FALSE)</f>
        <v>31.83048441751011</v>
      </c>
      <c r="P97" s="114">
        <f ca="1">VLOOKUP($C97,AuxPartFluPorc!$C$5:$U$147,AuxPartFluGWh!P$1,FALSE)*HLOOKUP(P$4,AuxLinFluTotGWh!$B$5:$S$10,6,FALSE)</f>
        <v>58.565356284198906</v>
      </c>
      <c r="Q97" s="115">
        <f ca="1">VLOOKUP($C97,AuxPartFluPorc!$C$5:$U$147,AuxPartFluGWh!Q$1,FALSE)*HLOOKUP(Q$4,AuxLinFluTotGWh!$B$5:$S$10,6,FALSE)</f>
        <v>1159.929349935295</v>
      </c>
      <c r="R97" s="113">
        <f ca="1">VLOOKUP($C97,AuxPartFluPorc!$C$5:$U$147,AuxPartFluGWh!R$1,FALSE)*HLOOKUP(R$4,AuxLinFluTotGWh!$B$5:$S$10,6,FALSE)</f>
        <v>0</v>
      </c>
      <c r="S97" s="114">
        <f ca="1">VLOOKUP($C97,AuxPartFluPorc!$C$5:$U$147,AuxPartFluGWh!S$1,FALSE)*HLOOKUP(S$4,AuxLinFluTotGWh!$B$5:$S$10,6,FALSE)</f>
        <v>0</v>
      </c>
      <c r="T97" s="114">
        <f ca="1">VLOOKUP($C97,AuxPartFluPorc!$C$5:$U$147,AuxPartFluGWh!T$1,FALSE)*HLOOKUP(T$4,AuxLinFluTotGWh!$B$5:$S$10,6,FALSE)</f>
        <v>3.9123678894500908E-3</v>
      </c>
      <c r="U97" s="114">
        <f ca="1">VLOOKUP($C97,AuxPartFluPorc!$C$5:$U$147,AuxPartFluGWh!U$1,FALSE)*HLOOKUP(U$4,AuxLinFluTotGWh!$B$5:$S$10,6,FALSE)</f>
        <v>0.15350926497345005</v>
      </c>
      <c r="V97" s="107" t="s">
        <v>128</v>
      </c>
    </row>
    <row r="98" spans="1:22" x14ac:dyDescent="0.25">
      <c r="A98" s="87" t="s">
        <v>692</v>
      </c>
      <c r="B98" s="94" t="s">
        <v>128</v>
      </c>
      <c r="C98" s="88" t="s">
        <v>123</v>
      </c>
      <c r="D98" s="113">
        <f ca="1">VLOOKUP($C98,AuxPartFluPorc!$C$5:$U$147,AuxPartFluGWh!D$1,FALSE)*HLOOKUP(D$4,AuxLinFluTotGWh!$B$5:$S$10,6,FALSE)</f>
        <v>8.821829128935979E-2</v>
      </c>
      <c r="E98" s="114">
        <f ca="1">VLOOKUP($C98,AuxPartFluPorc!$C$5:$U$147,AuxPartFluGWh!E$1,FALSE)*HLOOKUP(E$4,AuxLinFluTotGWh!$B$5:$S$10,6,FALSE)</f>
        <v>0</v>
      </c>
      <c r="F98" s="115">
        <f ca="1">VLOOKUP($C98,AuxPartFluPorc!$C$5:$U$147,AuxPartFluGWh!F$1,FALSE)*HLOOKUP(F$4,AuxLinFluTotGWh!$B$5:$S$10,6,FALSE)</f>
        <v>3.9265377107387933</v>
      </c>
      <c r="G98" s="113">
        <f ca="1">VLOOKUP($C98,AuxPartFluPorc!$C$5:$U$147,AuxPartFluGWh!G$1,FALSE)*HLOOKUP(G$4,AuxLinFluTotGWh!$B$5:$S$10,6,FALSE)</f>
        <v>0</v>
      </c>
      <c r="H98" s="114">
        <f ca="1">VLOOKUP($C98,AuxPartFluPorc!$C$5:$U$147,AuxPartFluGWh!H$1,FALSE)*HLOOKUP(H$4,AuxLinFluTotGWh!$B$5:$S$10,6,FALSE)</f>
        <v>0</v>
      </c>
      <c r="I98" s="114">
        <f ca="1">VLOOKUP($C98,AuxPartFluPorc!$C$5:$U$147,AuxPartFluGWh!I$1,FALSE)*HLOOKUP(I$4,AuxLinFluTotGWh!$B$5:$S$10,6,FALSE)</f>
        <v>264.11949247643014</v>
      </c>
      <c r="J98" s="115">
        <f ca="1">VLOOKUP($C98,AuxPartFluPorc!$C$5:$U$147,AuxPartFluGWh!J$1,FALSE)*HLOOKUP(J$4,AuxLinFluTotGWh!$B$5:$S$10,6,FALSE)</f>
        <v>0.56414369116111984</v>
      </c>
      <c r="K98" s="113">
        <f ca="1">VLOOKUP($C98,AuxPartFluPorc!$C$5:$U$147,AuxPartFluGWh!K$1,FALSE)*HLOOKUP(K$4,AuxLinFluTotGWh!$B$5:$S$10,6,FALSE)</f>
        <v>6.8847247319897678E-2</v>
      </c>
      <c r="L98" s="114">
        <f ca="1">VLOOKUP($C98,AuxPartFluPorc!$C$5:$U$147,AuxPartFluGWh!L$1,FALSE)*HLOOKUP(L$4,AuxLinFluTotGWh!$B$5:$S$10,6,FALSE)</f>
        <v>0.21754639032422618</v>
      </c>
      <c r="M98" s="115">
        <f ca="1">VLOOKUP($C98,AuxPartFluPorc!$C$5:$U$147,AuxPartFluGWh!M$1,FALSE)*HLOOKUP(M$4,AuxLinFluTotGWh!$B$5:$S$10,6,FALSE)</f>
        <v>0</v>
      </c>
      <c r="N98" s="113">
        <f ca="1">VLOOKUP($C98,AuxPartFluPorc!$C$5:$U$147,AuxPartFluGWh!N$1,FALSE)*HLOOKUP(N$4,AuxLinFluTotGWh!$B$5:$S$10,6,FALSE)</f>
        <v>0</v>
      </c>
      <c r="O98" s="114">
        <f ca="1">VLOOKUP($C98,AuxPartFluPorc!$C$5:$U$147,AuxPartFluGWh!O$1,FALSE)*HLOOKUP(O$4,AuxLinFluTotGWh!$B$5:$S$10,6,FALSE)</f>
        <v>0</v>
      </c>
      <c r="P98" s="114">
        <f ca="1">VLOOKUP($C98,AuxPartFluPorc!$C$5:$U$147,AuxPartFluGWh!P$1,FALSE)*HLOOKUP(P$4,AuxLinFluTotGWh!$B$5:$S$10,6,FALSE)</f>
        <v>0</v>
      </c>
      <c r="Q98" s="115">
        <f ca="1">VLOOKUP($C98,AuxPartFluPorc!$C$5:$U$147,AuxPartFluGWh!Q$1,FALSE)*HLOOKUP(Q$4,AuxLinFluTotGWh!$B$5:$S$10,6,FALSE)</f>
        <v>0</v>
      </c>
      <c r="R98" s="113">
        <f ca="1">VLOOKUP($C98,AuxPartFluPorc!$C$5:$U$147,AuxPartFluGWh!R$1,FALSE)*HLOOKUP(R$4,AuxLinFluTotGWh!$B$5:$S$10,6,FALSE)</f>
        <v>0</v>
      </c>
      <c r="S98" s="114">
        <f ca="1">VLOOKUP($C98,AuxPartFluPorc!$C$5:$U$147,AuxPartFluGWh!S$1,FALSE)*HLOOKUP(S$4,AuxLinFluTotGWh!$B$5:$S$10,6,FALSE)</f>
        <v>0</v>
      </c>
      <c r="T98" s="114">
        <f ca="1">VLOOKUP($C98,AuxPartFluPorc!$C$5:$U$147,AuxPartFluGWh!T$1,FALSE)*HLOOKUP(T$4,AuxLinFluTotGWh!$B$5:$S$10,6,FALSE)</f>
        <v>0</v>
      </c>
      <c r="U98" s="114">
        <f ca="1">VLOOKUP($C98,AuxPartFluPorc!$C$5:$U$147,AuxPartFluGWh!U$1,FALSE)*HLOOKUP(U$4,AuxLinFluTotGWh!$B$5:$S$10,6,FALSE)</f>
        <v>4.9745760748891511E-2</v>
      </c>
      <c r="V98" s="107" t="s">
        <v>128</v>
      </c>
    </row>
    <row r="99" spans="1:22" x14ac:dyDescent="0.25">
      <c r="A99" s="87" t="s">
        <v>692</v>
      </c>
      <c r="B99" s="94" t="s">
        <v>128</v>
      </c>
      <c r="C99" s="88" t="s">
        <v>127</v>
      </c>
      <c r="D99" s="113">
        <f ca="1">VLOOKUP($C99,AuxPartFluPorc!$C$5:$U$147,AuxPartFluGWh!D$1,FALSE)*HLOOKUP(D$4,AuxLinFluTotGWh!$B$5:$S$10,6,FALSE)</f>
        <v>0.16348706175056554</v>
      </c>
      <c r="E99" s="114">
        <f ca="1">VLOOKUP($C99,AuxPartFluPorc!$C$5:$U$147,AuxPartFluGWh!E$1,FALSE)*HLOOKUP(E$4,AuxLinFluTotGWh!$B$5:$S$10,6,FALSE)</f>
        <v>2.5536161486257485</v>
      </c>
      <c r="F99" s="115">
        <f ca="1">VLOOKUP($C99,AuxPartFluPorc!$C$5:$U$147,AuxPartFluGWh!F$1,FALSE)*HLOOKUP(F$4,AuxLinFluTotGWh!$B$5:$S$10,6,FALSE)</f>
        <v>19.486427559015851</v>
      </c>
      <c r="G99" s="113">
        <f ca="1">VLOOKUP($C99,AuxPartFluPorc!$C$5:$U$147,AuxPartFluGWh!G$1,FALSE)*HLOOKUP(G$4,AuxLinFluTotGWh!$B$5:$S$10,6,FALSE)</f>
        <v>2.5536161486257485</v>
      </c>
      <c r="H99" s="114">
        <f ca="1">VLOOKUP($C99,AuxPartFluPorc!$C$5:$U$147,AuxPartFluGWh!H$1,FALSE)*HLOOKUP(H$4,AuxLinFluTotGWh!$B$5:$S$10,6,FALSE)</f>
        <v>0</v>
      </c>
      <c r="I99" s="114">
        <f ca="1">VLOOKUP($C99,AuxPartFluPorc!$C$5:$U$147,AuxPartFluGWh!I$1,FALSE)*HLOOKUP(I$4,AuxLinFluTotGWh!$B$5:$S$10,6,FALSE)</f>
        <v>0</v>
      </c>
      <c r="J99" s="115">
        <f ca="1">VLOOKUP($C99,AuxPartFluPorc!$C$5:$U$147,AuxPartFluGWh!J$1,FALSE)*HLOOKUP(J$4,AuxLinFluTotGWh!$B$5:$S$10,6,FALSE)</f>
        <v>9.9457348122964113</v>
      </c>
      <c r="K99" s="113">
        <f ca="1">VLOOKUP($C99,AuxPartFluPorc!$C$5:$U$147,AuxPartFluGWh!K$1,FALSE)*HLOOKUP(K$4,AuxLinFluTotGWh!$B$5:$S$10,6,FALSE)</f>
        <v>19.83844163451635</v>
      </c>
      <c r="L99" s="114">
        <f ca="1">VLOOKUP($C99,AuxPartFluPorc!$C$5:$U$147,AuxPartFluGWh!L$1,FALSE)*HLOOKUP(L$4,AuxLinFluTotGWh!$B$5:$S$10,6,FALSE)</f>
        <v>97.633798395966167</v>
      </c>
      <c r="M99" s="115">
        <f ca="1">VLOOKUP($C99,AuxPartFluPorc!$C$5:$U$147,AuxPartFluGWh!M$1,FALSE)*HLOOKUP(M$4,AuxLinFluTotGWh!$B$5:$S$10,6,FALSE)</f>
        <v>0</v>
      </c>
      <c r="N99" s="113">
        <f ca="1">VLOOKUP($C99,AuxPartFluPorc!$C$5:$U$147,AuxPartFluGWh!N$1,FALSE)*HLOOKUP(N$4,AuxLinFluTotGWh!$B$5:$S$10,6,FALSE)</f>
        <v>0.30247520114790566</v>
      </c>
      <c r="O99" s="114">
        <f ca="1">VLOOKUP($C99,AuxPartFluPorc!$C$5:$U$147,AuxPartFluGWh!O$1,FALSE)*HLOOKUP(O$4,AuxLinFluTotGWh!$B$5:$S$10,6,FALSE)</f>
        <v>0</v>
      </c>
      <c r="P99" s="114">
        <f ca="1">VLOOKUP($C99,AuxPartFluPorc!$C$5:$U$147,AuxPartFluGWh!P$1,FALSE)*HLOOKUP(P$4,AuxLinFluTotGWh!$B$5:$S$10,6,FALSE)</f>
        <v>0</v>
      </c>
      <c r="Q99" s="115">
        <f ca="1">VLOOKUP($C99,AuxPartFluPorc!$C$5:$U$147,AuxPartFluGWh!Q$1,FALSE)*HLOOKUP(Q$4,AuxLinFluTotGWh!$B$5:$S$10,6,FALSE)</f>
        <v>0</v>
      </c>
      <c r="R99" s="113">
        <f ca="1">VLOOKUP($C99,AuxPartFluPorc!$C$5:$U$147,AuxPartFluGWh!R$1,FALSE)*HLOOKUP(R$4,AuxLinFluTotGWh!$B$5:$S$10,6,FALSE)</f>
        <v>0</v>
      </c>
      <c r="S99" s="114">
        <f ca="1">VLOOKUP($C99,AuxPartFluPorc!$C$5:$U$147,AuxPartFluGWh!S$1,FALSE)*HLOOKUP(S$4,AuxLinFluTotGWh!$B$5:$S$10,6,FALSE)</f>
        <v>0</v>
      </c>
      <c r="T99" s="114">
        <f ca="1">VLOOKUP($C99,AuxPartFluPorc!$C$5:$U$147,AuxPartFluGWh!T$1,FALSE)*HLOOKUP(T$4,AuxLinFluTotGWh!$B$5:$S$10,6,FALSE)</f>
        <v>5.7730054082889438E-3</v>
      </c>
      <c r="U99" s="114">
        <f ca="1">VLOOKUP($C99,AuxPartFluPorc!$C$5:$U$147,AuxPartFluGWh!U$1,FALSE)*HLOOKUP(U$4,AuxLinFluTotGWh!$B$5:$S$10,6,FALSE)</f>
        <v>0.26019226403896012</v>
      </c>
      <c r="V99" s="107" t="s">
        <v>128</v>
      </c>
    </row>
    <row r="100" spans="1:22" x14ac:dyDescent="0.25">
      <c r="A100" s="87" t="s">
        <v>693</v>
      </c>
      <c r="B100" s="94" t="s">
        <v>128</v>
      </c>
      <c r="C100" s="88" t="s">
        <v>200</v>
      </c>
      <c r="D100" s="113">
        <f ca="1">VLOOKUP($C100,AuxPartFluPorc!$C$5:$U$147,AuxPartFluGWh!D$1,FALSE)*HLOOKUP(D$4,AuxLinFluTotGWh!$B$5:$S$10,6,FALSE)</f>
        <v>0.12618013413656209</v>
      </c>
      <c r="E100" s="114">
        <f ca="1">VLOOKUP($C100,AuxPartFluPorc!$C$5:$U$147,AuxPartFluGWh!E$1,FALSE)*HLOOKUP(E$4,AuxLinFluTotGWh!$B$5:$S$10,6,FALSE)</f>
        <v>0.94707328955828307</v>
      </c>
      <c r="F100" s="115">
        <f ca="1">VLOOKUP($C100,AuxPartFluPorc!$C$5:$U$147,AuxPartFluGWh!F$1,FALSE)*HLOOKUP(F$4,AuxLinFluTotGWh!$B$5:$S$10,6,FALSE)</f>
        <v>0</v>
      </c>
      <c r="G100" s="113">
        <f ca="1">VLOOKUP($C100,AuxPartFluPorc!$C$5:$U$147,AuxPartFluGWh!G$1,FALSE)*HLOOKUP(G$4,AuxLinFluTotGWh!$B$5:$S$10,6,FALSE)</f>
        <v>0.94707328955828307</v>
      </c>
      <c r="H100" s="114">
        <f ca="1">VLOOKUP($C100,AuxPartFluPorc!$C$5:$U$147,AuxPartFluGWh!H$1,FALSE)*HLOOKUP(H$4,AuxLinFluTotGWh!$B$5:$S$10,6,FALSE)</f>
        <v>0.78437628700370288</v>
      </c>
      <c r="I100" s="114">
        <f ca="1">VLOOKUP($C100,AuxPartFluPorc!$C$5:$U$147,AuxPartFluGWh!I$1,FALSE)*HLOOKUP(I$4,AuxLinFluTotGWh!$B$5:$S$10,6,FALSE)</f>
        <v>4.6638472510241315E-2</v>
      </c>
      <c r="J100" s="115">
        <f ca="1">VLOOKUP($C100,AuxPartFluPorc!$C$5:$U$147,AuxPartFluGWh!J$1,FALSE)*HLOOKUP(J$4,AuxLinFluTotGWh!$B$5:$S$10,6,FALSE)</f>
        <v>0.60632940988811779</v>
      </c>
      <c r="K100" s="113">
        <f ca="1">VLOOKUP($C100,AuxPartFluPorc!$C$5:$U$147,AuxPartFluGWh!K$1,FALSE)*HLOOKUP(K$4,AuxLinFluTotGWh!$B$5:$S$10,6,FALSE)</f>
        <v>3.1371248972166762E-3</v>
      </c>
      <c r="L100" s="114">
        <f ca="1">VLOOKUP($C100,AuxPartFluPorc!$C$5:$U$147,AuxPartFluGWh!L$1,FALSE)*HLOOKUP(L$4,AuxLinFluTotGWh!$B$5:$S$10,6,FALSE)</f>
        <v>6.8416039570395659E-2</v>
      </c>
      <c r="M100" s="115">
        <f ca="1">VLOOKUP($C100,AuxPartFluPorc!$C$5:$U$147,AuxPartFluGWh!M$1,FALSE)*HLOOKUP(M$4,AuxLinFluTotGWh!$B$5:$S$10,6,FALSE)</f>
        <v>8.9886626447654536E-2</v>
      </c>
      <c r="N100" s="113">
        <f ca="1">VLOOKUP($C100,AuxPartFluPorc!$C$5:$U$147,AuxPartFluGWh!N$1,FALSE)*HLOOKUP(N$4,AuxLinFluTotGWh!$B$5:$S$10,6,FALSE)</f>
        <v>7.1731038414336853E-2</v>
      </c>
      <c r="O100" s="114">
        <f ca="1">VLOOKUP($C100,AuxPartFluPorc!$C$5:$U$147,AuxPartFluGWh!O$1,FALSE)*HLOOKUP(O$4,AuxLinFluTotGWh!$B$5:$S$10,6,FALSE)</f>
        <v>3.7120859091052179E-2</v>
      </c>
      <c r="P100" s="114">
        <f ca="1">VLOOKUP($C100,AuxPartFluPorc!$C$5:$U$147,AuxPartFluGWh!P$1,FALSE)*HLOOKUP(P$4,AuxLinFluTotGWh!$B$5:$S$10,6,FALSE)</f>
        <v>3.2636428509049423E-2</v>
      </c>
      <c r="Q100" s="115">
        <f ca="1">VLOOKUP($C100,AuxPartFluPorc!$C$5:$U$147,AuxPartFluGWh!Q$1,FALSE)*HLOOKUP(Q$4,AuxLinFluTotGWh!$B$5:$S$10,6,FALSE)</f>
        <v>8.9886626447654536E-2</v>
      </c>
      <c r="R100" s="113">
        <f ca="1">VLOOKUP($C100,AuxPartFluPorc!$C$5:$U$147,AuxPartFluGWh!R$1,FALSE)*HLOOKUP(R$4,AuxLinFluTotGWh!$B$5:$S$10,6,FALSE)</f>
        <v>6.5836309255482301E-3</v>
      </c>
      <c r="S100" s="114">
        <f ca="1">VLOOKUP($C100,AuxPartFluPorc!$C$5:$U$147,AuxPartFluGWh!S$1,FALSE)*HLOOKUP(S$4,AuxLinFluTotGWh!$B$5:$S$10,6,FALSE)</f>
        <v>4.2299137909435069E-2</v>
      </c>
      <c r="T100" s="114">
        <f ca="1">VLOOKUP($C100,AuxPartFluPorc!$C$5:$U$147,AuxPartFluGWh!T$1,FALSE)*HLOOKUP(T$4,AuxLinFluTotGWh!$B$5:$S$10,6,FALSE)</f>
        <v>7.6355149027325106E-3</v>
      </c>
      <c r="U100" s="114">
        <f ca="1">VLOOKUP($C100,AuxPartFluPorc!$C$5:$U$147,AuxPartFluGWh!U$1,FALSE)*HLOOKUP(U$4,AuxLinFluTotGWh!$B$5:$S$10,6,FALSE)</f>
        <v>1.9014768038568223E-2</v>
      </c>
      <c r="V100" s="107" t="s">
        <v>128</v>
      </c>
    </row>
    <row r="101" spans="1:22" x14ac:dyDescent="0.25">
      <c r="A101" s="87" t="s">
        <v>693</v>
      </c>
      <c r="B101" s="94" t="s">
        <v>128</v>
      </c>
      <c r="C101" s="88" t="s">
        <v>207</v>
      </c>
      <c r="D101" s="113">
        <f ca="1">VLOOKUP($C101,AuxPartFluPorc!$C$5:$U$147,AuxPartFluGWh!D$1,FALSE)*HLOOKUP(D$4,AuxLinFluTotGWh!$B$5:$S$10,6,FALSE)</f>
        <v>7.316210346931066</v>
      </c>
      <c r="E101" s="114">
        <f ca="1">VLOOKUP($C101,AuxPartFluPorc!$C$5:$U$147,AuxPartFluGWh!E$1,FALSE)*HLOOKUP(E$4,AuxLinFluTotGWh!$B$5:$S$10,6,FALSE)</f>
        <v>19.659331004172884</v>
      </c>
      <c r="F101" s="115">
        <f ca="1">VLOOKUP($C101,AuxPartFluPorc!$C$5:$U$147,AuxPartFluGWh!F$1,FALSE)*HLOOKUP(F$4,AuxLinFluTotGWh!$B$5:$S$10,6,FALSE)</f>
        <v>2.4709339640214139</v>
      </c>
      <c r="G101" s="113">
        <f ca="1">VLOOKUP($C101,AuxPartFluPorc!$C$5:$U$147,AuxPartFluGWh!G$1,FALSE)*HLOOKUP(G$4,AuxLinFluTotGWh!$B$5:$S$10,6,FALSE)</f>
        <v>19.659331004172884</v>
      </c>
      <c r="H101" s="114">
        <f ca="1">VLOOKUP($C101,AuxPartFluPorc!$C$5:$U$147,AuxPartFluGWh!H$1,FALSE)*HLOOKUP(H$4,AuxLinFluTotGWh!$B$5:$S$10,6,FALSE)</f>
        <v>0</v>
      </c>
      <c r="I101" s="114">
        <f ca="1">VLOOKUP($C101,AuxPartFluPorc!$C$5:$U$147,AuxPartFluGWh!I$1,FALSE)*HLOOKUP(I$4,AuxLinFluTotGWh!$B$5:$S$10,6,FALSE)</f>
        <v>2.7571117059338908E-2</v>
      </c>
      <c r="J101" s="115">
        <f ca="1">VLOOKUP($C101,AuxPartFluPorc!$C$5:$U$147,AuxPartFluGWh!J$1,FALSE)*HLOOKUP(J$4,AuxLinFluTotGWh!$B$5:$S$10,6,FALSE)</f>
        <v>0</v>
      </c>
      <c r="K101" s="113">
        <f ca="1">VLOOKUP($C101,AuxPartFluPorc!$C$5:$U$147,AuxPartFluGWh!K$1,FALSE)*HLOOKUP(K$4,AuxLinFluTotGWh!$B$5:$S$10,6,FALSE)</f>
        <v>6.5607041779806927</v>
      </c>
      <c r="L101" s="114">
        <f ca="1">VLOOKUP($C101,AuxPartFluPorc!$C$5:$U$147,AuxPartFluGWh!L$1,FALSE)*HLOOKUP(L$4,AuxLinFluTotGWh!$B$5:$S$10,6,FALSE)</f>
        <v>4.3829103124503339</v>
      </c>
      <c r="M101" s="115">
        <f ca="1">VLOOKUP($C101,AuxPartFluPorc!$C$5:$U$147,AuxPartFluGWh!M$1,FALSE)*HLOOKUP(M$4,AuxLinFluTotGWh!$B$5:$S$10,6,FALSE)</f>
        <v>6.5740766816552929</v>
      </c>
      <c r="N101" s="113">
        <f ca="1">VLOOKUP($C101,AuxPartFluPorc!$C$5:$U$147,AuxPartFluGWh!N$1,FALSE)*HLOOKUP(N$4,AuxLinFluTotGWh!$B$5:$S$10,6,FALSE)</f>
        <v>10.861964527628617</v>
      </c>
      <c r="O101" s="114">
        <f ca="1">VLOOKUP($C101,AuxPartFluPorc!$C$5:$U$147,AuxPartFluGWh!O$1,FALSE)*HLOOKUP(O$4,AuxLinFluTotGWh!$B$5:$S$10,6,FALSE)</f>
        <v>3.5688268497990197</v>
      </c>
      <c r="P101" s="114">
        <f ca="1">VLOOKUP($C101,AuxPartFluPorc!$C$5:$U$147,AuxPartFluGWh!P$1,FALSE)*HLOOKUP(P$4,AuxLinFluTotGWh!$B$5:$S$10,6,FALSE)</f>
        <v>3.0373606027161406</v>
      </c>
      <c r="Q101" s="115">
        <f ca="1">VLOOKUP($C101,AuxPartFluPorc!$C$5:$U$147,AuxPartFluGWh!Q$1,FALSE)*HLOOKUP(Q$4,AuxLinFluTotGWh!$B$5:$S$10,6,FALSE)</f>
        <v>6.5740766816552929</v>
      </c>
      <c r="R101" s="113">
        <f ca="1">VLOOKUP($C101,AuxPartFluPorc!$C$5:$U$147,AuxPartFluGWh!R$1,FALSE)*HLOOKUP(R$4,AuxLinFluTotGWh!$B$5:$S$10,6,FALSE)</f>
        <v>1.1059779270856296</v>
      </c>
      <c r="S101" s="114">
        <f ca="1">VLOOKUP($C101,AuxPartFluPorc!$C$5:$U$147,AuxPartFluGWh!S$1,FALSE)*HLOOKUP(S$4,AuxLinFluTotGWh!$B$5:$S$10,6,FALSE)</f>
        <v>4.0018990650560049</v>
      </c>
      <c r="T101" s="114">
        <f ca="1">VLOOKUP($C101,AuxPartFluPorc!$C$5:$U$147,AuxPartFluGWh!T$1,FALSE)*HLOOKUP(T$4,AuxLinFluTotGWh!$B$5:$S$10,6,FALSE)</f>
        <v>0.75685329385432887</v>
      </c>
      <c r="U101" s="114">
        <f ca="1">VLOOKUP($C101,AuxPartFluPorc!$C$5:$U$147,AuxPartFluGWh!U$1,FALSE)*HLOOKUP(U$4,AuxLinFluTotGWh!$B$5:$S$10,6,FALSE)</f>
        <v>1.1969722706625294</v>
      </c>
      <c r="V101" s="107" t="s">
        <v>128</v>
      </c>
    </row>
    <row r="102" spans="1:22" x14ac:dyDescent="0.25">
      <c r="A102" s="87" t="s">
        <v>693</v>
      </c>
      <c r="B102" s="94" t="s">
        <v>128</v>
      </c>
      <c r="C102" s="88" t="s">
        <v>215</v>
      </c>
      <c r="D102" s="113">
        <f ca="1">VLOOKUP($C102,AuxPartFluPorc!$C$5:$U$147,AuxPartFluGWh!D$1,FALSE)*HLOOKUP(D$4,AuxLinFluTotGWh!$B$5:$S$10,6,FALSE)</f>
        <v>0.32009189102506996</v>
      </c>
      <c r="E102" s="114">
        <f ca="1">VLOOKUP($C102,AuxPartFluPorc!$C$5:$U$147,AuxPartFluGWh!E$1,FALSE)*HLOOKUP(E$4,AuxLinFluTotGWh!$B$5:$S$10,6,FALSE)</f>
        <v>0.78295454601716452</v>
      </c>
      <c r="F102" s="115">
        <f ca="1">VLOOKUP($C102,AuxPartFluPorc!$C$5:$U$147,AuxPartFluGWh!F$1,FALSE)*HLOOKUP(F$4,AuxLinFluTotGWh!$B$5:$S$10,6,FALSE)</f>
        <v>0</v>
      </c>
      <c r="G102" s="113">
        <f ca="1">VLOOKUP($C102,AuxPartFluPorc!$C$5:$U$147,AuxPartFluGWh!G$1,FALSE)*HLOOKUP(G$4,AuxLinFluTotGWh!$B$5:$S$10,6,FALSE)</f>
        <v>0.78295454601716452</v>
      </c>
      <c r="H102" s="114">
        <f ca="1">VLOOKUP($C102,AuxPartFluPorc!$C$5:$U$147,AuxPartFluGWh!H$1,FALSE)*HLOOKUP(H$4,AuxLinFluTotGWh!$B$5:$S$10,6,FALSE)</f>
        <v>0</v>
      </c>
      <c r="I102" s="114">
        <f ca="1">VLOOKUP($C102,AuxPartFluPorc!$C$5:$U$147,AuxPartFluGWh!I$1,FALSE)*HLOOKUP(I$4,AuxLinFluTotGWh!$B$5:$S$10,6,FALSE)</f>
        <v>0</v>
      </c>
      <c r="J102" s="115">
        <f ca="1">VLOOKUP($C102,AuxPartFluPorc!$C$5:$U$147,AuxPartFluGWh!J$1,FALSE)*HLOOKUP(J$4,AuxLinFluTotGWh!$B$5:$S$10,6,FALSE)</f>
        <v>0</v>
      </c>
      <c r="K102" s="113">
        <f ca="1">VLOOKUP($C102,AuxPartFluPorc!$C$5:$U$147,AuxPartFluGWh!K$1,FALSE)*HLOOKUP(K$4,AuxLinFluTotGWh!$B$5:$S$10,6,FALSE)</f>
        <v>1.6715590509080464E-2</v>
      </c>
      <c r="L102" s="114">
        <f ca="1">VLOOKUP($C102,AuxPartFluPorc!$C$5:$U$147,AuxPartFluGWh!L$1,FALSE)*HLOOKUP(L$4,AuxLinFluTotGWh!$B$5:$S$10,6,FALSE)</f>
        <v>4.7513371912149882E-2</v>
      </c>
      <c r="M102" s="115">
        <f ca="1">VLOOKUP($C102,AuxPartFluPorc!$C$5:$U$147,AuxPartFluGWh!M$1,FALSE)*HLOOKUP(M$4,AuxLinFluTotGWh!$B$5:$S$10,6,FALSE)</f>
        <v>0.28024695926782034</v>
      </c>
      <c r="N102" s="113">
        <f ca="1">VLOOKUP($C102,AuxPartFluPorc!$C$5:$U$147,AuxPartFluGWh!N$1,FALSE)*HLOOKUP(N$4,AuxLinFluTotGWh!$B$5:$S$10,6,FALSE)</f>
        <v>0.43421499086877396</v>
      </c>
      <c r="O102" s="114">
        <f ca="1">VLOOKUP($C102,AuxPartFluPorc!$C$5:$U$147,AuxPartFluGWh!O$1,FALSE)*HLOOKUP(O$4,AuxLinFluTotGWh!$B$5:$S$10,6,FALSE)</f>
        <v>0.14733183118701745</v>
      </c>
      <c r="P102" s="114">
        <f ca="1">VLOOKUP($C102,AuxPartFluPorc!$C$5:$U$147,AuxPartFluGWh!P$1,FALSE)*HLOOKUP(P$4,AuxLinFluTotGWh!$B$5:$S$10,6,FALSE)</f>
        <v>0.1294797279998029</v>
      </c>
      <c r="Q102" s="115">
        <f ca="1">VLOOKUP($C102,AuxPartFluPorc!$C$5:$U$147,AuxPartFluGWh!Q$1,FALSE)*HLOOKUP(Q$4,AuxLinFluTotGWh!$B$5:$S$10,6,FALSE)</f>
        <v>0.28024695926782034</v>
      </c>
      <c r="R102" s="113">
        <f ca="1">VLOOKUP($C102,AuxPartFluPorc!$C$5:$U$147,AuxPartFluGWh!R$1,FALSE)*HLOOKUP(R$4,AuxLinFluTotGWh!$B$5:$S$10,6,FALSE)</f>
        <v>4.0272717303421059E-2</v>
      </c>
      <c r="S102" s="114">
        <f ca="1">VLOOKUP($C102,AuxPartFluPorc!$C$5:$U$147,AuxPartFluGWh!S$1,FALSE)*HLOOKUP(S$4,AuxLinFluTotGWh!$B$5:$S$10,6,FALSE)</f>
        <v>0.16569506039987594</v>
      </c>
      <c r="T102" s="114">
        <f ca="1">VLOOKUP($C102,AuxPartFluPorc!$C$5:$U$147,AuxPartFluGWh!T$1,FALSE)*HLOOKUP(T$4,AuxLinFluTotGWh!$B$5:$S$10,6,FALSE)</f>
        <v>3.0939442082383715E-2</v>
      </c>
      <c r="U102" s="114">
        <f ca="1">VLOOKUP($C102,AuxPartFluPorc!$C$5:$U$147,AuxPartFluGWh!U$1,FALSE)*HLOOKUP(U$4,AuxLinFluTotGWh!$B$5:$S$10,6,FALSE)</f>
        <v>5.9588927374902435E-2</v>
      </c>
      <c r="V102" s="107" t="s">
        <v>128</v>
      </c>
    </row>
    <row r="103" spans="1:22" x14ac:dyDescent="0.25">
      <c r="A103" s="87" t="s">
        <v>693</v>
      </c>
      <c r="B103" s="94" t="s">
        <v>128</v>
      </c>
      <c r="C103" s="88" t="s">
        <v>220</v>
      </c>
      <c r="D103" s="113">
        <f ca="1">VLOOKUP($C103,AuxPartFluPorc!$C$5:$U$147,AuxPartFluGWh!D$1,FALSE)*HLOOKUP(D$4,AuxLinFluTotGWh!$B$5:$S$10,6,FALSE)</f>
        <v>1.243124600314129</v>
      </c>
      <c r="E103" s="114">
        <f ca="1">VLOOKUP($C103,AuxPartFluPorc!$C$5:$U$147,AuxPartFluGWh!E$1,FALSE)*HLOOKUP(E$4,AuxLinFluTotGWh!$B$5:$S$10,6,FALSE)</f>
        <v>3.2628069704534881</v>
      </c>
      <c r="F103" s="115">
        <f ca="1">VLOOKUP($C103,AuxPartFluPorc!$C$5:$U$147,AuxPartFluGWh!F$1,FALSE)*HLOOKUP(F$4,AuxLinFluTotGWh!$B$5:$S$10,6,FALSE)</f>
        <v>0.30003390108697581</v>
      </c>
      <c r="G103" s="113">
        <f ca="1">VLOOKUP($C103,AuxPartFluPorc!$C$5:$U$147,AuxPartFluGWh!G$1,FALSE)*HLOOKUP(G$4,AuxLinFluTotGWh!$B$5:$S$10,6,FALSE)</f>
        <v>3.2628069704534881</v>
      </c>
      <c r="H103" s="114">
        <f ca="1">VLOOKUP($C103,AuxPartFluPorc!$C$5:$U$147,AuxPartFluGWh!H$1,FALSE)*HLOOKUP(H$4,AuxLinFluTotGWh!$B$5:$S$10,6,FALSE)</f>
        <v>0</v>
      </c>
      <c r="I103" s="114">
        <f ca="1">VLOOKUP($C103,AuxPartFluPorc!$C$5:$U$147,AuxPartFluGWh!I$1,FALSE)*HLOOKUP(I$4,AuxLinFluTotGWh!$B$5:$S$10,6,FALSE)</f>
        <v>0</v>
      </c>
      <c r="J103" s="115">
        <f ca="1">VLOOKUP($C103,AuxPartFluPorc!$C$5:$U$147,AuxPartFluGWh!J$1,FALSE)*HLOOKUP(J$4,AuxLinFluTotGWh!$B$5:$S$10,6,FALSE)</f>
        <v>0</v>
      </c>
      <c r="K103" s="113">
        <f ca="1">VLOOKUP($C103,AuxPartFluPorc!$C$5:$U$147,AuxPartFluGWh!K$1,FALSE)*HLOOKUP(K$4,AuxLinFluTotGWh!$B$5:$S$10,6,FALSE)</f>
        <v>0.83649005190305858</v>
      </c>
      <c r="L103" s="114">
        <f ca="1">VLOOKUP($C103,AuxPartFluPorc!$C$5:$U$147,AuxPartFluGWh!L$1,FALSE)*HLOOKUP(L$4,AuxLinFluTotGWh!$B$5:$S$10,6,FALSE)</f>
        <v>0.59299070624043915</v>
      </c>
      <c r="M103" s="115">
        <f ca="1">VLOOKUP($C103,AuxPartFluPorc!$C$5:$U$147,AuxPartFluGWh!M$1,FALSE)*HLOOKUP(M$4,AuxLinFluTotGWh!$B$5:$S$10,6,FALSE)</f>
        <v>1.1468879091613495</v>
      </c>
      <c r="N103" s="113">
        <f ca="1">VLOOKUP($C103,AuxPartFluPorc!$C$5:$U$147,AuxPartFluGWh!N$1,FALSE)*HLOOKUP(N$4,AuxLinFluTotGWh!$B$5:$S$10,6,FALSE)</f>
        <v>2.048816311734643</v>
      </c>
      <c r="O103" s="114">
        <f ca="1">VLOOKUP($C103,AuxPartFluPorc!$C$5:$U$147,AuxPartFluGWh!O$1,FALSE)*HLOOKUP(O$4,AuxLinFluTotGWh!$B$5:$S$10,6,FALSE)</f>
        <v>0.61818520118543896</v>
      </c>
      <c r="P103" s="114">
        <f ca="1">VLOOKUP($C103,AuxPartFluPorc!$C$5:$U$147,AuxPartFluGWh!P$1,FALSE)*HLOOKUP(P$4,AuxLinFluTotGWh!$B$5:$S$10,6,FALSE)</f>
        <v>0.52988535711352813</v>
      </c>
      <c r="Q103" s="115">
        <f ca="1">VLOOKUP($C103,AuxPartFluPorc!$C$5:$U$147,AuxPartFluGWh!Q$1,FALSE)*HLOOKUP(Q$4,AuxLinFluTotGWh!$B$5:$S$10,6,FALSE)</f>
        <v>1.1468879091613495</v>
      </c>
      <c r="R103" s="113">
        <f ca="1">VLOOKUP($C103,AuxPartFluPorc!$C$5:$U$147,AuxPartFluGWh!R$1,FALSE)*HLOOKUP(R$4,AuxLinFluTotGWh!$B$5:$S$10,6,FALSE)</f>
        <v>0.19008032421444318</v>
      </c>
      <c r="S103" s="114">
        <f ca="1">VLOOKUP($C103,AuxPartFluPorc!$C$5:$U$147,AuxPartFluGWh!S$1,FALSE)*HLOOKUP(S$4,AuxLinFluTotGWh!$B$5:$S$10,6,FALSE)</f>
        <v>0.68685326623485177</v>
      </c>
      <c r="T103" s="114">
        <f ca="1">VLOOKUP($C103,AuxPartFluPorc!$C$5:$U$147,AuxPartFluGWh!T$1,FALSE)*HLOOKUP(T$4,AuxLinFluTotGWh!$B$5:$S$10,6,FALSE)</f>
        <v>0.1281827349155176</v>
      </c>
      <c r="U103" s="114">
        <f ca="1">VLOOKUP($C103,AuxPartFluPorc!$C$5:$U$147,AuxPartFluGWh!U$1,FALSE)*HLOOKUP(U$4,AuxLinFluTotGWh!$B$5:$S$10,6,FALSE)</f>
        <v>0.20582447709090992</v>
      </c>
      <c r="V103" s="107" t="s">
        <v>128</v>
      </c>
    </row>
    <row r="104" spans="1:22" x14ac:dyDescent="0.25">
      <c r="A104" s="87" t="s">
        <v>693</v>
      </c>
      <c r="B104" s="94" t="s">
        <v>128</v>
      </c>
      <c r="C104" s="88" t="s">
        <v>221</v>
      </c>
      <c r="D104" s="113">
        <f ca="1">VLOOKUP($C104,AuxPartFluPorc!$C$5:$U$147,AuxPartFluGWh!D$1,FALSE)*HLOOKUP(D$4,AuxLinFluTotGWh!$B$5:$S$10,6,FALSE)</f>
        <v>9.3815564558438531</v>
      </c>
      <c r="E104" s="114">
        <f ca="1">VLOOKUP($C104,AuxPartFluPorc!$C$5:$U$147,AuxPartFluGWh!E$1,FALSE)*HLOOKUP(E$4,AuxLinFluTotGWh!$B$5:$S$10,6,FALSE)</f>
        <v>82.019946163531841</v>
      </c>
      <c r="F104" s="115">
        <f ca="1">VLOOKUP($C104,AuxPartFluPorc!$C$5:$U$147,AuxPartFluGWh!F$1,FALSE)*HLOOKUP(F$4,AuxLinFluTotGWh!$B$5:$S$10,6,FALSE)</f>
        <v>2.6217184775164117</v>
      </c>
      <c r="G104" s="113">
        <f ca="1">VLOOKUP($C104,AuxPartFluPorc!$C$5:$U$147,AuxPartFluGWh!G$1,FALSE)*HLOOKUP(G$4,AuxLinFluTotGWh!$B$5:$S$10,6,FALSE)</f>
        <v>82.019946163531841</v>
      </c>
      <c r="H104" s="114">
        <f ca="1">VLOOKUP($C104,AuxPartFluPorc!$C$5:$U$147,AuxPartFluGWh!H$1,FALSE)*HLOOKUP(H$4,AuxLinFluTotGWh!$B$5:$S$10,6,FALSE)</f>
        <v>63.347878842919485</v>
      </c>
      <c r="I104" s="114">
        <f ca="1">VLOOKUP($C104,AuxPartFluPorc!$C$5:$U$147,AuxPartFluGWh!I$1,FALSE)*HLOOKUP(I$4,AuxLinFluTotGWh!$B$5:$S$10,6,FALSE)</f>
        <v>4.4757232901028683</v>
      </c>
      <c r="J104" s="115">
        <f ca="1">VLOOKUP($C104,AuxPartFluPorc!$C$5:$U$147,AuxPartFluGWh!J$1,FALSE)*HLOOKUP(J$4,AuxLinFluTotGWh!$B$5:$S$10,6,FALSE)</f>
        <v>45.128677817858986</v>
      </c>
      <c r="K104" s="113">
        <f ca="1">VLOOKUP($C104,AuxPartFluPorc!$C$5:$U$147,AuxPartFluGWh!K$1,FALSE)*HLOOKUP(K$4,AuxLinFluTotGWh!$B$5:$S$10,6,FALSE)</f>
        <v>4.1556629561087304</v>
      </c>
      <c r="L104" s="114">
        <f ca="1">VLOOKUP($C104,AuxPartFluPorc!$C$5:$U$147,AuxPartFluGWh!L$1,FALSE)*HLOOKUP(L$4,AuxLinFluTotGWh!$B$5:$S$10,6,FALSE)</f>
        <v>285.38147134285629</v>
      </c>
      <c r="M104" s="115">
        <f ca="1">VLOOKUP($C104,AuxPartFluPorc!$C$5:$U$147,AuxPartFluGWh!M$1,FALSE)*HLOOKUP(M$4,AuxLinFluTotGWh!$B$5:$S$10,6,FALSE)</f>
        <v>6.8204562223033722</v>
      </c>
      <c r="N104" s="113">
        <f ca="1">VLOOKUP($C104,AuxPartFluPorc!$C$5:$U$147,AuxPartFluGWh!N$1,FALSE)*HLOOKUP(N$4,AuxLinFluTotGWh!$B$5:$S$10,6,FALSE)</f>
        <v>11.840256958330135</v>
      </c>
      <c r="O104" s="114">
        <f ca="1">VLOOKUP($C104,AuxPartFluPorc!$C$5:$U$147,AuxPartFluGWh!O$1,FALSE)*HLOOKUP(O$4,AuxLinFluTotGWh!$B$5:$S$10,6,FALSE)</f>
        <v>3.6892980492197318</v>
      </c>
      <c r="P104" s="114">
        <f ca="1">VLOOKUP($C104,AuxPartFluPorc!$C$5:$U$147,AuxPartFluGWh!P$1,FALSE)*HLOOKUP(P$4,AuxLinFluTotGWh!$B$5:$S$10,6,FALSE)</f>
        <v>3.1511891163283794</v>
      </c>
      <c r="Q104" s="115">
        <f ca="1">VLOOKUP($C104,AuxPartFluPorc!$C$5:$U$147,AuxPartFluGWh!Q$1,FALSE)*HLOOKUP(Q$4,AuxLinFluTotGWh!$B$5:$S$10,6,FALSE)</f>
        <v>6.8204562223033722</v>
      </c>
      <c r="R104" s="113">
        <f ca="1">VLOOKUP($C104,AuxPartFluPorc!$C$5:$U$147,AuxPartFluGWh!R$1,FALSE)*HLOOKUP(R$4,AuxLinFluTotGWh!$B$5:$S$10,6,FALSE)</f>
        <v>1.1371705751470296</v>
      </c>
      <c r="S104" s="114">
        <f ca="1">VLOOKUP($C104,AuxPartFluPorc!$C$5:$U$147,AuxPartFluGWh!S$1,FALSE)*HLOOKUP(S$4,AuxLinFluTotGWh!$B$5:$S$10,6,FALSE)</f>
        <v>4.1096742111193372</v>
      </c>
      <c r="T104" s="114">
        <f ca="1">VLOOKUP($C104,AuxPartFluPorc!$C$5:$U$147,AuxPartFluGWh!T$1,FALSE)*HLOOKUP(T$4,AuxLinFluTotGWh!$B$5:$S$10,6,FALSE)</f>
        <v>0.77088226441394825</v>
      </c>
      <c r="U104" s="114">
        <f ca="1">VLOOKUP($C104,AuxPartFluPorc!$C$5:$U$147,AuxPartFluGWh!U$1,FALSE)*HLOOKUP(U$4,AuxLinFluTotGWh!$B$5:$S$10,6,FALSE)</f>
        <v>1.2257907090823987</v>
      </c>
      <c r="V104" s="107" t="s">
        <v>128</v>
      </c>
    </row>
    <row r="105" spans="1:22" x14ac:dyDescent="0.25">
      <c r="A105" s="87" t="s">
        <v>693</v>
      </c>
      <c r="B105" s="94" t="s">
        <v>128</v>
      </c>
      <c r="C105" s="88" t="s">
        <v>228</v>
      </c>
      <c r="D105" s="113">
        <f ca="1">VLOOKUP($C105,AuxPartFluPorc!$C$5:$U$147,AuxPartFluGWh!D$1,FALSE)*HLOOKUP(D$4,AuxLinFluTotGWh!$B$5:$S$10,6,FALSE)</f>
        <v>3.4487181838533352</v>
      </c>
      <c r="E105" s="114">
        <f ca="1">VLOOKUP($C105,AuxPartFluPorc!$C$5:$U$147,AuxPartFluGWh!E$1,FALSE)*HLOOKUP(E$4,AuxLinFluTotGWh!$B$5:$S$10,6,FALSE)</f>
        <v>29.787591202973644</v>
      </c>
      <c r="F105" s="115">
        <f ca="1">VLOOKUP($C105,AuxPartFluPorc!$C$5:$U$147,AuxPartFluGWh!F$1,FALSE)*HLOOKUP(F$4,AuxLinFluTotGWh!$B$5:$S$10,6,FALSE)</f>
        <v>1.2914062768444052</v>
      </c>
      <c r="G105" s="113">
        <f ca="1">VLOOKUP($C105,AuxPartFluPorc!$C$5:$U$147,AuxPartFluGWh!G$1,FALSE)*HLOOKUP(G$4,AuxLinFluTotGWh!$B$5:$S$10,6,FALSE)</f>
        <v>29.787591202973644</v>
      </c>
      <c r="H105" s="114">
        <f ca="1">VLOOKUP($C105,AuxPartFluPorc!$C$5:$U$147,AuxPartFluGWh!H$1,FALSE)*HLOOKUP(H$4,AuxLinFluTotGWh!$B$5:$S$10,6,FALSE)</f>
        <v>23.067242337403705</v>
      </c>
      <c r="I105" s="114">
        <f ca="1">VLOOKUP($C105,AuxPartFluPorc!$C$5:$U$147,AuxPartFluGWh!I$1,FALSE)*HLOOKUP(I$4,AuxLinFluTotGWh!$B$5:$S$10,6,FALSE)</f>
        <v>0.78847121964844347</v>
      </c>
      <c r="J105" s="115">
        <f ca="1">VLOOKUP($C105,AuxPartFluPorc!$C$5:$U$147,AuxPartFluGWh!J$1,FALSE)*HLOOKUP(J$4,AuxLinFluTotGWh!$B$5:$S$10,6,FALSE)</f>
        <v>14.70340137638709</v>
      </c>
      <c r="K105" s="113">
        <f ca="1">VLOOKUP($C105,AuxPartFluPorc!$C$5:$U$147,AuxPartFluGWh!K$1,FALSE)*HLOOKUP(K$4,AuxLinFluTotGWh!$B$5:$S$10,6,FALSE)</f>
        <v>3.4854125554427</v>
      </c>
      <c r="L105" s="114">
        <f ca="1">VLOOKUP($C105,AuxPartFluPorc!$C$5:$U$147,AuxPartFluGWh!L$1,FALSE)*HLOOKUP(L$4,AuxLinFluTotGWh!$B$5:$S$10,6,FALSE)</f>
        <v>14.361749681426037</v>
      </c>
      <c r="M105" s="115">
        <f ca="1">VLOOKUP($C105,AuxPartFluPorc!$C$5:$U$147,AuxPartFluGWh!M$1,FALSE)*HLOOKUP(M$4,AuxLinFluTotGWh!$B$5:$S$10,6,FALSE)</f>
        <v>2.566572657348098</v>
      </c>
      <c r="N105" s="113">
        <f ca="1">VLOOKUP($C105,AuxPartFluPorc!$C$5:$U$147,AuxPartFluGWh!N$1,FALSE)*HLOOKUP(N$4,AuxLinFluTotGWh!$B$5:$S$10,6,FALSE)</f>
        <v>4.3184838268146812</v>
      </c>
      <c r="O105" s="114">
        <f ca="1">VLOOKUP($C105,AuxPartFluPorc!$C$5:$U$147,AuxPartFluGWh!O$1,FALSE)*HLOOKUP(O$4,AuxLinFluTotGWh!$B$5:$S$10,6,FALSE)</f>
        <v>1.3870696471922654</v>
      </c>
      <c r="P105" s="114">
        <f ca="1">VLOOKUP($C105,AuxPartFluPorc!$C$5:$U$147,AuxPartFluGWh!P$1,FALSE)*HLOOKUP(P$4,AuxLinFluTotGWh!$B$5:$S$10,6,FALSE)</f>
        <v>1.1858073956652382</v>
      </c>
      <c r="Q105" s="115">
        <f ca="1">VLOOKUP($C105,AuxPartFluPorc!$C$5:$U$147,AuxPartFluGWh!Q$1,FALSE)*HLOOKUP(Q$4,AuxLinFluTotGWh!$B$5:$S$10,6,FALSE)</f>
        <v>2.566572657348098</v>
      </c>
      <c r="R105" s="113">
        <f ca="1">VLOOKUP($C105,AuxPartFluPorc!$C$5:$U$147,AuxPartFluGWh!R$1,FALSE)*HLOOKUP(R$4,AuxLinFluTotGWh!$B$5:$S$10,6,FALSE)</f>
        <v>0.4286660935252945</v>
      </c>
      <c r="S105" s="114">
        <f ca="1">VLOOKUP($C105,AuxPartFluPorc!$C$5:$U$147,AuxPartFluGWh!S$1,FALSE)*HLOOKUP(S$4,AuxLinFluTotGWh!$B$5:$S$10,6,FALSE)</f>
        <v>1.5539592464781979</v>
      </c>
      <c r="T105" s="114">
        <f ca="1">VLOOKUP($C105,AuxPartFluPorc!$C$5:$U$147,AuxPartFluGWh!T$1,FALSE)*HLOOKUP(T$4,AuxLinFluTotGWh!$B$5:$S$10,6,FALSE)</f>
        <v>0.29767712603720453</v>
      </c>
      <c r="U105" s="114">
        <f ca="1">VLOOKUP($C105,AuxPartFluPorc!$C$5:$U$147,AuxPartFluGWh!U$1,FALSE)*HLOOKUP(U$4,AuxLinFluTotGWh!$B$5:$S$10,6,FALSE)</f>
        <v>0.50535564654242737</v>
      </c>
      <c r="V105" s="107" t="s">
        <v>128</v>
      </c>
    </row>
    <row r="106" spans="1:22" x14ac:dyDescent="0.25">
      <c r="A106" s="87" t="s">
        <v>693</v>
      </c>
      <c r="B106" s="94" t="s">
        <v>128</v>
      </c>
      <c r="C106" s="88" t="s">
        <v>231</v>
      </c>
      <c r="D106" s="113">
        <f ca="1">VLOOKUP($C106,AuxPartFluPorc!$C$5:$U$147,AuxPartFluGWh!D$1,FALSE)*HLOOKUP(D$4,AuxLinFluTotGWh!$B$5:$S$10,6,FALSE)</f>
        <v>5.4761875066446329E-2</v>
      </c>
      <c r="E106" s="114">
        <f ca="1">VLOOKUP($C106,AuxPartFluPorc!$C$5:$U$147,AuxPartFluGWh!E$1,FALSE)*HLOOKUP(E$4,AuxLinFluTotGWh!$B$5:$S$10,6,FALSE)</f>
        <v>0.37020303624891127</v>
      </c>
      <c r="F106" s="115">
        <f ca="1">VLOOKUP($C106,AuxPartFluPorc!$C$5:$U$147,AuxPartFluGWh!F$1,FALSE)*HLOOKUP(F$4,AuxLinFluTotGWh!$B$5:$S$10,6,FALSE)</f>
        <v>0</v>
      </c>
      <c r="G106" s="113">
        <f ca="1">VLOOKUP($C106,AuxPartFluPorc!$C$5:$U$147,AuxPartFluGWh!G$1,FALSE)*HLOOKUP(G$4,AuxLinFluTotGWh!$B$5:$S$10,6,FALSE)</f>
        <v>0.37020303624891127</v>
      </c>
      <c r="H106" s="114">
        <f ca="1">VLOOKUP($C106,AuxPartFluPorc!$C$5:$U$147,AuxPartFluGWh!H$1,FALSE)*HLOOKUP(H$4,AuxLinFluTotGWh!$B$5:$S$10,6,FALSE)</f>
        <v>0.28516846899836895</v>
      </c>
      <c r="I106" s="114">
        <f ca="1">VLOOKUP($C106,AuxPartFluPorc!$C$5:$U$147,AuxPartFluGWh!I$1,FALSE)*HLOOKUP(I$4,AuxLinFluTotGWh!$B$5:$S$10,6,FALSE)</f>
        <v>0</v>
      </c>
      <c r="J106" s="115">
        <f ca="1">VLOOKUP($C106,AuxPartFluPorc!$C$5:$U$147,AuxPartFluGWh!J$1,FALSE)*HLOOKUP(J$4,AuxLinFluTotGWh!$B$5:$S$10,6,FALSE)</f>
        <v>9.9546130959617965E-2</v>
      </c>
      <c r="K106" s="113">
        <f ca="1">VLOOKUP($C106,AuxPartFluPorc!$C$5:$U$147,AuxPartFluGWh!K$1,FALSE)*HLOOKUP(K$4,AuxLinFluTotGWh!$B$5:$S$10,6,FALSE)</f>
        <v>6.0817332015788384E-3</v>
      </c>
      <c r="L106" s="114">
        <f ca="1">VLOOKUP($C106,AuxPartFluPorc!$C$5:$U$147,AuxPartFluGWh!L$1,FALSE)*HLOOKUP(L$4,AuxLinFluTotGWh!$B$5:$S$10,6,FALSE)</f>
        <v>1.439530343213986E-2</v>
      </c>
      <c r="M106" s="115">
        <f ca="1">VLOOKUP($C106,AuxPartFluPorc!$C$5:$U$147,AuxPartFluGWh!M$1,FALSE)*HLOOKUP(M$4,AuxLinFluTotGWh!$B$5:$S$10,6,FALSE)</f>
        <v>4.7601386351913091E-2</v>
      </c>
      <c r="N106" s="113">
        <f ca="1">VLOOKUP($C106,AuxPartFluPorc!$C$5:$U$147,AuxPartFluGWh!N$1,FALSE)*HLOOKUP(N$4,AuxLinFluTotGWh!$B$5:$S$10,6,FALSE)</f>
        <v>2.9752270581076903E-2</v>
      </c>
      <c r="O106" s="114">
        <f ca="1">VLOOKUP($C106,AuxPartFluPorc!$C$5:$U$147,AuxPartFluGWh!O$1,FALSE)*HLOOKUP(O$4,AuxLinFluTotGWh!$B$5:$S$10,6,FALSE)</f>
        <v>1.6039631986615777E-2</v>
      </c>
      <c r="P106" s="114">
        <f ca="1">VLOOKUP($C106,AuxPartFluPorc!$C$5:$U$147,AuxPartFluGWh!P$1,FALSE)*HLOOKUP(P$4,AuxLinFluTotGWh!$B$5:$S$10,6,FALSE)</f>
        <v>1.4049256530786309E-2</v>
      </c>
      <c r="Q106" s="115">
        <f ca="1">VLOOKUP($C106,AuxPartFluPorc!$C$5:$U$147,AuxPartFluGWh!Q$1,FALSE)*HLOOKUP(Q$4,AuxLinFluTotGWh!$B$5:$S$10,6,FALSE)</f>
        <v>4.7601386351913091E-2</v>
      </c>
      <c r="R106" s="113">
        <f ca="1">VLOOKUP($C106,AuxPartFluPorc!$C$5:$U$147,AuxPartFluGWh!R$1,FALSE)*HLOOKUP(R$4,AuxLinFluTotGWh!$B$5:$S$10,6,FALSE)</f>
        <v>0</v>
      </c>
      <c r="S106" s="114">
        <f ca="1">VLOOKUP($C106,AuxPartFluPorc!$C$5:$U$147,AuxPartFluGWh!S$1,FALSE)*HLOOKUP(S$4,AuxLinFluTotGWh!$B$5:$S$10,6,FALSE)</f>
        <v>1.8380943910202396E-2</v>
      </c>
      <c r="T106" s="114">
        <f ca="1">VLOOKUP($C106,AuxPartFluPorc!$C$5:$U$147,AuxPartFluGWh!T$1,FALSE)*HLOOKUP(T$4,AuxLinFluTotGWh!$B$5:$S$10,6,FALSE)</f>
        <v>0</v>
      </c>
      <c r="U106" s="114">
        <f ca="1">VLOOKUP($C106,AuxPartFluPorc!$C$5:$U$147,AuxPartFluGWh!U$1,FALSE)*HLOOKUP(U$4,AuxLinFluTotGWh!$B$5:$S$10,6,FALSE)</f>
        <v>8.5589129454175204E-3</v>
      </c>
      <c r="V106" s="107" t="s">
        <v>128</v>
      </c>
    </row>
    <row r="107" spans="1:22" x14ac:dyDescent="0.25">
      <c r="A107" s="87" t="s">
        <v>693</v>
      </c>
      <c r="B107" s="94" t="s">
        <v>128</v>
      </c>
      <c r="C107" s="88" t="s">
        <v>420</v>
      </c>
      <c r="D107" s="113">
        <f ca="1">VLOOKUP($C107,AuxPartFluPorc!$C$5:$U$147,AuxPartFluGWh!D$1,FALSE)*HLOOKUP(D$4,AuxLinFluTotGWh!$B$5:$S$10,6,FALSE)</f>
        <v>0</v>
      </c>
      <c r="E107" s="114">
        <f ca="1">VLOOKUP($C107,AuxPartFluPorc!$C$5:$U$147,AuxPartFluGWh!E$1,FALSE)*HLOOKUP(E$4,AuxLinFluTotGWh!$B$5:$S$10,6,FALSE)</f>
        <v>0</v>
      </c>
      <c r="F107" s="115">
        <f ca="1">VLOOKUP($C107,AuxPartFluPorc!$C$5:$U$147,AuxPartFluGWh!F$1,FALSE)*HLOOKUP(F$4,AuxLinFluTotGWh!$B$5:$S$10,6,FALSE)</f>
        <v>0</v>
      </c>
      <c r="G107" s="113">
        <f ca="1">VLOOKUP($C107,AuxPartFluPorc!$C$5:$U$147,AuxPartFluGWh!G$1,FALSE)*HLOOKUP(G$4,AuxLinFluTotGWh!$B$5:$S$10,6,FALSE)</f>
        <v>0</v>
      </c>
      <c r="H107" s="114">
        <f ca="1">VLOOKUP($C107,AuxPartFluPorc!$C$5:$U$147,AuxPartFluGWh!H$1,FALSE)*HLOOKUP(H$4,AuxLinFluTotGWh!$B$5:$S$10,6,FALSE)</f>
        <v>0</v>
      </c>
      <c r="I107" s="114">
        <f ca="1">VLOOKUP($C107,AuxPartFluPorc!$C$5:$U$147,AuxPartFluGWh!I$1,FALSE)*HLOOKUP(I$4,AuxLinFluTotGWh!$B$5:$S$10,6,FALSE)</f>
        <v>0</v>
      </c>
      <c r="J107" s="115">
        <f ca="1">VLOOKUP($C107,AuxPartFluPorc!$C$5:$U$147,AuxPartFluGWh!J$1,FALSE)*HLOOKUP(J$4,AuxLinFluTotGWh!$B$5:$S$10,6,FALSE)</f>
        <v>0</v>
      </c>
      <c r="K107" s="113">
        <f ca="1">VLOOKUP($C107,AuxPartFluPorc!$C$5:$U$147,AuxPartFluGWh!K$1,FALSE)*HLOOKUP(K$4,AuxLinFluTotGWh!$B$5:$S$10,6,FALSE)</f>
        <v>0</v>
      </c>
      <c r="L107" s="114">
        <f ca="1">VLOOKUP($C107,AuxPartFluPorc!$C$5:$U$147,AuxPartFluGWh!L$1,FALSE)*HLOOKUP(L$4,AuxLinFluTotGWh!$B$5:$S$10,6,FALSE)</f>
        <v>0</v>
      </c>
      <c r="M107" s="115">
        <f ca="1">VLOOKUP($C107,AuxPartFluPorc!$C$5:$U$147,AuxPartFluGWh!M$1,FALSE)*HLOOKUP(M$4,AuxLinFluTotGWh!$B$5:$S$10,6,FALSE)</f>
        <v>4.6060304707209483E-4</v>
      </c>
      <c r="N107" s="113">
        <f ca="1">VLOOKUP($C107,AuxPartFluPorc!$C$5:$U$147,AuxPartFluGWh!N$1,FALSE)*HLOOKUP(N$4,AuxLinFluTotGWh!$B$5:$S$10,6,FALSE)</f>
        <v>0</v>
      </c>
      <c r="O107" s="114">
        <f ca="1">VLOOKUP($C107,AuxPartFluPorc!$C$5:$U$147,AuxPartFluGWh!O$1,FALSE)*HLOOKUP(O$4,AuxLinFluTotGWh!$B$5:$S$10,6,FALSE)</f>
        <v>0</v>
      </c>
      <c r="P107" s="114">
        <f ca="1">VLOOKUP($C107,AuxPartFluPorc!$C$5:$U$147,AuxPartFluGWh!P$1,FALSE)*HLOOKUP(P$4,AuxLinFluTotGWh!$B$5:$S$10,6,FALSE)</f>
        <v>0</v>
      </c>
      <c r="Q107" s="115">
        <f ca="1">VLOOKUP($C107,AuxPartFluPorc!$C$5:$U$147,AuxPartFluGWh!Q$1,FALSE)*HLOOKUP(Q$4,AuxLinFluTotGWh!$B$5:$S$10,6,FALSE)</f>
        <v>4.6060304707209483E-4</v>
      </c>
      <c r="R107" s="113">
        <f ca="1">VLOOKUP($C107,AuxPartFluPorc!$C$5:$U$147,AuxPartFluGWh!R$1,FALSE)*HLOOKUP(R$4,AuxLinFluTotGWh!$B$5:$S$10,6,FALSE)</f>
        <v>0</v>
      </c>
      <c r="S107" s="114">
        <f ca="1">VLOOKUP($C107,AuxPartFluPorc!$C$5:$U$147,AuxPartFluGWh!S$1,FALSE)*HLOOKUP(S$4,AuxLinFluTotGWh!$B$5:$S$10,6,FALSE)</f>
        <v>0</v>
      </c>
      <c r="T107" s="114">
        <f ca="1">VLOOKUP($C107,AuxPartFluPorc!$C$5:$U$147,AuxPartFluGWh!T$1,FALSE)*HLOOKUP(T$4,AuxLinFluTotGWh!$B$5:$S$10,6,FALSE)</f>
        <v>0</v>
      </c>
      <c r="U107" s="114">
        <f ca="1">VLOOKUP($C107,AuxPartFluPorc!$C$5:$U$147,AuxPartFluGWh!U$1,FALSE)*HLOOKUP(U$4,AuxLinFluTotGWh!$B$5:$S$10,6,FALSE)</f>
        <v>0</v>
      </c>
      <c r="V107" s="107" t="s">
        <v>128</v>
      </c>
    </row>
    <row r="108" spans="1:22" x14ac:dyDescent="0.25">
      <c r="A108" s="87" t="s">
        <v>693</v>
      </c>
      <c r="B108" s="94" t="s">
        <v>128</v>
      </c>
      <c r="C108" s="88" t="s">
        <v>239</v>
      </c>
      <c r="D108" s="113">
        <f ca="1">VLOOKUP($C108,AuxPartFluPorc!$C$5:$U$147,AuxPartFluGWh!D$1,FALSE)*HLOOKUP(D$4,AuxLinFluTotGWh!$B$5:$S$10,6,FALSE)</f>
        <v>0</v>
      </c>
      <c r="E108" s="114">
        <f ca="1">VLOOKUP($C108,AuxPartFluPorc!$C$5:$U$147,AuxPartFluGWh!E$1,FALSE)*HLOOKUP(E$4,AuxLinFluTotGWh!$B$5:$S$10,6,FALSE)</f>
        <v>0</v>
      </c>
      <c r="F108" s="115">
        <f ca="1">VLOOKUP($C108,AuxPartFluPorc!$C$5:$U$147,AuxPartFluGWh!F$1,FALSE)*HLOOKUP(F$4,AuxLinFluTotGWh!$B$5:$S$10,6,FALSE)</f>
        <v>0</v>
      </c>
      <c r="G108" s="113">
        <f ca="1">VLOOKUP($C108,AuxPartFluPorc!$C$5:$U$147,AuxPartFluGWh!G$1,FALSE)*HLOOKUP(G$4,AuxLinFluTotGWh!$B$5:$S$10,6,FALSE)</f>
        <v>0</v>
      </c>
      <c r="H108" s="114">
        <f ca="1">VLOOKUP($C108,AuxPartFluPorc!$C$5:$U$147,AuxPartFluGWh!H$1,FALSE)*HLOOKUP(H$4,AuxLinFluTotGWh!$B$5:$S$10,6,FALSE)</f>
        <v>0</v>
      </c>
      <c r="I108" s="114">
        <f ca="1">VLOOKUP($C108,AuxPartFluPorc!$C$5:$U$147,AuxPartFluGWh!I$1,FALSE)*HLOOKUP(I$4,AuxLinFluTotGWh!$B$5:$S$10,6,FALSE)</f>
        <v>0</v>
      </c>
      <c r="J108" s="115">
        <f ca="1">VLOOKUP($C108,AuxPartFluPorc!$C$5:$U$147,AuxPartFluGWh!J$1,FALSE)*HLOOKUP(J$4,AuxLinFluTotGWh!$B$5:$S$10,6,FALSE)</f>
        <v>0</v>
      </c>
      <c r="K108" s="113">
        <f ca="1">VLOOKUP($C108,AuxPartFluPorc!$C$5:$U$147,AuxPartFluGWh!K$1,FALSE)*HLOOKUP(K$4,AuxLinFluTotGWh!$B$5:$S$10,6,FALSE)</f>
        <v>0</v>
      </c>
      <c r="L108" s="114">
        <f ca="1">VLOOKUP($C108,AuxPartFluPorc!$C$5:$U$147,AuxPartFluGWh!L$1,FALSE)*HLOOKUP(L$4,AuxLinFluTotGWh!$B$5:$S$10,6,FALSE)</f>
        <v>0</v>
      </c>
      <c r="M108" s="115">
        <f ca="1">VLOOKUP($C108,AuxPartFluPorc!$C$5:$U$147,AuxPartFluGWh!M$1,FALSE)*HLOOKUP(M$4,AuxLinFluTotGWh!$B$5:$S$10,6,FALSE)</f>
        <v>1.4227440495741693E-3</v>
      </c>
      <c r="N108" s="113">
        <f ca="1">VLOOKUP($C108,AuxPartFluPorc!$C$5:$U$147,AuxPartFluGWh!N$1,FALSE)*HLOOKUP(N$4,AuxLinFluTotGWh!$B$5:$S$10,6,FALSE)</f>
        <v>0</v>
      </c>
      <c r="O108" s="114">
        <f ca="1">VLOOKUP($C108,AuxPartFluPorc!$C$5:$U$147,AuxPartFluGWh!O$1,FALSE)*HLOOKUP(O$4,AuxLinFluTotGWh!$B$5:$S$10,6,FALSE)</f>
        <v>0</v>
      </c>
      <c r="P108" s="114">
        <f ca="1">VLOOKUP($C108,AuxPartFluPorc!$C$5:$U$147,AuxPartFluGWh!P$1,FALSE)*HLOOKUP(P$4,AuxLinFluTotGWh!$B$5:$S$10,6,FALSE)</f>
        <v>0</v>
      </c>
      <c r="Q108" s="115">
        <f ca="1">VLOOKUP($C108,AuxPartFluPorc!$C$5:$U$147,AuxPartFluGWh!Q$1,FALSE)*HLOOKUP(Q$4,AuxLinFluTotGWh!$B$5:$S$10,6,FALSE)</f>
        <v>1.4227440495741693E-3</v>
      </c>
      <c r="R108" s="113">
        <f ca="1">VLOOKUP($C108,AuxPartFluPorc!$C$5:$U$147,AuxPartFluGWh!R$1,FALSE)*HLOOKUP(R$4,AuxLinFluTotGWh!$B$5:$S$10,6,FALSE)</f>
        <v>0</v>
      </c>
      <c r="S108" s="114">
        <f ca="1">VLOOKUP($C108,AuxPartFluPorc!$C$5:$U$147,AuxPartFluGWh!S$1,FALSE)*HLOOKUP(S$4,AuxLinFluTotGWh!$B$5:$S$10,6,FALSE)</f>
        <v>0</v>
      </c>
      <c r="T108" s="114">
        <f ca="1">VLOOKUP($C108,AuxPartFluPorc!$C$5:$U$147,AuxPartFluGWh!T$1,FALSE)*HLOOKUP(T$4,AuxLinFluTotGWh!$B$5:$S$10,6,FALSE)</f>
        <v>0</v>
      </c>
      <c r="U108" s="114">
        <f ca="1">VLOOKUP($C108,AuxPartFluPorc!$C$5:$U$147,AuxPartFluGWh!U$1,FALSE)*HLOOKUP(U$4,AuxLinFluTotGWh!$B$5:$S$10,6,FALSE)</f>
        <v>0</v>
      </c>
      <c r="V108" s="107" t="s">
        <v>128</v>
      </c>
    </row>
    <row r="109" spans="1:22" x14ac:dyDescent="0.25">
      <c r="A109" s="87" t="s">
        <v>693</v>
      </c>
      <c r="B109" s="94" t="s">
        <v>128</v>
      </c>
      <c r="C109" s="88" t="s">
        <v>240</v>
      </c>
      <c r="D109" s="113">
        <f ca="1">VLOOKUP($C109,AuxPartFluPorc!$C$5:$U$147,AuxPartFluGWh!D$1,FALSE)*HLOOKUP(D$4,AuxLinFluTotGWh!$B$5:$S$10,6,FALSE)</f>
        <v>0</v>
      </c>
      <c r="E109" s="114">
        <f ca="1">VLOOKUP($C109,AuxPartFluPorc!$C$5:$U$147,AuxPartFluGWh!E$1,FALSE)*HLOOKUP(E$4,AuxLinFluTotGWh!$B$5:$S$10,6,FALSE)</f>
        <v>0</v>
      </c>
      <c r="F109" s="115">
        <f ca="1">VLOOKUP($C109,AuxPartFluPorc!$C$5:$U$147,AuxPartFluGWh!F$1,FALSE)*HLOOKUP(F$4,AuxLinFluTotGWh!$B$5:$S$10,6,FALSE)</f>
        <v>0</v>
      </c>
      <c r="G109" s="113">
        <f ca="1">VLOOKUP($C109,AuxPartFluPorc!$C$5:$U$147,AuxPartFluGWh!G$1,FALSE)*HLOOKUP(G$4,AuxLinFluTotGWh!$B$5:$S$10,6,FALSE)</f>
        <v>0</v>
      </c>
      <c r="H109" s="114">
        <f ca="1">VLOOKUP($C109,AuxPartFluPorc!$C$5:$U$147,AuxPartFluGWh!H$1,FALSE)*HLOOKUP(H$4,AuxLinFluTotGWh!$B$5:$S$10,6,FALSE)</f>
        <v>0</v>
      </c>
      <c r="I109" s="114">
        <f ca="1">VLOOKUP($C109,AuxPartFluPorc!$C$5:$U$147,AuxPartFluGWh!I$1,FALSE)*HLOOKUP(I$4,AuxLinFluTotGWh!$B$5:$S$10,6,FALSE)</f>
        <v>0</v>
      </c>
      <c r="J109" s="115">
        <f ca="1">VLOOKUP($C109,AuxPartFluPorc!$C$5:$U$147,AuxPartFluGWh!J$1,FALSE)*HLOOKUP(J$4,AuxLinFluTotGWh!$B$5:$S$10,6,FALSE)</f>
        <v>0</v>
      </c>
      <c r="K109" s="113">
        <f ca="1">VLOOKUP($C109,AuxPartFluPorc!$C$5:$U$147,AuxPartFluGWh!K$1,FALSE)*HLOOKUP(K$4,AuxLinFluTotGWh!$B$5:$S$10,6,FALSE)</f>
        <v>0</v>
      </c>
      <c r="L109" s="114">
        <f ca="1">VLOOKUP($C109,AuxPartFluPorc!$C$5:$U$147,AuxPartFluGWh!L$1,FALSE)*HLOOKUP(L$4,AuxLinFluTotGWh!$B$5:$S$10,6,FALSE)</f>
        <v>3.6021708208011595E-4</v>
      </c>
      <c r="M109" s="115">
        <f ca="1">VLOOKUP($C109,AuxPartFluPorc!$C$5:$U$147,AuxPartFluGWh!M$1,FALSE)*HLOOKUP(M$4,AuxLinFluTotGWh!$B$5:$S$10,6,FALSE)</f>
        <v>2.4612051627589944E-3</v>
      </c>
      <c r="N109" s="113">
        <f ca="1">VLOOKUP($C109,AuxPartFluPorc!$C$5:$U$147,AuxPartFluGWh!N$1,FALSE)*HLOOKUP(N$4,AuxLinFluTotGWh!$B$5:$S$10,6,FALSE)</f>
        <v>0</v>
      </c>
      <c r="O109" s="114">
        <f ca="1">VLOOKUP($C109,AuxPartFluPorc!$C$5:$U$147,AuxPartFluGWh!O$1,FALSE)*HLOOKUP(O$4,AuxLinFluTotGWh!$B$5:$S$10,6,FALSE)</f>
        <v>0</v>
      </c>
      <c r="P109" s="114">
        <f ca="1">VLOOKUP($C109,AuxPartFluPorc!$C$5:$U$147,AuxPartFluGWh!P$1,FALSE)*HLOOKUP(P$4,AuxLinFluTotGWh!$B$5:$S$10,6,FALSE)</f>
        <v>0</v>
      </c>
      <c r="Q109" s="115">
        <f ca="1">VLOOKUP($C109,AuxPartFluPorc!$C$5:$U$147,AuxPartFluGWh!Q$1,FALSE)*HLOOKUP(Q$4,AuxLinFluTotGWh!$B$5:$S$10,6,FALSE)</f>
        <v>2.4612051627589944E-3</v>
      </c>
      <c r="R109" s="113">
        <f ca="1">VLOOKUP($C109,AuxPartFluPorc!$C$5:$U$147,AuxPartFluGWh!R$1,FALSE)*HLOOKUP(R$4,AuxLinFluTotGWh!$B$5:$S$10,6,FALSE)</f>
        <v>0</v>
      </c>
      <c r="S109" s="114">
        <f ca="1">VLOOKUP($C109,AuxPartFluPorc!$C$5:$U$147,AuxPartFluGWh!S$1,FALSE)*HLOOKUP(S$4,AuxLinFluTotGWh!$B$5:$S$10,6,FALSE)</f>
        <v>0</v>
      </c>
      <c r="T109" s="114">
        <f ca="1">VLOOKUP($C109,AuxPartFluPorc!$C$5:$U$147,AuxPartFluGWh!T$1,FALSE)*HLOOKUP(T$4,AuxLinFluTotGWh!$B$5:$S$10,6,FALSE)</f>
        <v>0</v>
      </c>
      <c r="U109" s="114">
        <f ca="1">VLOOKUP($C109,AuxPartFluPorc!$C$5:$U$147,AuxPartFluGWh!U$1,FALSE)*HLOOKUP(U$4,AuxLinFluTotGWh!$B$5:$S$10,6,FALSE)</f>
        <v>0</v>
      </c>
      <c r="V109" s="107" t="s">
        <v>128</v>
      </c>
    </row>
    <row r="110" spans="1:22" x14ac:dyDescent="0.25">
      <c r="A110" s="87" t="s">
        <v>693</v>
      </c>
      <c r="B110" s="94" t="s">
        <v>128</v>
      </c>
      <c r="C110" s="88" t="s">
        <v>254</v>
      </c>
      <c r="D110" s="113">
        <f ca="1">VLOOKUP($C110,AuxPartFluPorc!$C$5:$U$147,AuxPartFluGWh!D$1,FALSE)*HLOOKUP(D$4,AuxLinFluTotGWh!$B$5:$S$10,6,FALSE)</f>
        <v>1.5946697135127494</v>
      </c>
      <c r="E110" s="114">
        <f ca="1">VLOOKUP($C110,AuxPartFluPorc!$C$5:$U$147,AuxPartFluGWh!E$1,FALSE)*HLOOKUP(E$4,AuxLinFluTotGWh!$B$5:$S$10,6,FALSE)</f>
        <v>14.32327778921621</v>
      </c>
      <c r="F110" s="115">
        <f ca="1">VLOOKUP($C110,AuxPartFluPorc!$C$5:$U$147,AuxPartFluGWh!F$1,FALSE)*HLOOKUP(F$4,AuxLinFluTotGWh!$B$5:$S$10,6,FALSE)</f>
        <v>0.40827549965746296</v>
      </c>
      <c r="G110" s="113">
        <f ca="1">VLOOKUP($C110,AuxPartFluPorc!$C$5:$U$147,AuxPartFluGWh!G$1,FALSE)*HLOOKUP(G$4,AuxLinFluTotGWh!$B$5:$S$10,6,FALSE)</f>
        <v>14.32327778921621</v>
      </c>
      <c r="H110" s="114">
        <f ca="1">VLOOKUP($C110,AuxPartFluPorc!$C$5:$U$147,AuxPartFluGWh!H$1,FALSE)*HLOOKUP(H$4,AuxLinFluTotGWh!$B$5:$S$10,6,FALSE)</f>
        <v>9.891643834752756</v>
      </c>
      <c r="I110" s="114">
        <f ca="1">VLOOKUP($C110,AuxPartFluPorc!$C$5:$U$147,AuxPartFluGWh!I$1,FALSE)*HLOOKUP(I$4,AuxLinFluTotGWh!$B$5:$S$10,6,FALSE)</f>
        <v>3.4486805837190087</v>
      </c>
      <c r="J110" s="115">
        <f ca="1">VLOOKUP($C110,AuxPartFluPorc!$C$5:$U$147,AuxPartFluGWh!J$1,FALSE)*HLOOKUP(J$4,AuxLinFluTotGWh!$B$5:$S$10,6,FALSE)</f>
        <v>7.9157357202852996</v>
      </c>
      <c r="K110" s="113">
        <f ca="1">VLOOKUP($C110,AuxPartFluPorc!$C$5:$U$147,AuxPartFluGWh!K$1,FALSE)*HLOOKUP(K$4,AuxLinFluTotGWh!$B$5:$S$10,6,FALSE)</f>
        <v>2.6853716663985051E-2</v>
      </c>
      <c r="L110" s="114">
        <f ca="1">VLOOKUP($C110,AuxPartFluPorc!$C$5:$U$147,AuxPartFluGWh!L$1,FALSE)*HLOOKUP(L$4,AuxLinFluTotGWh!$B$5:$S$10,6,FALSE)</f>
        <v>0.10038481049539325</v>
      </c>
      <c r="M110" s="115">
        <f ca="1">VLOOKUP($C110,AuxPartFluPorc!$C$5:$U$147,AuxPartFluGWh!M$1,FALSE)*HLOOKUP(M$4,AuxLinFluTotGWh!$B$5:$S$10,6,FALSE)</f>
        <v>0</v>
      </c>
      <c r="N110" s="113">
        <f ca="1">VLOOKUP($C110,AuxPartFluPorc!$C$5:$U$147,AuxPartFluGWh!N$1,FALSE)*HLOOKUP(N$4,AuxLinFluTotGWh!$B$5:$S$10,6,FALSE)</f>
        <v>0</v>
      </c>
      <c r="O110" s="114">
        <f ca="1">VLOOKUP($C110,AuxPartFluPorc!$C$5:$U$147,AuxPartFluGWh!O$1,FALSE)*HLOOKUP(O$4,AuxLinFluTotGWh!$B$5:$S$10,6,FALSE)</f>
        <v>0</v>
      </c>
      <c r="P110" s="114">
        <f ca="1">VLOOKUP($C110,AuxPartFluPorc!$C$5:$U$147,AuxPartFluGWh!P$1,FALSE)*HLOOKUP(P$4,AuxLinFluTotGWh!$B$5:$S$10,6,FALSE)</f>
        <v>0</v>
      </c>
      <c r="Q110" s="115">
        <f ca="1">VLOOKUP($C110,AuxPartFluPorc!$C$5:$U$147,AuxPartFluGWh!Q$1,FALSE)*HLOOKUP(Q$4,AuxLinFluTotGWh!$B$5:$S$10,6,FALSE)</f>
        <v>0</v>
      </c>
      <c r="R110" s="113">
        <f ca="1">VLOOKUP($C110,AuxPartFluPorc!$C$5:$U$147,AuxPartFluGWh!R$1,FALSE)*HLOOKUP(R$4,AuxLinFluTotGWh!$B$5:$S$10,6,FALSE)</f>
        <v>0.17421066058194071</v>
      </c>
      <c r="S110" s="114">
        <f ca="1">VLOOKUP($C110,AuxPartFluPorc!$C$5:$U$147,AuxPartFluGWh!S$1,FALSE)*HLOOKUP(S$4,AuxLinFluTotGWh!$B$5:$S$10,6,FALSE)</f>
        <v>0.62533150503048907</v>
      </c>
      <c r="T110" s="114">
        <f ca="1">VLOOKUP($C110,AuxPartFluPorc!$C$5:$U$147,AuxPartFluGWh!T$1,FALSE)*HLOOKUP(T$4,AuxLinFluTotGWh!$B$5:$S$10,6,FALSE)</f>
        <v>0.11370113686735377</v>
      </c>
      <c r="U110" s="114">
        <f ca="1">VLOOKUP($C110,AuxPartFluPorc!$C$5:$U$147,AuxPartFluGWh!U$1,FALSE)*HLOOKUP(U$4,AuxLinFluTotGWh!$B$5:$S$10,6,FALSE)</f>
        <v>0.15653045771821442</v>
      </c>
      <c r="V110" s="107" t="s">
        <v>128</v>
      </c>
    </row>
    <row r="111" spans="1:22" x14ac:dyDescent="0.25">
      <c r="A111" s="87" t="s">
        <v>693</v>
      </c>
      <c r="B111" s="94" t="s">
        <v>128</v>
      </c>
      <c r="C111" s="88" t="s">
        <v>257</v>
      </c>
      <c r="D111" s="113">
        <f ca="1">VLOOKUP($C111,AuxPartFluPorc!$C$5:$U$147,AuxPartFluGWh!D$1,FALSE)*HLOOKUP(D$4,AuxLinFluTotGWh!$B$5:$S$10,6,FALSE)</f>
        <v>9.005224644387777</v>
      </c>
      <c r="E111" s="114">
        <f ca="1">VLOOKUP($C111,AuxPartFluPorc!$C$5:$U$147,AuxPartFluGWh!E$1,FALSE)*HLOOKUP(E$4,AuxLinFluTotGWh!$B$5:$S$10,6,FALSE)</f>
        <v>77.967398671901861</v>
      </c>
      <c r="F111" s="115">
        <f ca="1">VLOOKUP($C111,AuxPartFluPorc!$C$5:$U$147,AuxPartFluGWh!F$1,FALSE)*HLOOKUP(F$4,AuxLinFluTotGWh!$B$5:$S$10,6,FALSE)</f>
        <v>3.5977200394152193</v>
      </c>
      <c r="G111" s="113">
        <f ca="1">VLOOKUP($C111,AuxPartFluPorc!$C$5:$U$147,AuxPartFluGWh!G$1,FALSE)*HLOOKUP(G$4,AuxLinFluTotGWh!$B$5:$S$10,6,FALSE)</f>
        <v>77.967398671901861</v>
      </c>
      <c r="H111" s="114">
        <f ca="1">VLOOKUP($C111,AuxPartFluPorc!$C$5:$U$147,AuxPartFluGWh!H$1,FALSE)*HLOOKUP(H$4,AuxLinFluTotGWh!$B$5:$S$10,6,FALSE)</f>
        <v>60.096201877010699</v>
      </c>
      <c r="I111" s="114">
        <f ca="1">VLOOKUP($C111,AuxPartFluPorc!$C$5:$U$147,AuxPartFluGWh!I$1,FALSE)*HLOOKUP(I$4,AuxLinFluTotGWh!$B$5:$S$10,6,FALSE)</f>
        <v>0.59400555783344211</v>
      </c>
      <c r="J111" s="115">
        <f ca="1">VLOOKUP($C111,AuxPartFluPorc!$C$5:$U$147,AuxPartFluGWh!J$1,FALSE)*HLOOKUP(J$4,AuxLinFluTotGWh!$B$5:$S$10,6,FALSE)</f>
        <v>37.958386436114218</v>
      </c>
      <c r="K111" s="113">
        <f ca="1">VLOOKUP($C111,AuxPartFluPorc!$C$5:$U$147,AuxPartFluGWh!K$1,FALSE)*HLOOKUP(K$4,AuxLinFluTotGWh!$B$5:$S$10,6,FALSE)</f>
        <v>9.9756743613572478</v>
      </c>
      <c r="L111" s="114">
        <f ca="1">VLOOKUP($C111,AuxPartFluPorc!$C$5:$U$147,AuxPartFluGWh!L$1,FALSE)*HLOOKUP(L$4,AuxLinFluTotGWh!$B$5:$S$10,6,FALSE)</f>
        <v>39.487523268902429</v>
      </c>
      <c r="M111" s="115">
        <f ca="1">VLOOKUP($C111,AuxPartFluPorc!$C$5:$U$147,AuxPartFluGWh!M$1,FALSE)*HLOOKUP(M$4,AuxLinFluTotGWh!$B$5:$S$10,6,FALSE)</f>
        <v>6.6379289469597964</v>
      </c>
      <c r="N111" s="113">
        <f ca="1">VLOOKUP($C111,AuxPartFluPorc!$C$5:$U$147,AuxPartFluGWh!N$1,FALSE)*HLOOKUP(N$4,AuxLinFluTotGWh!$B$5:$S$10,6,FALSE)</f>
        <v>10.755120492382995</v>
      </c>
      <c r="O111" s="114">
        <f ca="1">VLOOKUP($C111,AuxPartFluPorc!$C$5:$U$147,AuxPartFluGWh!O$1,FALSE)*HLOOKUP(O$4,AuxLinFluTotGWh!$B$5:$S$10,6,FALSE)</f>
        <v>3.6067271649412276</v>
      </c>
      <c r="P111" s="114">
        <f ca="1">VLOOKUP($C111,AuxPartFluPorc!$C$5:$U$147,AuxPartFluGWh!P$1,FALSE)*HLOOKUP(P$4,AuxLinFluTotGWh!$B$5:$S$10,6,FALSE)</f>
        <v>3.0668589846917826</v>
      </c>
      <c r="Q111" s="115">
        <f ca="1">VLOOKUP($C111,AuxPartFluPorc!$C$5:$U$147,AuxPartFluGWh!Q$1,FALSE)*HLOOKUP(Q$4,AuxLinFluTotGWh!$B$5:$S$10,6,FALSE)</f>
        <v>6.6379289469597964</v>
      </c>
      <c r="R111" s="113">
        <f ca="1">VLOOKUP($C111,AuxPartFluPorc!$C$5:$U$147,AuxPartFluGWh!R$1,FALSE)*HLOOKUP(R$4,AuxLinFluTotGWh!$B$5:$S$10,6,FALSE)</f>
        <v>1.1192463687676883</v>
      </c>
      <c r="S111" s="114">
        <f ca="1">VLOOKUP($C111,AuxPartFluPorc!$C$5:$U$147,AuxPartFluGWh!S$1,FALSE)*HLOOKUP(S$4,AuxLinFluTotGWh!$B$5:$S$10,6,FALSE)</f>
        <v>4.0574287656117614</v>
      </c>
      <c r="T111" s="114">
        <f ca="1">VLOOKUP($C111,AuxPartFluPorc!$C$5:$U$147,AuxPartFluGWh!T$1,FALSE)*HLOOKUP(T$4,AuxLinFluTotGWh!$B$5:$S$10,6,FALSE)</f>
        <v>0.7748509363742625</v>
      </c>
      <c r="U111" s="114">
        <f ca="1">VLOOKUP($C111,AuxPartFluPorc!$C$5:$U$147,AuxPartFluGWh!U$1,FALSE)*HLOOKUP(U$4,AuxLinFluTotGWh!$B$5:$S$10,6,FALSE)</f>
        <v>1.2723279481663652</v>
      </c>
      <c r="V111" s="107" t="s">
        <v>128</v>
      </c>
    </row>
    <row r="112" spans="1:22" x14ac:dyDescent="0.25">
      <c r="A112" s="87" t="s">
        <v>693</v>
      </c>
      <c r="B112" s="94" t="s">
        <v>128</v>
      </c>
      <c r="C112" s="88" t="s">
        <v>258</v>
      </c>
      <c r="D112" s="113">
        <f ca="1">VLOOKUP($C112,AuxPartFluPorc!$C$5:$U$147,AuxPartFluGWh!D$1,FALSE)*HLOOKUP(D$4,AuxLinFluTotGWh!$B$5:$S$10,6,FALSE)</f>
        <v>10.816624015239553</v>
      </c>
      <c r="E112" s="114">
        <f ca="1">VLOOKUP($C112,AuxPartFluPorc!$C$5:$U$147,AuxPartFluGWh!E$1,FALSE)*HLOOKUP(E$4,AuxLinFluTotGWh!$B$5:$S$10,6,FALSE)</f>
        <v>93.728707613716026</v>
      </c>
      <c r="F112" s="115">
        <f ca="1">VLOOKUP($C112,AuxPartFluPorc!$C$5:$U$147,AuxPartFluGWh!F$1,FALSE)*HLOOKUP(F$4,AuxLinFluTotGWh!$B$5:$S$10,6,FALSE)</f>
        <v>4.2433529032118038</v>
      </c>
      <c r="G112" s="113">
        <f ca="1">VLOOKUP($C112,AuxPartFluPorc!$C$5:$U$147,AuxPartFluGWh!G$1,FALSE)*HLOOKUP(G$4,AuxLinFluTotGWh!$B$5:$S$10,6,FALSE)</f>
        <v>93.728707613716026</v>
      </c>
      <c r="H112" s="114">
        <f ca="1">VLOOKUP($C112,AuxPartFluPorc!$C$5:$U$147,AuxPartFluGWh!H$1,FALSE)*HLOOKUP(H$4,AuxLinFluTotGWh!$B$5:$S$10,6,FALSE)</f>
        <v>72.294307180767476</v>
      </c>
      <c r="I112" s="114">
        <f ca="1">VLOOKUP($C112,AuxPartFluPorc!$C$5:$U$147,AuxPartFluGWh!I$1,FALSE)*HLOOKUP(I$4,AuxLinFluTotGWh!$B$5:$S$10,6,FALSE)</f>
        <v>2.0875914059124896</v>
      </c>
      <c r="J112" s="115">
        <f ca="1">VLOOKUP($C112,AuxPartFluPorc!$C$5:$U$147,AuxPartFluGWh!J$1,FALSE)*HLOOKUP(J$4,AuxLinFluTotGWh!$B$5:$S$10,6,FALSE)</f>
        <v>45.432788897945741</v>
      </c>
      <c r="K112" s="113">
        <f ca="1">VLOOKUP($C112,AuxPartFluPorc!$C$5:$U$147,AuxPartFluGWh!K$1,FALSE)*HLOOKUP(K$4,AuxLinFluTotGWh!$B$5:$S$10,6,FALSE)</f>
        <v>11.715733149891591</v>
      </c>
      <c r="L112" s="114">
        <f ca="1">VLOOKUP($C112,AuxPartFluPorc!$C$5:$U$147,AuxPartFluGWh!L$1,FALSE)*HLOOKUP(L$4,AuxLinFluTotGWh!$B$5:$S$10,6,FALSE)</f>
        <v>45.375878141812258</v>
      </c>
      <c r="M112" s="115">
        <f ca="1">VLOOKUP($C112,AuxPartFluPorc!$C$5:$U$147,AuxPartFluGWh!M$1,FALSE)*HLOOKUP(M$4,AuxLinFluTotGWh!$B$5:$S$10,6,FALSE)</f>
        <v>8.0238925325564026</v>
      </c>
      <c r="N112" s="113">
        <f ca="1">VLOOKUP($C112,AuxPartFluPorc!$C$5:$U$147,AuxPartFluGWh!N$1,FALSE)*HLOOKUP(N$4,AuxLinFluTotGWh!$B$5:$S$10,6,FALSE)</f>
        <v>13.027704669865933</v>
      </c>
      <c r="O112" s="114">
        <f ca="1">VLOOKUP($C112,AuxPartFluPorc!$C$5:$U$147,AuxPartFluGWh!O$1,FALSE)*HLOOKUP(O$4,AuxLinFluTotGWh!$B$5:$S$10,6,FALSE)</f>
        <v>4.3637127124736894</v>
      </c>
      <c r="P112" s="114">
        <f ca="1">VLOOKUP($C112,AuxPartFluPorc!$C$5:$U$147,AuxPartFluGWh!P$1,FALSE)*HLOOKUP(P$4,AuxLinFluTotGWh!$B$5:$S$10,6,FALSE)</f>
        <v>3.7072007235212165</v>
      </c>
      <c r="Q112" s="115">
        <f ca="1">VLOOKUP($C112,AuxPartFluPorc!$C$5:$U$147,AuxPartFluGWh!Q$1,FALSE)*HLOOKUP(Q$4,AuxLinFluTotGWh!$B$5:$S$10,6,FALSE)</f>
        <v>8.0238925325564026</v>
      </c>
      <c r="R112" s="113">
        <f ca="1">VLOOKUP($C112,AuxPartFluPorc!$C$5:$U$147,AuxPartFluGWh!R$1,FALSE)*HLOOKUP(R$4,AuxLinFluTotGWh!$B$5:$S$10,6,FALSE)</f>
        <v>1.3467407465778909</v>
      </c>
      <c r="S112" s="114">
        <f ca="1">VLOOKUP($C112,AuxPartFluPorc!$C$5:$U$147,AuxPartFluGWh!S$1,FALSE)*HLOOKUP(S$4,AuxLinFluTotGWh!$B$5:$S$10,6,FALSE)</f>
        <v>4.8770728887263255</v>
      </c>
      <c r="T112" s="114">
        <f ca="1">VLOOKUP($C112,AuxPartFluPorc!$C$5:$U$147,AuxPartFluGWh!T$1,FALSE)*HLOOKUP(T$4,AuxLinFluTotGWh!$B$5:$S$10,6,FALSE)</f>
        <v>0.91828945431646358</v>
      </c>
      <c r="U112" s="114">
        <f ca="1">VLOOKUP($C112,AuxPartFluPorc!$C$5:$U$147,AuxPartFluGWh!U$1,FALSE)*HLOOKUP(U$4,AuxLinFluTotGWh!$B$5:$S$10,6,FALSE)</f>
        <v>1.4584828804514511</v>
      </c>
      <c r="V112" s="107" t="s">
        <v>128</v>
      </c>
    </row>
    <row r="113" spans="1:22" x14ac:dyDescent="0.25">
      <c r="A113" s="87" t="s">
        <v>693</v>
      </c>
      <c r="B113" s="94" t="s">
        <v>128</v>
      </c>
      <c r="C113" s="88" t="s">
        <v>275</v>
      </c>
      <c r="D113" s="113">
        <f ca="1">VLOOKUP($C113,AuxPartFluPorc!$C$5:$U$147,AuxPartFluGWh!D$1,FALSE)*HLOOKUP(D$4,AuxLinFluTotGWh!$B$5:$S$10,6,FALSE)</f>
        <v>1.7853662709351912</v>
      </c>
      <c r="E113" s="114">
        <f ca="1">VLOOKUP($C113,AuxPartFluPorc!$C$5:$U$147,AuxPartFluGWh!E$1,FALSE)*HLOOKUP(E$4,AuxLinFluTotGWh!$B$5:$S$10,6,FALSE)</f>
        <v>15.541378385747107</v>
      </c>
      <c r="F113" s="115">
        <f ca="1">VLOOKUP($C113,AuxPartFluPorc!$C$5:$U$147,AuxPartFluGWh!F$1,FALSE)*HLOOKUP(F$4,AuxLinFluTotGWh!$B$5:$S$10,6,FALSE)</f>
        <v>0.52349923567574674</v>
      </c>
      <c r="G113" s="113">
        <f ca="1">VLOOKUP($C113,AuxPartFluPorc!$C$5:$U$147,AuxPartFluGWh!G$1,FALSE)*HLOOKUP(G$4,AuxLinFluTotGWh!$B$5:$S$10,6,FALSE)</f>
        <v>15.541378385747107</v>
      </c>
      <c r="H113" s="114">
        <f ca="1">VLOOKUP($C113,AuxPartFluPorc!$C$5:$U$147,AuxPartFluGWh!H$1,FALSE)*HLOOKUP(H$4,AuxLinFluTotGWh!$B$5:$S$10,6,FALSE)</f>
        <v>11.980509729146595</v>
      </c>
      <c r="I113" s="114">
        <f ca="1">VLOOKUP($C113,AuxPartFluPorc!$C$5:$U$147,AuxPartFluGWh!I$1,FALSE)*HLOOKUP(I$4,AuxLinFluTotGWh!$B$5:$S$10,6,FALSE)</f>
        <v>0</v>
      </c>
      <c r="J113" s="115">
        <f ca="1">VLOOKUP($C113,AuxPartFluPorc!$C$5:$U$147,AuxPartFluGWh!J$1,FALSE)*HLOOKUP(J$4,AuxLinFluTotGWh!$B$5:$S$10,6,FALSE)</f>
        <v>8.4899773812391981</v>
      </c>
      <c r="K113" s="113">
        <f ca="1">VLOOKUP($C113,AuxPartFluPorc!$C$5:$U$147,AuxPartFluGWh!K$1,FALSE)*HLOOKUP(K$4,AuxLinFluTotGWh!$B$5:$S$10,6,FALSE)</f>
        <v>0.83254502396691632</v>
      </c>
      <c r="L113" s="114">
        <f ca="1">VLOOKUP($C113,AuxPartFluPorc!$C$5:$U$147,AuxPartFluGWh!L$1,FALSE)*HLOOKUP(L$4,AuxLinFluTotGWh!$B$5:$S$10,6,FALSE)</f>
        <v>53.589120145113881</v>
      </c>
      <c r="M113" s="115">
        <f ca="1">VLOOKUP($C113,AuxPartFluPorc!$C$5:$U$147,AuxPartFluGWh!M$1,FALSE)*HLOOKUP(M$4,AuxLinFluTotGWh!$B$5:$S$10,6,FALSE)</f>
        <v>1.2876843737244423</v>
      </c>
      <c r="N113" s="113">
        <f ca="1">VLOOKUP($C113,AuxPartFluPorc!$C$5:$U$147,AuxPartFluGWh!N$1,FALSE)*HLOOKUP(N$4,AuxLinFluTotGWh!$B$5:$S$10,6,FALSE)</f>
        <v>2.2244393270737022</v>
      </c>
      <c r="O113" s="114">
        <f ca="1">VLOOKUP($C113,AuxPartFluPorc!$C$5:$U$147,AuxPartFluGWh!O$1,FALSE)*HLOOKUP(O$4,AuxLinFluTotGWh!$B$5:$S$10,6,FALSE)</f>
        <v>0.69656891993622339</v>
      </c>
      <c r="P113" s="114">
        <f ca="1">VLOOKUP($C113,AuxPartFluPorc!$C$5:$U$147,AuxPartFluGWh!P$1,FALSE)*HLOOKUP(P$4,AuxLinFluTotGWh!$B$5:$S$10,6,FALSE)</f>
        <v>0.59493647607048694</v>
      </c>
      <c r="Q113" s="115">
        <f ca="1">VLOOKUP($C113,AuxPartFluPorc!$C$5:$U$147,AuxPartFluGWh!Q$1,FALSE)*HLOOKUP(Q$4,AuxLinFluTotGWh!$B$5:$S$10,6,FALSE)</f>
        <v>1.2876843737244423</v>
      </c>
      <c r="R113" s="113">
        <f ca="1">VLOOKUP($C113,AuxPartFluPorc!$C$5:$U$147,AuxPartFluGWh!R$1,FALSE)*HLOOKUP(R$4,AuxLinFluTotGWh!$B$5:$S$10,6,FALSE)</f>
        <v>0.2156560068381288</v>
      </c>
      <c r="S113" s="114">
        <f ca="1">VLOOKUP($C113,AuxPartFluPorc!$C$5:$U$147,AuxPartFluGWh!S$1,FALSE)*HLOOKUP(S$4,AuxLinFluTotGWh!$B$5:$S$10,6,FALSE)</f>
        <v>0.7798228061975695</v>
      </c>
      <c r="T113" s="114">
        <f ca="1">VLOOKUP($C113,AuxPartFluPorc!$C$5:$U$147,AuxPartFluGWh!T$1,FALSE)*HLOOKUP(T$4,AuxLinFluTotGWh!$B$5:$S$10,6,FALSE)</f>
        <v>0.14756473297673084</v>
      </c>
      <c r="U113" s="114">
        <f ca="1">VLOOKUP($C113,AuxPartFluPorc!$C$5:$U$147,AuxPartFluGWh!U$1,FALSE)*HLOOKUP(U$4,AuxLinFluTotGWh!$B$5:$S$10,6,FALSE)</f>
        <v>0.23537313522921294</v>
      </c>
      <c r="V113" s="107" t="s">
        <v>128</v>
      </c>
    </row>
    <row r="114" spans="1:22" x14ac:dyDescent="0.25">
      <c r="A114" s="87" t="s">
        <v>693</v>
      </c>
      <c r="B114" s="94" t="s">
        <v>128</v>
      </c>
      <c r="C114" s="88" t="s">
        <v>293</v>
      </c>
      <c r="D114" s="113">
        <f ca="1">VLOOKUP($C114,AuxPartFluPorc!$C$5:$U$147,AuxPartFluGWh!D$1,FALSE)*HLOOKUP(D$4,AuxLinFluTotGWh!$B$5:$S$10,6,FALSE)</f>
        <v>0.59793356638821649</v>
      </c>
      <c r="E114" s="114">
        <f ca="1">VLOOKUP($C114,AuxPartFluPorc!$C$5:$U$147,AuxPartFluGWh!E$1,FALSE)*HLOOKUP(E$4,AuxLinFluTotGWh!$B$5:$S$10,6,FALSE)</f>
        <v>5.2031846001785746</v>
      </c>
      <c r="F114" s="115">
        <f ca="1">VLOOKUP($C114,AuxPartFluPorc!$C$5:$U$147,AuxPartFluGWh!F$1,FALSE)*HLOOKUP(F$4,AuxLinFluTotGWh!$B$5:$S$10,6,FALSE)</f>
        <v>0.16974131260431868</v>
      </c>
      <c r="G114" s="113">
        <f ca="1">VLOOKUP($C114,AuxPartFluPorc!$C$5:$U$147,AuxPartFluGWh!G$1,FALSE)*HLOOKUP(G$4,AuxLinFluTotGWh!$B$5:$S$10,6,FALSE)</f>
        <v>5.2031846001785746</v>
      </c>
      <c r="H114" s="114">
        <f ca="1">VLOOKUP($C114,AuxPartFluPorc!$C$5:$U$147,AuxPartFluGWh!H$1,FALSE)*HLOOKUP(H$4,AuxLinFluTotGWh!$B$5:$S$10,6,FALSE)</f>
        <v>4.0139571054551517</v>
      </c>
      <c r="I114" s="114">
        <f ca="1">VLOOKUP($C114,AuxPartFluPorc!$C$5:$U$147,AuxPartFluGWh!I$1,FALSE)*HLOOKUP(I$4,AuxLinFluTotGWh!$B$5:$S$10,6,FALSE)</f>
        <v>7.4923397238128802</v>
      </c>
      <c r="J114" s="115">
        <f ca="1">VLOOKUP($C114,AuxPartFluPorc!$C$5:$U$147,AuxPartFluGWh!J$1,FALSE)*HLOOKUP(J$4,AuxLinFluTotGWh!$B$5:$S$10,6,FALSE)</f>
        <v>2.8514049778859394</v>
      </c>
      <c r="K114" s="113">
        <f ca="1">VLOOKUP($C114,AuxPartFluPorc!$C$5:$U$147,AuxPartFluGWh!K$1,FALSE)*HLOOKUP(K$4,AuxLinFluTotGWh!$B$5:$S$10,6,FALSE)</f>
        <v>0.26596169321191093</v>
      </c>
      <c r="L114" s="114">
        <f ca="1">VLOOKUP($C114,AuxPartFluPorc!$C$5:$U$147,AuxPartFluGWh!L$1,FALSE)*HLOOKUP(L$4,AuxLinFluTotGWh!$B$5:$S$10,6,FALSE)</f>
        <v>17.930813060544306</v>
      </c>
      <c r="M114" s="115">
        <f ca="1">VLOOKUP($C114,AuxPartFluPorc!$C$5:$U$147,AuxPartFluGWh!M$1,FALSE)*HLOOKUP(M$4,AuxLinFluTotGWh!$B$5:$S$10,6,FALSE)</f>
        <v>0.4315653898111842</v>
      </c>
      <c r="N114" s="113">
        <f ca="1">VLOOKUP($C114,AuxPartFluPorc!$C$5:$U$147,AuxPartFluGWh!N$1,FALSE)*HLOOKUP(N$4,AuxLinFluTotGWh!$B$5:$S$10,6,FALSE)</f>
        <v>0.75617488997261539</v>
      </c>
      <c r="O114" s="114">
        <f ca="1">VLOOKUP($C114,AuxPartFluPorc!$C$5:$U$147,AuxPartFluGWh!O$1,FALSE)*HLOOKUP(O$4,AuxLinFluTotGWh!$B$5:$S$10,6,FALSE)</f>
        <v>0.23340427331209643</v>
      </c>
      <c r="P114" s="114">
        <f ca="1">VLOOKUP($C114,AuxPartFluPorc!$C$5:$U$147,AuxPartFluGWh!P$1,FALSE)*HLOOKUP(P$4,AuxLinFluTotGWh!$B$5:$S$10,6,FALSE)</f>
        <v>0.19939211735580989</v>
      </c>
      <c r="Q114" s="115">
        <f ca="1">VLOOKUP($C114,AuxPartFluPorc!$C$5:$U$147,AuxPartFluGWh!Q$1,FALSE)*HLOOKUP(Q$4,AuxLinFluTotGWh!$B$5:$S$10,6,FALSE)</f>
        <v>0.4315653898111842</v>
      </c>
      <c r="R114" s="113">
        <f ca="1">VLOOKUP($C114,AuxPartFluPorc!$C$5:$U$147,AuxPartFluGWh!R$1,FALSE)*HLOOKUP(R$4,AuxLinFluTotGWh!$B$5:$S$10,6,FALSE)</f>
        <v>7.2247779863496606E-2</v>
      </c>
      <c r="S114" s="114">
        <f ca="1">VLOOKUP($C114,AuxPartFluPorc!$C$5:$U$147,AuxPartFluGWh!S$1,FALSE)*HLOOKUP(S$4,AuxLinFluTotGWh!$B$5:$S$10,6,FALSE)</f>
        <v>0.26111476072051043</v>
      </c>
      <c r="T114" s="114">
        <f ca="1">VLOOKUP($C114,AuxPartFluPorc!$C$5:$U$147,AuxPartFluGWh!T$1,FALSE)*HLOOKUP(T$4,AuxLinFluTotGWh!$B$5:$S$10,6,FALSE)</f>
        <v>4.9407573490363024E-2</v>
      </c>
      <c r="U114" s="114">
        <f ca="1">VLOOKUP($C114,AuxPartFluPorc!$C$5:$U$147,AuxPartFluGWh!U$1,FALSE)*HLOOKUP(U$4,AuxLinFluTotGWh!$B$5:$S$10,6,FALSE)</f>
        <v>7.8725574468169898E-2</v>
      </c>
      <c r="V114" s="107" t="s">
        <v>128</v>
      </c>
    </row>
    <row r="115" spans="1:22" x14ac:dyDescent="0.25">
      <c r="A115" s="87" t="s">
        <v>693</v>
      </c>
      <c r="B115" s="94" t="s">
        <v>128</v>
      </c>
      <c r="C115" s="88" t="s">
        <v>305</v>
      </c>
      <c r="D115" s="113">
        <f ca="1">VLOOKUP($C115,AuxPartFluPorc!$C$5:$U$147,AuxPartFluGWh!D$1,FALSE)*HLOOKUP(D$4,AuxLinFluTotGWh!$B$5:$S$10,6,FALSE)</f>
        <v>2.4905781945921701</v>
      </c>
      <c r="E115" s="114">
        <f ca="1">VLOOKUP($C115,AuxPartFluPorc!$C$5:$U$147,AuxPartFluGWh!E$1,FALSE)*HLOOKUP(E$4,AuxLinFluTotGWh!$B$5:$S$10,6,FALSE)</f>
        <v>22.501190703287627</v>
      </c>
      <c r="F115" s="115">
        <f ca="1">VLOOKUP($C115,AuxPartFluPorc!$C$5:$U$147,AuxPartFluGWh!F$1,FALSE)*HLOOKUP(F$4,AuxLinFluTotGWh!$B$5:$S$10,6,FALSE)</f>
        <v>0.41044701131907413</v>
      </c>
      <c r="G115" s="113">
        <f ca="1">VLOOKUP($C115,AuxPartFluPorc!$C$5:$U$147,AuxPartFluGWh!G$1,FALSE)*HLOOKUP(G$4,AuxLinFluTotGWh!$B$5:$S$10,6,FALSE)</f>
        <v>22.501190703287627</v>
      </c>
      <c r="H115" s="114">
        <f ca="1">VLOOKUP($C115,AuxPartFluPorc!$C$5:$U$147,AuxPartFluGWh!H$1,FALSE)*HLOOKUP(H$4,AuxLinFluTotGWh!$B$5:$S$10,6,FALSE)</f>
        <v>15.530794919000394</v>
      </c>
      <c r="I115" s="114">
        <f ca="1">VLOOKUP($C115,AuxPartFluPorc!$C$5:$U$147,AuxPartFluGWh!I$1,FALSE)*HLOOKUP(I$4,AuxLinFluTotGWh!$B$5:$S$10,6,FALSE)</f>
        <v>5.6031648661877119E-2</v>
      </c>
      <c r="J115" s="115">
        <f ca="1">VLOOKUP($C115,AuxPartFluPorc!$C$5:$U$147,AuxPartFluGWh!J$1,FALSE)*HLOOKUP(J$4,AuxLinFluTotGWh!$B$5:$S$10,6,FALSE)</f>
        <v>12.336510708786163</v>
      </c>
      <c r="K115" s="113">
        <f ca="1">VLOOKUP($C115,AuxPartFluPorc!$C$5:$U$147,AuxPartFluGWh!K$1,FALSE)*HLOOKUP(K$4,AuxLinFluTotGWh!$B$5:$S$10,6,FALSE)</f>
        <v>3.8512773606836373E-2</v>
      </c>
      <c r="L115" s="114">
        <f ca="1">VLOOKUP($C115,AuxPartFluPorc!$C$5:$U$147,AuxPartFluGWh!L$1,FALSE)*HLOOKUP(L$4,AuxLinFluTotGWh!$B$5:$S$10,6,FALSE)</f>
        <v>0.14335918418177643</v>
      </c>
      <c r="M115" s="115">
        <f ca="1">VLOOKUP($C115,AuxPartFluPorc!$C$5:$U$147,AuxPartFluGWh!M$1,FALSE)*HLOOKUP(M$4,AuxLinFluTotGWh!$B$5:$S$10,6,FALSE)</f>
        <v>0</v>
      </c>
      <c r="N115" s="113">
        <f ca="1">VLOOKUP($C115,AuxPartFluPorc!$C$5:$U$147,AuxPartFluGWh!N$1,FALSE)*HLOOKUP(N$4,AuxLinFluTotGWh!$B$5:$S$10,6,FALSE)</f>
        <v>0</v>
      </c>
      <c r="O115" s="114">
        <f ca="1">VLOOKUP($C115,AuxPartFluPorc!$C$5:$U$147,AuxPartFluGWh!O$1,FALSE)*HLOOKUP(O$4,AuxLinFluTotGWh!$B$5:$S$10,6,FALSE)</f>
        <v>0</v>
      </c>
      <c r="P115" s="114">
        <f ca="1">VLOOKUP($C115,AuxPartFluPorc!$C$5:$U$147,AuxPartFluGWh!P$1,FALSE)*HLOOKUP(P$4,AuxLinFluTotGWh!$B$5:$S$10,6,FALSE)</f>
        <v>0</v>
      </c>
      <c r="Q115" s="115">
        <f ca="1">VLOOKUP($C115,AuxPartFluPorc!$C$5:$U$147,AuxPartFluGWh!Q$1,FALSE)*HLOOKUP(Q$4,AuxLinFluTotGWh!$B$5:$S$10,6,FALSE)</f>
        <v>0</v>
      </c>
      <c r="R115" s="113">
        <f ca="1">VLOOKUP($C115,AuxPartFluPorc!$C$5:$U$147,AuxPartFluGWh!R$1,FALSE)*HLOOKUP(R$4,AuxLinFluTotGWh!$B$5:$S$10,6,FALSE)</f>
        <v>0.27336095728750853</v>
      </c>
      <c r="S115" s="114">
        <f ca="1">VLOOKUP($C115,AuxPartFluPorc!$C$5:$U$147,AuxPartFluGWh!S$1,FALSE)*HLOOKUP(S$4,AuxLinFluTotGWh!$B$5:$S$10,6,FALSE)</f>
        <v>0.98800931648095569</v>
      </c>
      <c r="T115" s="114">
        <f ca="1">VLOOKUP($C115,AuxPartFluPorc!$C$5:$U$147,AuxPartFluGWh!T$1,FALSE)*HLOOKUP(T$4,AuxLinFluTotGWh!$B$5:$S$10,6,FALSE)</f>
        <v>0.18698405653808148</v>
      </c>
      <c r="U115" s="114">
        <f ca="1">VLOOKUP($C115,AuxPartFluPorc!$C$5:$U$147,AuxPartFluGWh!U$1,FALSE)*HLOOKUP(U$4,AuxLinFluTotGWh!$B$5:$S$10,6,FALSE)</f>
        <v>0.30265085242375533</v>
      </c>
      <c r="V115" s="107" t="s">
        <v>128</v>
      </c>
    </row>
    <row r="116" spans="1:22" x14ac:dyDescent="0.25">
      <c r="A116" s="87" t="s">
        <v>693</v>
      </c>
      <c r="B116" s="94" t="s">
        <v>128</v>
      </c>
      <c r="C116" s="88" t="s">
        <v>327</v>
      </c>
      <c r="D116" s="113">
        <f ca="1">VLOOKUP($C116,AuxPartFluPorc!$C$5:$U$147,AuxPartFluGWh!D$1,FALSE)*HLOOKUP(D$4,AuxLinFluTotGWh!$B$5:$S$10,6,FALSE)</f>
        <v>0.93084459103067452</v>
      </c>
      <c r="E116" s="114">
        <f ca="1">VLOOKUP($C116,AuxPartFluPorc!$C$5:$U$147,AuxPartFluGWh!E$1,FALSE)*HLOOKUP(E$4,AuxLinFluTotGWh!$B$5:$S$10,6,FALSE)</f>
        <v>7.9342310453400247</v>
      </c>
      <c r="F116" s="115">
        <f ca="1">VLOOKUP($C116,AuxPartFluPorc!$C$5:$U$147,AuxPartFluGWh!F$1,FALSE)*HLOOKUP(F$4,AuxLinFluTotGWh!$B$5:$S$10,6,FALSE)</f>
        <v>3.4460934809788776E-2</v>
      </c>
      <c r="G116" s="113">
        <f ca="1">VLOOKUP($C116,AuxPartFluPorc!$C$5:$U$147,AuxPartFluGWh!G$1,FALSE)*HLOOKUP(G$4,AuxLinFluTotGWh!$B$5:$S$10,6,FALSE)</f>
        <v>7.9342310453400247</v>
      </c>
      <c r="H116" s="114">
        <f ca="1">VLOOKUP($C116,AuxPartFluPorc!$C$5:$U$147,AuxPartFluGWh!H$1,FALSE)*HLOOKUP(H$4,AuxLinFluTotGWh!$B$5:$S$10,6,FALSE)</f>
        <v>6.1799120420301206</v>
      </c>
      <c r="I116" s="114">
        <f ca="1">VLOOKUP($C116,AuxPartFluPorc!$C$5:$U$147,AuxPartFluGWh!I$1,FALSE)*HLOOKUP(I$4,AuxLinFluTotGWh!$B$5:$S$10,6,FALSE)</f>
        <v>0.11321799270243962</v>
      </c>
      <c r="J116" s="115">
        <f ca="1">VLOOKUP($C116,AuxPartFluPorc!$C$5:$U$147,AuxPartFluGWh!J$1,FALSE)*HLOOKUP(J$4,AuxLinFluTotGWh!$B$5:$S$10,6,FALSE)</f>
        <v>4.4948592012332105</v>
      </c>
      <c r="K116" s="113">
        <f ca="1">VLOOKUP($C116,AuxPartFluPorc!$C$5:$U$147,AuxPartFluGWh!K$1,FALSE)*HLOOKUP(K$4,AuxLinFluTotGWh!$B$5:$S$10,6,FALSE)</f>
        <v>0.20748905507253865</v>
      </c>
      <c r="L116" s="114">
        <f ca="1">VLOOKUP($C116,AuxPartFluPorc!$C$5:$U$147,AuxPartFluGWh!L$1,FALSE)*HLOOKUP(L$4,AuxLinFluTotGWh!$B$5:$S$10,6,FALSE)</f>
        <v>24.705640369848631</v>
      </c>
      <c r="M116" s="115">
        <f ca="1">VLOOKUP($C116,AuxPartFluPorc!$C$5:$U$147,AuxPartFluGWh!M$1,FALSE)*HLOOKUP(M$4,AuxLinFluTotGWh!$B$5:$S$10,6,FALSE)</f>
        <v>0.67343072349096489</v>
      </c>
      <c r="N116" s="113">
        <f ca="1">VLOOKUP($C116,AuxPartFluPorc!$C$5:$U$147,AuxPartFluGWh!N$1,FALSE)*HLOOKUP(N$4,AuxLinFluTotGWh!$B$5:$S$10,6,FALSE)</f>
        <v>1.2910454287107325</v>
      </c>
      <c r="O116" s="114">
        <f ca="1">VLOOKUP($C116,AuxPartFluPorc!$C$5:$U$147,AuxPartFluGWh!O$1,FALSE)*HLOOKUP(O$4,AuxLinFluTotGWh!$B$5:$S$10,6,FALSE)</f>
        <v>0.36243963383756322</v>
      </c>
      <c r="P116" s="114">
        <f ca="1">VLOOKUP($C116,AuxPartFluPorc!$C$5:$U$147,AuxPartFluGWh!P$1,FALSE)*HLOOKUP(P$4,AuxLinFluTotGWh!$B$5:$S$10,6,FALSE)</f>
        <v>0.31113839197065524</v>
      </c>
      <c r="Q116" s="115">
        <f ca="1">VLOOKUP($C116,AuxPartFluPorc!$C$5:$U$147,AuxPartFluGWh!Q$1,FALSE)*HLOOKUP(Q$4,AuxLinFluTotGWh!$B$5:$S$10,6,FALSE)</f>
        <v>0.67343072349096489</v>
      </c>
      <c r="R116" s="113">
        <f ca="1">VLOOKUP($C116,AuxPartFluPorc!$C$5:$U$147,AuxPartFluGWh!R$1,FALSE)*HLOOKUP(R$4,AuxLinFluTotGWh!$B$5:$S$10,6,FALSE)</f>
        <v>0.11294931801677553</v>
      </c>
      <c r="S116" s="114">
        <f ca="1">VLOOKUP($C116,AuxPartFluPorc!$C$5:$U$147,AuxPartFluGWh!S$1,FALSE)*HLOOKUP(S$4,AuxLinFluTotGWh!$B$5:$S$10,6,FALSE)</f>
        <v>0.40482771571395437</v>
      </c>
      <c r="T116" s="114">
        <f ca="1">VLOOKUP($C116,AuxPartFluPorc!$C$5:$U$147,AuxPartFluGWh!T$1,FALSE)*HLOOKUP(T$4,AuxLinFluTotGWh!$B$5:$S$10,6,FALSE)</f>
        <v>7.4913963483847559E-2</v>
      </c>
      <c r="U116" s="114">
        <f ca="1">VLOOKUP($C116,AuxPartFluPorc!$C$5:$U$147,AuxPartFluGWh!U$1,FALSE)*HLOOKUP(U$4,AuxLinFluTotGWh!$B$5:$S$10,6,FALSE)</f>
        <v>0.11902669208235503</v>
      </c>
      <c r="V116" s="107" t="s">
        <v>128</v>
      </c>
    </row>
    <row r="117" spans="1:22" x14ac:dyDescent="0.25">
      <c r="A117" s="87" t="s">
        <v>693</v>
      </c>
      <c r="B117" s="94" t="s">
        <v>128</v>
      </c>
      <c r="C117" s="88" t="s">
        <v>348</v>
      </c>
      <c r="D117" s="113">
        <f ca="1">VLOOKUP($C117,AuxPartFluPorc!$C$5:$U$147,AuxPartFluGWh!D$1,FALSE)*HLOOKUP(D$4,AuxLinFluTotGWh!$B$5:$S$10,6,FALSE)</f>
        <v>2.209644719951307</v>
      </c>
      <c r="E117" s="114">
        <f ca="1">VLOOKUP($C117,AuxPartFluPorc!$C$5:$U$147,AuxPartFluGWh!E$1,FALSE)*HLOOKUP(E$4,AuxLinFluTotGWh!$B$5:$S$10,6,FALSE)</f>
        <v>19.10920554624207</v>
      </c>
      <c r="F117" s="115">
        <f ca="1">VLOOKUP($C117,AuxPartFluPorc!$C$5:$U$147,AuxPartFluGWh!F$1,FALSE)*HLOOKUP(F$4,AuxLinFluTotGWh!$B$5:$S$10,6,FALSE)</f>
        <v>0.73571827565171655</v>
      </c>
      <c r="G117" s="113">
        <f ca="1">VLOOKUP($C117,AuxPartFluPorc!$C$5:$U$147,AuxPartFluGWh!G$1,FALSE)*HLOOKUP(G$4,AuxLinFluTotGWh!$B$5:$S$10,6,FALSE)</f>
        <v>19.10920554624207</v>
      </c>
      <c r="H117" s="114">
        <f ca="1">VLOOKUP($C117,AuxPartFluPorc!$C$5:$U$147,AuxPartFluGWh!H$1,FALSE)*HLOOKUP(H$4,AuxLinFluTotGWh!$B$5:$S$10,6,FALSE)</f>
        <v>14.831523172471201</v>
      </c>
      <c r="I117" s="114">
        <f ca="1">VLOOKUP($C117,AuxPartFluPorc!$C$5:$U$147,AuxPartFluGWh!I$1,FALSE)*HLOOKUP(I$4,AuxLinFluTotGWh!$B$5:$S$10,6,FALSE)</f>
        <v>23.657824966188119</v>
      </c>
      <c r="J117" s="115">
        <f ca="1">VLOOKUP($C117,AuxPartFluPorc!$C$5:$U$147,AuxPartFluGWh!J$1,FALSE)*HLOOKUP(J$4,AuxLinFluTotGWh!$B$5:$S$10,6,FALSE)</f>
        <v>9.5527074362926054</v>
      </c>
      <c r="K117" s="113">
        <f ca="1">VLOOKUP($C117,AuxPartFluPorc!$C$5:$U$147,AuxPartFluGWh!K$1,FALSE)*HLOOKUP(K$4,AuxLinFluTotGWh!$B$5:$S$10,6,FALSE)</f>
        <v>2.1296043310619024</v>
      </c>
      <c r="L117" s="114">
        <f ca="1">VLOOKUP($C117,AuxPartFluPorc!$C$5:$U$147,AuxPartFluGWh!L$1,FALSE)*HLOOKUP(L$4,AuxLinFluTotGWh!$B$5:$S$10,6,FALSE)</f>
        <v>9.0920280548901431</v>
      </c>
      <c r="M117" s="115">
        <f ca="1">VLOOKUP($C117,AuxPartFluPorc!$C$5:$U$147,AuxPartFluGWh!M$1,FALSE)*HLOOKUP(M$4,AuxLinFluTotGWh!$B$5:$S$10,6,FALSE)</f>
        <v>1.6526225489856277</v>
      </c>
      <c r="N117" s="113">
        <f ca="1">VLOOKUP($C117,AuxPartFluPorc!$C$5:$U$147,AuxPartFluGWh!N$1,FALSE)*HLOOKUP(N$4,AuxLinFluTotGWh!$B$5:$S$10,6,FALSE)</f>
        <v>2.8119908043988877</v>
      </c>
      <c r="O117" s="114">
        <f ca="1">VLOOKUP($C117,AuxPartFluPorc!$C$5:$U$147,AuxPartFluGWh!O$1,FALSE)*HLOOKUP(O$4,AuxLinFluTotGWh!$B$5:$S$10,6,FALSE)</f>
        <v>0.89081410322754828</v>
      </c>
      <c r="P117" s="114">
        <f ca="1">VLOOKUP($C117,AuxPartFluPorc!$C$5:$U$147,AuxPartFluGWh!P$1,FALSE)*HLOOKUP(P$4,AuxLinFluTotGWh!$B$5:$S$10,6,FALSE)</f>
        <v>0.76354475479956041</v>
      </c>
      <c r="Q117" s="115">
        <f ca="1">VLOOKUP($C117,AuxPartFluPorc!$C$5:$U$147,AuxPartFluGWh!Q$1,FALSE)*HLOOKUP(Q$4,AuxLinFluTotGWh!$B$5:$S$10,6,FALSE)</f>
        <v>1.6526225489856277</v>
      </c>
      <c r="R117" s="113">
        <f ca="1">VLOOKUP($C117,AuxPartFluPorc!$C$5:$U$147,AuxPartFluGWh!R$1,FALSE)*HLOOKUP(R$4,AuxLinFluTotGWh!$B$5:$S$10,6,FALSE)</f>
        <v>0.27455584923632198</v>
      </c>
      <c r="S117" s="114">
        <f ca="1">VLOOKUP($C117,AuxPartFluPorc!$C$5:$U$147,AuxPartFluGWh!S$1,FALSE)*HLOOKUP(S$4,AuxLinFluTotGWh!$B$5:$S$10,6,FALSE)</f>
        <v>0.99606342080463173</v>
      </c>
      <c r="T117" s="114">
        <f ca="1">VLOOKUP($C117,AuxPartFluPorc!$C$5:$U$147,AuxPartFluGWh!T$1,FALSE)*HLOOKUP(T$4,AuxLinFluTotGWh!$B$5:$S$10,6,FALSE)</f>
        <v>0.19205284315925794</v>
      </c>
      <c r="U117" s="114">
        <f ca="1">VLOOKUP($C117,AuxPartFluPorc!$C$5:$U$147,AuxPartFluGWh!U$1,FALSE)*HLOOKUP(U$4,AuxLinFluTotGWh!$B$5:$S$10,6,FALSE)</f>
        <v>0.33109642472039846</v>
      </c>
      <c r="V117" s="107" t="s">
        <v>128</v>
      </c>
    </row>
    <row r="118" spans="1:22" x14ac:dyDescent="0.25">
      <c r="A118" s="87" t="s">
        <v>693</v>
      </c>
      <c r="B118" s="94" t="s">
        <v>128</v>
      </c>
      <c r="C118" s="88" t="s">
        <v>351</v>
      </c>
      <c r="D118" s="113">
        <f ca="1">VLOOKUP($C118,AuxPartFluPorc!$C$5:$U$147,AuxPartFluGWh!D$1,FALSE)*HLOOKUP(D$4,AuxLinFluTotGWh!$B$5:$S$10,6,FALSE)</f>
        <v>0</v>
      </c>
      <c r="E118" s="114">
        <f ca="1">VLOOKUP($C118,AuxPartFluPorc!$C$5:$U$147,AuxPartFluGWh!E$1,FALSE)*HLOOKUP(E$4,AuxLinFluTotGWh!$B$5:$S$10,6,FALSE)</f>
        <v>0</v>
      </c>
      <c r="F118" s="115">
        <f ca="1">VLOOKUP($C118,AuxPartFluPorc!$C$5:$U$147,AuxPartFluGWh!F$1,FALSE)*HLOOKUP(F$4,AuxLinFluTotGWh!$B$5:$S$10,6,FALSE)</f>
        <v>0</v>
      </c>
      <c r="G118" s="113">
        <f ca="1">VLOOKUP($C118,AuxPartFluPorc!$C$5:$U$147,AuxPartFluGWh!G$1,FALSE)*HLOOKUP(G$4,AuxLinFluTotGWh!$B$5:$S$10,6,FALSE)</f>
        <v>0</v>
      </c>
      <c r="H118" s="114">
        <f ca="1">VLOOKUP($C118,AuxPartFluPorc!$C$5:$U$147,AuxPartFluGWh!H$1,FALSE)*HLOOKUP(H$4,AuxLinFluTotGWh!$B$5:$S$10,6,FALSE)</f>
        <v>0</v>
      </c>
      <c r="I118" s="114">
        <f ca="1">VLOOKUP($C118,AuxPartFluPorc!$C$5:$U$147,AuxPartFluGWh!I$1,FALSE)*HLOOKUP(I$4,AuxLinFluTotGWh!$B$5:$S$10,6,FALSE)</f>
        <v>0.78034530286101567</v>
      </c>
      <c r="J118" s="115">
        <f ca="1">VLOOKUP($C118,AuxPartFluPorc!$C$5:$U$147,AuxPartFluGWh!J$1,FALSE)*HLOOKUP(J$4,AuxLinFluTotGWh!$B$5:$S$10,6,FALSE)</f>
        <v>0</v>
      </c>
      <c r="K118" s="113">
        <f ca="1">VLOOKUP($C118,AuxPartFluPorc!$C$5:$U$147,AuxPartFluGWh!K$1,FALSE)*HLOOKUP(K$4,AuxLinFluTotGWh!$B$5:$S$10,6,FALSE)</f>
        <v>0</v>
      </c>
      <c r="L118" s="114">
        <f ca="1">VLOOKUP($C118,AuxPartFluPorc!$C$5:$U$147,AuxPartFluGWh!L$1,FALSE)*HLOOKUP(L$4,AuxLinFluTotGWh!$B$5:$S$10,6,FALSE)</f>
        <v>0</v>
      </c>
      <c r="M118" s="115">
        <f ca="1">VLOOKUP($C118,AuxPartFluPorc!$C$5:$U$147,AuxPartFluGWh!M$1,FALSE)*HLOOKUP(M$4,AuxLinFluTotGWh!$B$5:$S$10,6,FALSE)</f>
        <v>1.2003257849736737E-3</v>
      </c>
      <c r="N118" s="113">
        <f ca="1">VLOOKUP($C118,AuxPartFluPorc!$C$5:$U$147,AuxPartFluGWh!N$1,FALSE)*HLOOKUP(N$4,AuxLinFluTotGWh!$B$5:$S$10,6,FALSE)</f>
        <v>0</v>
      </c>
      <c r="O118" s="114">
        <f ca="1">VLOOKUP($C118,AuxPartFluPorc!$C$5:$U$147,AuxPartFluGWh!O$1,FALSE)*HLOOKUP(O$4,AuxLinFluTotGWh!$B$5:$S$10,6,FALSE)</f>
        <v>0</v>
      </c>
      <c r="P118" s="114">
        <f ca="1">VLOOKUP($C118,AuxPartFluPorc!$C$5:$U$147,AuxPartFluGWh!P$1,FALSE)*HLOOKUP(P$4,AuxLinFluTotGWh!$B$5:$S$10,6,FALSE)</f>
        <v>0</v>
      </c>
      <c r="Q118" s="115">
        <f ca="1">VLOOKUP($C118,AuxPartFluPorc!$C$5:$U$147,AuxPartFluGWh!Q$1,FALSE)*HLOOKUP(Q$4,AuxLinFluTotGWh!$B$5:$S$10,6,FALSE)</f>
        <v>1.2003257849736737E-3</v>
      </c>
      <c r="R118" s="113">
        <f ca="1">VLOOKUP($C118,AuxPartFluPorc!$C$5:$U$147,AuxPartFluGWh!R$1,FALSE)*HLOOKUP(R$4,AuxLinFluTotGWh!$B$5:$S$10,6,FALSE)</f>
        <v>0</v>
      </c>
      <c r="S118" s="114">
        <f ca="1">VLOOKUP($C118,AuxPartFluPorc!$C$5:$U$147,AuxPartFluGWh!S$1,FALSE)*HLOOKUP(S$4,AuxLinFluTotGWh!$B$5:$S$10,6,FALSE)</f>
        <v>0</v>
      </c>
      <c r="T118" s="114">
        <f ca="1">VLOOKUP($C118,AuxPartFluPorc!$C$5:$U$147,AuxPartFluGWh!T$1,FALSE)*HLOOKUP(T$4,AuxLinFluTotGWh!$B$5:$S$10,6,FALSE)</f>
        <v>0</v>
      </c>
      <c r="U118" s="114">
        <f ca="1">VLOOKUP($C118,AuxPartFluPorc!$C$5:$U$147,AuxPartFluGWh!U$1,FALSE)*HLOOKUP(U$4,AuxLinFluTotGWh!$B$5:$S$10,6,FALSE)</f>
        <v>0</v>
      </c>
      <c r="V118" s="107" t="s">
        <v>128</v>
      </c>
    </row>
    <row r="119" spans="1:22" x14ac:dyDescent="0.25">
      <c r="A119" s="87" t="s">
        <v>693</v>
      </c>
      <c r="B119" s="94" t="s">
        <v>128</v>
      </c>
      <c r="C119" s="88" t="s">
        <v>362</v>
      </c>
      <c r="D119" s="113">
        <f ca="1">VLOOKUP($C119,AuxPartFluPorc!$C$5:$U$147,AuxPartFluGWh!D$1,FALSE)*HLOOKUP(D$4,AuxLinFluTotGWh!$B$5:$S$10,6,FALSE)</f>
        <v>5.9987183540098288</v>
      </c>
      <c r="E119" s="114">
        <f ca="1">VLOOKUP($C119,AuxPartFluPorc!$C$5:$U$147,AuxPartFluGWh!E$1,FALSE)*HLOOKUP(E$4,AuxLinFluTotGWh!$B$5:$S$10,6,FALSE)</f>
        <v>16.337545784509341</v>
      </c>
      <c r="F119" s="115">
        <f ca="1">VLOOKUP($C119,AuxPartFluPorc!$C$5:$U$147,AuxPartFluGWh!F$1,FALSE)*HLOOKUP(F$4,AuxLinFluTotGWh!$B$5:$S$10,6,FALSE)</f>
        <v>1.6829460373440606</v>
      </c>
      <c r="G119" s="113">
        <f ca="1">VLOOKUP($C119,AuxPartFluPorc!$C$5:$U$147,AuxPartFluGWh!G$1,FALSE)*HLOOKUP(G$4,AuxLinFluTotGWh!$B$5:$S$10,6,FALSE)</f>
        <v>16.337545784509341</v>
      </c>
      <c r="H119" s="114">
        <f ca="1">VLOOKUP($C119,AuxPartFluPorc!$C$5:$U$147,AuxPartFluGWh!H$1,FALSE)*HLOOKUP(H$4,AuxLinFluTotGWh!$B$5:$S$10,6,FALSE)</f>
        <v>0</v>
      </c>
      <c r="I119" s="114">
        <f ca="1">VLOOKUP($C119,AuxPartFluPorc!$C$5:$U$147,AuxPartFluGWh!I$1,FALSE)*HLOOKUP(I$4,AuxLinFluTotGWh!$B$5:$S$10,6,FALSE)</f>
        <v>0.39189465466379358</v>
      </c>
      <c r="J119" s="115">
        <f ca="1">VLOOKUP($C119,AuxPartFluPorc!$C$5:$U$147,AuxPartFluGWh!J$1,FALSE)*HLOOKUP(J$4,AuxLinFluTotGWh!$B$5:$S$10,6,FALSE)</f>
        <v>0</v>
      </c>
      <c r="K119" s="113">
        <f ca="1">VLOOKUP($C119,AuxPartFluPorc!$C$5:$U$147,AuxPartFluGWh!K$1,FALSE)*HLOOKUP(K$4,AuxLinFluTotGWh!$B$5:$S$10,6,FALSE)</f>
        <v>5.1211061032958956</v>
      </c>
      <c r="L119" s="114">
        <f ca="1">VLOOKUP($C119,AuxPartFluPorc!$C$5:$U$147,AuxPartFluGWh!L$1,FALSE)*HLOOKUP(L$4,AuxLinFluTotGWh!$B$5:$S$10,6,FALSE)</f>
        <v>3.450496997612607</v>
      </c>
      <c r="M119" s="115">
        <f ca="1">VLOOKUP($C119,AuxPartFluPorc!$C$5:$U$147,AuxPartFluGWh!M$1,FALSE)*HLOOKUP(M$4,AuxLinFluTotGWh!$B$5:$S$10,6,FALSE)</f>
        <v>5.4074977433894675</v>
      </c>
      <c r="N119" s="113">
        <f ca="1">VLOOKUP($C119,AuxPartFluPorc!$C$5:$U$147,AuxPartFluGWh!N$1,FALSE)*HLOOKUP(N$4,AuxLinFluTotGWh!$B$5:$S$10,6,FALSE)</f>
        <v>9.1805390356746468</v>
      </c>
      <c r="O119" s="114">
        <f ca="1">VLOOKUP($C119,AuxPartFluPorc!$C$5:$U$147,AuxPartFluGWh!O$1,FALSE)*HLOOKUP(O$4,AuxLinFluTotGWh!$B$5:$S$10,6,FALSE)</f>
        <v>2.9333429245533229</v>
      </c>
      <c r="P119" s="114">
        <f ca="1">VLOOKUP($C119,AuxPartFluPorc!$C$5:$U$147,AuxPartFluGWh!P$1,FALSE)*HLOOKUP(P$4,AuxLinFluTotGWh!$B$5:$S$10,6,FALSE)</f>
        <v>2.4983744991947847</v>
      </c>
      <c r="Q119" s="115">
        <f ca="1">VLOOKUP($C119,AuxPartFluPorc!$C$5:$U$147,AuxPartFluGWh!Q$1,FALSE)*HLOOKUP(Q$4,AuxLinFluTotGWh!$B$5:$S$10,6,FALSE)</f>
        <v>5.4074977433894675</v>
      </c>
      <c r="R119" s="113">
        <f ca="1">VLOOKUP($C119,AuxPartFluPorc!$C$5:$U$147,AuxPartFluGWh!R$1,FALSE)*HLOOKUP(R$4,AuxLinFluTotGWh!$B$5:$S$10,6,FALSE)</f>
        <v>0.91221575992346982</v>
      </c>
      <c r="S119" s="114">
        <f ca="1">VLOOKUP($C119,AuxPartFluPorc!$C$5:$U$147,AuxPartFluGWh!S$1,FALSE)*HLOOKUP(S$4,AuxLinFluTotGWh!$B$5:$S$10,6,FALSE)</f>
        <v>3.2941746351537362</v>
      </c>
      <c r="T119" s="114">
        <f ca="1">VLOOKUP($C119,AuxPartFluPorc!$C$5:$U$147,AuxPartFluGWh!T$1,FALSE)*HLOOKUP(T$4,AuxLinFluTotGWh!$B$5:$S$10,6,FALSE)</f>
        <v>0.62203423512164235</v>
      </c>
      <c r="U119" s="114">
        <f ca="1">VLOOKUP($C119,AuxPartFluPorc!$C$5:$U$147,AuxPartFluGWh!U$1,FALSE)*HLOOKUP(U$4,AuxLinFluTotGWh!$B$5:$S$10,6,FALSE)</f>
        <v>0.99105186679012702</v>
      </c>
      <c r="V119" s="107" t="s">
        <v>128</v>
      </c>
    </row>
    <row r="120" spans="1:22" x14ac:dyDescent="0.25">
      <c r="A120" s="89" t="s">
        <v>693</v>
      </c>
      <c r="B120" s="95" t="s">
        <v>128</v>
      </c>
      <c r="C120" s="90" t="s">
        <v>369</v>
      </c>
      <c r="D120" s="116">
        <f ca="1">VLOOKUP($C120,AuxPartFluPorc!$C$5:$U$147,AuxPartFluGWh!D$1,FALSE)*HLOOKUP(D$4,AuxLinFluTotGWh!$B$5:$S$10,6,FALSE)</f>
        <v>0.48417292858691119</v>
      </c>
      <c r="E120" s="117">
        <f ca="1">VLOOKUP($C120,AuxPartFluPorc!$C$5:$U$147,AuxPartFluGWh!E$1,FALSE)*HLOOKUP(E$4,AuxLinFluTotGWh!$B$5:$S$10,6,FALSE)</f>
        <v>3.6431581318164503</v>
      </c>
      <c r="F120" s="118">
        <f ca="1">VLOOKUP($C120,AuxPartFluPorc!$C$5:$U$147,AuxPartFluGWh!F$1,FALSE)*HLOOKUP(F$4,AuxLinFluTotGWh!$B$5:$S$10,6,FALSE)</f>
        <v>0</v>
      </c>
      <c r="G120" s="116">
        <f ca="1">VLOOKUP($C120,AuxPartFluPorc!$C$5:$U$147,AuxPartFluGWh!G$1,FALSE)*HLOOKUP(G$4,AuxLinFluTotGWh!$B$5:$S$10,6,FALSE)</f>
        <v>3.6431581318164503</v>
      </c>
      <c r="H120" s="117">
        <f ca="1">VLOOKUP($C120,AuxPartFluPorc!$C$5:$U$147,AuxPartFluGWh!H$1,FALSE)*HLOOKUP(H$4,AuxLinFluTotGWh!$B$5:$S$10,6,FALSE)</f>
        <v>3.0289422307949998</v>
      </c>
      <c r="I120" s="117">
        <f ca="1">VLOOKUP($C120,AuxPartFluPorc!$C$5:$U$147,AuxPartFluGWh!I$1,FALSE)*HLOOKUP(I$4,AuxLinFluTotGWh!$B$5:$S$10,6,FALSE)</f>
        <v>10.508215428356893</v>
      </c>
      <c r="J120" s="118">
        <f ca="1">VLOOKUP($C120,AuxPartFluPorc!$C$5:$U$147,AuxPartFluGWh!J$1,FALSE)*HLOOKUP(J$4,AuxLinFluTotGWh!$B$5:$S$10,6,FALSE)</f>
        <v>2.3567675554110652</v>
      </c>
      <c r="K120" s="116">
        <f ca="1">VLOOKUP($C120,AuxPartFluPorc!$C$5:$U$147,AuxPartFluGWh!K$1,FALSE)*HLOOKUP(K$4,AuxLinFluTotGWh!$B$5:$S$10,6,FALSE)</f>
        <v>1.3688559740205037E-2</v>
      </c>
      <c r="L120" s="117">
        <f ca="1">VLOOKUP($C120,AuxPartFluPorc!$C$5:$U$147,AuxPartFluGWh!L$1,FALSE)*HLOOKUP(L$4,AuxLinFluTotGWh!$B$5:$S$10,6,FALSE)</f>
        <v>0.28899613397322915</v>
      </c>
      <c r="M120" s="118">
        <f ca="1">VLOOKUP($C120,AuxPartFluPorc!$C$5:$U$147,AuxPartFluGWh!M$1,FALSE)*HLOOKUP(M$4,AuxLinFluTotGWh!$B$5:$S$10,6,FALSE)</f>
        <v>0.34578301530635641</v>
      </c>
      <c r="N120" s="116">
        <f ca="1">VLOOKUP($C120,AuxPartFluPorc!$C$5:$U$147,AuxPartFluGWh!N$1,FALSE)*HLOOKUP(N$4,AuxLinFluTotGWh!$B$5:$S$10,6,FALSE)</f>
        <v>0.32344892527454155</v>
      </c>
      <c r="O120" s="117">
        <f ca="1">VLOOKUP($C120,AuxPartFluPorc!$C$5:$U$147,AuxPartFluGWh!O$1,FALSE)*HLOOKUP(O$4,AuxLinFluTotGWh!$B$5:$S$10,6,FALSE)</f>
        <v>0.18194486668743093</v>
      </c>
      <c r="P120" s="117">
        <f ca="1">VLOOKUP($C120,AuxPartFluPorc!$C$5:$U$147,AuxPartFluGWh!P$1,FALSE)*HLOOKUP(P$4,AuxLinFluTotGWh!$B$5:$S$10,6,FALSE)</f>
        <v>0.15975880623419156</v>
      </c>
      <c r="Q120" s="118">
        <f ca="1">VLOOKUP($C120,AuxPartFluPorc!$C$5:$U$147,AuxPartFluGWh!Q$1,FALSE)*HLOOKUP(Q$4,AuxLinFluTotGWh!$B$5:$S$10,6,FALSE)</f>
        <v>0.34578301530635641</v>
      </c>
      <c r="R120" s="116">
        <f ca="1">VLOOKUP($C120,AuxPartFluPorc!$C$5:$U$147,AuxPartFluGWh!R$1,FALSE)*HLOOKUP(R$4,AuxLinFluTotGWh!$B$5:$S$10,6,FALSE)</f>
        <v>5.3161051799293348E-2</v>
      </c>
      <c r="S120" s="117">
        <f ca="1">VLOOKUP($C120,AuxPartFluPorc!$C$5:$U$147,AuxPartFluGWh!S$1,FALSE)*HLOOKUP(S$4,AuxLinFluTotGWh!$B$5:$S$10,6,FALSE)</f>
        <v>0.19688932514816423</v>
      </c>
      <c r="T120" s="117">
        <f ca="1">VLOOKUP($C120,AuxPartFluPorc!$C$5:$U$147,AuxPartFluGWh!T$1,FALSE)*HLOOKUP(T$4,AuxLinFluTotGWh!$B$5:$S$10,6,FALSE)</f>
        <v>3.6913054502376315E-2</v>
      </c>
      <c r="U120" s="117">
        <f ca="1">VLOOKUP($C120,AuxPartFluPorc!$C$5:$U$147,AuxPartFluGWh!U$1,FALSE)*HLOOKUP(U$4,AuxLinFluTotGWh!$B$5:$S$10,6,FALSE)</f>
        <v>7.2776825451240298E-2</v>
      </c>
      <c r="V120" s="107" t="s">
        <v>128</v>
      </c>
    </row>
    <row r="121" spans="1:22" x14ac:dyDescent="0.25">
      <c r="A121" s="85" t="s">
        <v>692</v>
      </c>
      <c r="B121" s="93" t="s">
        <v>129</v>
      </c>
      <c r="C121" s="86" t="s">
        <v>130</v>
      </c>
      <c r="D121" s="110">
        <f ca="1">VLOOKUP($C121,AuxPartFluPorc!$C$5:$U$147,AuxPartFluGWh!D$1,FALSE)*HLOOKUP(D$4,AuxLinFluTotGWh!$B$5:$S$10,6,FALSE)</f>
        <v>1.3843913584370661E-2</v>
      </c>
      <c r="E121" s="111">
        <f ca="1">VLOOKUP($C121,AuxPartFluPorc!$C$5:$U$147,AuxPartFluGWh!E$1,FALSE)*HLOOKUP(E$4,AuxLinFluTotGWh!$B$5:$S$10,6,FALSE)</f>
        <v>0</v>
      </c>
      <c r="F121" s="112">
        <f ca="1">VLOOKUP($C121,AuxPartFluPorc!$C$5:$U$147,AuxPartFluGWh!F$1,FALSE)*HLOOKUP(F$4,AuxLinFluTotGWh!$B$5:$S$10,6,FALSE)</f>
        <v>17.587988341623571</v>
      </c>
      <c r="G121" s="110">
        <f ca="1">VLOOKUP($C121,AuxPartFluPorc!$C$5:$U$147,AuxPartFluGWh!G$1,FALSE)*HLOOKUP(G$4,AuxLinFluTotGWh!$B$5:$S$10,6,FALSE)</f>
        <v>0</v>
      </c>
      <c r="H121" s="111">
        <f ca="1">VLOOKUP($C121,AuxPartFluPorc!$C$5:$U$147,AuxPartFluGWh!H$1,FALSE)*HLOOKUP(H$4,AuxLinFluTotGWh!$B$5:$S$10,6,FALSE)</f>
        <v>0</v>
      </c>
      <c r="I121" s="111">
        <f ca="1">VLOOKUP($C121,AuxPartFluPorc!$C$5:$U$147,AuxPartFluGWh!I$1,FALSE)*HLOOKUP(I$4,AuxLinFluTotGWh!$B$5:$S$10,6,FALSE)</f>
        <v>19.611828251716513</v>
      </c>
      <c r="J121" s="112">
        <f ca="1">VLOOKUP($C121,AuxPartFluPorc!$C$5:$U$147,AuxPartFluGWh!J$1,FALSE)*HLOOKUP(J$4,AuxLinFluTotGWh!$B$5:$S$10,6,FALSE)</f>
        <v>0</v>
      </c>
      <c r="K121" s="110">
        <f ca="1">VLOOKUP($C121,AuxPartFluPorc!$C$5:$U$147,AuxPartFluGWh!K$1,FALSE)*HLOOKUP(K$4,AuxLinFluTotGWh!$B$5:$S$10,6,FALSE)</f>
        <v>0.20481019383920346</v>
      </c>
      <c r="L121" s="111">
        <f ca="1">VLOOKUP($C121,AuxPartFluPorc!$C$5:$U$147,AuxPartFluGWh!L$1,FALSE)*HLOOKUP(L$4,AuxLinFluTotGWh!$B$5:$S$10,6,FALSE)</f>
        <v>1.0861783938999714</v>
      </c>
      <c r="M121" s="112">
        <f ca="1">VLOOKUP($C121,AuxPartFluPorc!$C$5:$U$147,AuxPartFluGWh!M$1,FALSE)*HLOOKUP(M$4,AuxLinFluTotGWh!$B$5:$S$10,6,FALSE)</f>
        <v>295.38280290240323</v>
      </c>
      <c r="N121" s="110">
        <f ca="1">VLOOKUP($C121,AuxPartFluPorc!$C$5:$U$147,AuxPartFluGWh!N$1,FALSE)*HLOOKUP(N$4,AuxLinFluTotGWh!$B$5:$S$10,6,FALSE)</f>
        <v>648.24042651172647</v>
      </c>
      <c r="O121" s="111">
        <f ca="1">VLOOKUP($C121,AuxPartFluPorc!$C$5:$U$147,AuxPartFluGWh!O$1,FALSE)*HLOOKUP(O$4,AuxLinFluTotGWh!$B$5:$S$10,6,FALSE)</f>
        <v>349.81297696578758</v>
      </c>
      <c r="P121" s="111">
        <f ca="1">VLOOKUP($C121,AuxPartFluPorc!$C$5:$U$147,AuxPartFluGWh!P$1,FALSE)*HLOOKUP(P$4,AuxLinFluTotGWh!$B$5:$S$10,6,FALSE)</f>
        <v>541.47638859763083</v>
      </c>
      <c r="Q121" s="112">
        <f ca="1">VLOOKUP($C121,AuxPartFluPorc!$C$5:$U$147,AuxPartFluGWh!Q$1,FALSE)*HLOOKUP(Q$4,AuxLinFluTotGWh!$B$5:$S$10,6,FALSE)</f>
        <v>295.38280290240323</v>
      </c>
      <c r="R121" s="110">
        <f ca="1">VLOOKUP($C121,AuxPartFluPorc!$C$5:$U$147,AuxPartFluGWh!R$1,FALSE)*HLOOKUP(R$4,AuxLinFluTotGWh!$B$5:$S$10,6,FALSE)</f>
        <v>0</v>
      </c>
      <c r="S121" s="111">
        <f ca="1">VLOOKUP($C121,AuxPartFluPorc!$C$5:$U$147,AuxPartFluGWh!S$1,FALSE)*HLOOKUP(S$4,AuxLinFluTotGWh!$B$5:$S$10,6,FALSE)</f>
        <v>0</v>
      </c>
      <c r="T121" s="111">
        <f ca="1">VLOOKUP($C121,AuxPartFluPorc!$C$5:$U$147,AuxPartFluGWh!T$1,FALSE)*HLOOKUP(T$4,AuxLinFluTotGWh!$B$5:$S$10,6,FALSE)</f>
        <v>5.9745789699948903E-3</v>
      </c>
      <c r="U121" s="111">
        <f ca="1">VLOOKUP($C121,AuxPartFluPorc!$C$5:$U$147,AuxPartFluGWh!U$1,FALSE)*HLOOKUP(U$4,AuxLinFluTotGWh!$B$5:$S$10,6,FALSE)</f>
        <v>0.21111792441982169</v>
      </c>
      <c r="V121" s="107" t="s">
        <v>129</v>
      </c>
    </row>
    <row r="122" spans="1:22" x14ac:dyDescent="0.25">
      <c r="A122" s="87" t="s">
        <v>692</v>
      </c>
      <c r="B122" s="94" t="s">
        <v>129</v>
      </c>
      <c r="C122" s="88" t="s">
        <v>131</v>
      </c>
      <c r="D122" s="113">
        <f ca="1">VLOOKUP($C122,AuxPartFluPorc!$C$5:$U$147,AuxPartFluGWh!D$1,FALSE)*HLOOKUP(D$4,AuxLinFluTotGWh!$B$5:$S$10,6,FALSE)</f>
        <v>1.997958353320653E-2</v>
      </c>
      <c r="E122" s="114">
        <f ca="1">VLOOKUP($C122,AuxPartFluPorc!$C$5:$U$147,AuxPartFluGWh!E$1,FALSE)*HLOOKUP(E$4,AuxLinFluTotGWh!$B$5:$S$10,6,FALSE)</f>
        <v>0</v>
      </c>
      <c r="F122" s="115">
        <f ca="1">VLOOKUP($C122,AuxPartFluPorc!$C$5:$U$147,AuxPartFluGWh!F$1,FALSE)*HLOOKUP(F$4,AuxLinFluTotGWh!$B$5:$S$10,6,FALSE)</f>
        <v>26.228552946783132</v>
      </c>
      <c r="G122" s="113">
        <f ca="1">VLOOKUP($C122,AuxPartFluPorc!$C$5:$U$147,AuxPartFluGWh!G$1,FALSE)*HLOOKUP(G$4,AuxLinFluTotGWh!$B$5:$S$10,6,FALSE)</f>
        <v>0</v>
      </c>
      <c r="H122" s="114">
        <f ca="1">VLOOKUP($C122,AuxPartFluPorc!$C$5:$U$147,AuxPartFluGWh!H$1,FALSE)*HLOOKUP(H$4,AuxLinFluTotGWh!$B$5:$S$10,6,FALSE)</f>
        <v>0</v>
      </c>
      <c r="I122" s="114">
        <f ca="1">VLOOKUP($C122,AuxPartFluPorc!$C$5:$U$147,AuxPartFluGWh!I$1,FALSE)*HLOOKUP(I$4,AuxLinFluTotGWh!$B$5:$S$10,6,FALSE)</f>
        <v>0</v>
      </c>
      <c r="J122" s="115">
        <f ca="1">VLOOKUP($C122,AuxPartFluPorc!$C$5:$U$147,AuxPartFluGWh!J$1,FALSE)*HLOOKUP(J$4,AuxLinFluTotGWh!$B$5:$S$10,6,FALSE)</f>
        <v>0</v>
      </c>
      <c r="K122" s="113">
        <f ca="1">VLOOKUP($C122,AuxPartFluPorc!$C$5:$U$147,AuxPartFluGWh!K$1,FALSE)*HLOOKUP(K$4,AuxLinFluTotGWh!$B$5:$S$10,6,FALSE)</f>
        <v>0.31300449307335376</v>
      </c>
      <c r="L122" s="114">
        <f ca="1">VLOOKUP($C122,AuxPartFluPorc!$C$5:$U$147,AuxPartFluGWh!L$1,FALSE)*HLOOKUP(L$4,AuxLinFluTotGWh!$B$5:$S$10,6,FALSE)</f>
        <v>1.6800135208651654</v>
      </c>
      <c r="M122" s="115">
        <f ca="1">VLOOKUP($C122,AuxPartFluPorc!$C$5:$U$147,AuxPartFluGWh!M$1,FALSE)*HLOOKUP(M$4,AuxLinFluTotGWh!$B$5:$S$10,6,FALSE)</f>
        <v>351.79399859378594</v>
      </c>
      <c r="N122" s="113">
        <f ca="1">VLOOKUP($C122,AuxPartFluPorc!$C$5:$U$147,AuxPartFluGWh!N$1,FALSE)*HLOOKUP(N$4,AuxLinFluTotGWh!$B$5:$S$10,6,FALSE)</f>
        <v>1173.10380995637</v>
      </c>
      <c r="O122" s="114">
        <f ca="1">VLOOKUP($C122,AuxPartFluPorc!$C$5:$U$147,AuxPartFluGWh!O$1,FALSE)*HLOOKUP(O$4,AuxLinFluTotGWh!$B$5:$S$10,6,FALSE)</f>
        <v>571.83985577492751</v>
      </c>
      <c r="P122" s="114">
        <f ca="1">VLOOKUP($C122,AuxPartFluPorc!$C$5:$U$147,AuxPartFluGWh!P$1,FALSE)*HLOOKUP(P$4,AuxLinFluTotGWh!$B$5:$S$10,6,FALSE)</f>
        <v>652.86876361078498</v>
      </c>
      <c r="Q122" s="115">
        <f ca="1">VLOOKUP($C122,AuxPartFluPorc!$C$5:$U$147,AuxPartFluGWh!Q$1,FALSE)*HLOOKUP(Q$4,AuxLinFluTotGWh!$B$5:$S$10,6,FALSE)</f>
        <v>351.79399859378594</v>
      </c>
      <c r="R122" s="113">
        <f ca="1">VLOOKUP($C122,AuxPartFluPorc!$C$5:$U$147,AuxPartFluGWh!R$1,FALSE)*HLOOKUP(R$4,AuxLinFluTotGWh!$B$5:$S$10,6,FALSE)</f>
        <v>0</v>
      </c>
      <c r="S122" s="114">
        <f ca="1">VLOOKUP($C122,AuxPartFluPorc!$C$5:$U$147,AuxPartFluGWh!S$1,FALSE)*HLOOKUP(S$4,AuxLinFluTotGWh!$B$5:$S$10,6,FALSE)</f>
        <v>0</v>
      </c>
      <c r="T122" s="114">
        <f ca="1">VLOOKUP($C122,AuxPartFluPorc!$C$5:$U$147,AuxPartFluGWh!T$1,FALSE)*HLOOKUP(T$4,AuxLinFluTotGWh!$B$5:$S$10,6,FALSE)</f>
        <v>1.2943069773241216E-2</v>
      </c>
      <c r="U122" s="114">
        <f ca="1">VLOOKUP($C122,AuxPartFluPorc!$C$5:$U$147,AuxPartFluGWh!U$1,FALSE)*HLOOKUP(U$4,AuxLinFluTotGWh!$B$5:$S$10,6,FALSE)</f>
        <v>0.32426930964247785</v>
      </c>
      <c r="V122" s="107" t="s">
        <v>129</v>
      </c>
    </row>
    <row r="123" spans="1:22" x14ac:dyDescent="0.25">
      <c r="A123" s="87" t="s">
        <v>692</v>
      </c>
      <c r="B123" s="94" t="s">
        <v>129</v>
      </c>
      <c r="C123" s="88" t="s">
        <v>132</v>
      </c>
      <c r="D123" s="113">
        <f ca="1">VLOOKUP($C123,AuxPartFluPorc!$C$5:$U$147,AuxPartFluGWh!D$1,FALSE)*HLOOKUP(D$4,AuxLinFluTotGWh!$B$5:$S$10,6,FALSE)</f>
        <v>0</v>
      </c>
      <c r="E123" s="114">
        <f ca="1">VLOOKUP($C123,AuxPartFluPorc!$C$5:$U$147,AuxPartFluGWh!E$1,FALSE)*HLOOKUP(E$4,AuxLinFluTotGWh!$B$5:$S$10,6,FALSE)</f>
        <v>0</v>
      </c>
      <c r="F123" s="115">
        <f ca="1">VLOOKUP($C123,AuxPartFluPorc!$C$5:$U$147,AuxPartFluGWh!F$1,FALSE)*HLOOKUP(F$4,AuxLinFluTotGWh!$B$5:$S$10,6,FALSE)</f>
        <v>8.5924280922235567</v>
      </c>
      <c r="G123" s="113">
        <f ca="1">VLOOKUP($C123,AuxPartFluPorc!$C$5:$U$147,AuxPartFluGWh!G$1,FALSE)*HLOOKUP(G$4,AuxLinFluTotGWh!$B$5:$S$10,6,FALSE)</f>
        <v>0</v>
      </c>
      <c r="H123" s="114">
        <f ca="1">VLOOKUP($C123,AuxPartFluPorc!$C$5:$U$147,AuxPartFluGWh!H$1,FALSE)*HLOOKUP(H$4,AuxLinFluTotGWh!$B$5:$S$10,6,FALSE)</f>
        <v>0</v>
      </c>
      <c r="I123" s="114">
        <f ca="1">VLOOKUP($C123,AuxPartFluPorc!$C$5:$U$147,AuxPartFluGWh!I$1,FALSE)*HLOOKUP(I$4,AuxLinFluTotGWh!$B$5:$S$10,6,FALSE)</f>
        <v>0.94271476115470931</v>
      </c>
      <c r="J123" s="115">
        <f ca="1">VLOOKUP($C123,AuxPartFluPorc!$C$5:$U$147,AuxPartFluGWh!J$1,FALSE)*HLOOKUP(J$4,AuxLinFluTotGWh!$B$5:$S$10,6,FALSE)</f>
        <v>0</v>
      </c>
      <c r="K123" s="113">
        <f ca="1">VLOOKUP($C123,AuxPartFluPorc!$C$5:$U$147,AuxPartFluGWh!K$1,FALSE)*HLOOKUP(K$4,AuxLinFluTotGWh!$B$5:$S$10,6,FALSE)</f>
        <v>9.9556166250761233E-2</v>
      </c>
      <c r="L123" s="114">
        <f ca="1">VLOOKUP($C123,AuxPartFluPorc!$C$5:$U$147,AuxPartFluGWh!L$1,FALSE)*HLOOKUP(L$4,AuxLinFluTotGWh!$B$5:$S$10,6,FALSE)</f>
        <v>0.5396175961472961</v>
      </c>
      <c r="M123" s="115">
        <f ca="1">VLOOKUP($C123,AuxPartFluPorc!$C$5:$U$147,AuxPartFluGWh!M$1,FALSE)*HLOOKUP(M$4,AuxLinFluTotGWh!$B$5:$S$10,6,FALSE)</f>
        <v>90.955886994909292</v>
      </c>
      <c r="N123" s="113">
        <f ca="1">VLOOKUP($C123,AuxPartFluPorc!$C$5:$U$147,AuxPartFluGWh!N$1,FALSE)*HLOOKUP(N$4,AuxLinFluTotGWh!$B$5:$S$10,6,FALSE)</f>
        <v>439.59857579653857</v>
      </c>
      <c r="O123" s="114">
        <f ca="1">VLOOKUP($C123,AuxPartFluPorc!$C$5:$U$147,AuxPartFluGWh!O$1,FALSE)*HLOOKUP(O$4,AuxLinFluTotGWh!$B$5:$S$10,6,FALSE)</f>
        <v>200.86976330361026</v>
      </c>
      <c r="P123" s="114">
        <f ca="1">VLOOKUP($C123,AuxPartFluPorc!$C$5:$U$147,AuxPartFluGWh!P$1,FALSE)*HLOOKUP(P$4,AuxLinFluTotGWh!$B$5:$S$10,6,FALSE)</f>
        <v>171.85900458644318</v>
      </c>
      <c r="Q123" s="115">
        <f ca="1">VLOOKUP($C123,AuxPartFluPorc!$C$5:$U$147,AuxPartFluGWh!Q$1,FALSE)*HLOOKUP(Q$4,AuxLinFluTotGWh!$B$5:$S$10,6,FALSE)</f>
        <v>90.955886994909292</v>
      </c>
      <c r="R123" s="113">
        <f ca="1">VLOOKUP($C123,AuxPartFluPorc!$C$5:$U$147,AuxPartFluGWh!R$1,FALSE)*HLOOKUP(R$4,AuxLinFluTotGWh!$B$5:$S$10,6,FALSE)</f>
        <v>0</v>
      </c>
      <c r="S123" s="114">
        <f ca="1">VLOOKUP($C123,AuxPartFluPorc!$C$5:$U$147,AuxPartFluGWh!S$1,FALSE)*HLOOKUP(S$4,AuxLinFluTotGWh!$B$5:$S$10,6,FALSE)</f>
        <v>0</v>
      </c>
      <c r="T123" s="114">
        <f ca="1">VLOOKUP($C123,AuxPartFluPorc!$C$5:$U$147,AuxPartFluGWh!T$1,FALSE)*HLOOKUP(T$4,AuxLinFluTotGWh!$B$5:$S$10,6,FALSE)</f>
        <v>3.7987860066137605E-3</v>
      </c>
      <c r="U123" s="114">
        <f ca="1">VLOOKUP($C123,AuxPartFluPorc!$C$5:$U$147,AuxPartFluGWh!U$1,FALSE)*HLOOKUP(U$4,AuxLinFluTotGWh!$B$5:$S$10,6,FALSE)</f>
        <v>0.10552743089143266</v>
      </c>
      <c r="V123" s="107" t="s">
        <v>129</v>
      </c>
    </row>
    <row r="124" spans="1:22" x14ac:dyDescent="0.25">
      <c r="A124" s="87" t="s">
        <v>692</v>
      </c>
      <c r="B124" s="94" t="s">
        <v>129</v>
      </c>
      <c r="C124" s="88" t="s">
        <v>133</v>
      </c>
      <c r="D124" s="113">
        <f ca="1">VLOOKUP($C124,AuxPartFluPorc!$C$5:$U$147,AuxPartFluGWh!D$1,FALSE)*HLOOKUP(D$4,AuxLinFluTotGWh!$B$5:$S$10,6,FALSE)</f>
        <v>0</v>
      </c>
      <c r="E124" s="114">
        <f ca="1">VLOOKUP($C124,AuxPartFluPorc!$C$5:$U$147,AuxPartFluGWh!E$1,FALSE)*HLOOKUP(E$4,AuxLinFluTotGWh!$B$5:$S$10,6,FALSE)</f>
        <v>0</v>
      </c>
      <c r="F124" s="115">
        <f ca="1">VLOOKUP($C124,AuxPartFluPorc!$C$5:$U$147,AuxPartFluGWh!F$1,FALSE)*HLOOKUP(F$4,AuxLinFluTotGWh!$B$5:$S$10,6,FALSE)</f>
        <v>0.98444343480260366</v>
      </c>
      <c r="G124" s="113">
        <f ca="1">VLOOKUP($C124,AuxPartFluPorc!$C$5:$U$147,AuxPartFluGWh!G$1,FALSE)*HLOOKUP(G$4,AuxLinFluTotGWh!$B$5:$S$10,6,FALSE)</f>
        <v>0</v>
      </c>
      <c r="H124" s="114">
        <f ca="1">VLOOKUP($C124,AuxPartFluPorc!$C$5:$U$147,AuxPartFluGWh!H$1,FALSE)*HLOOKUP(H$4,AuxLinFluTotGWh!$B$5:$S$10,6,FALSE)</f>
        <v>0</v>
      </c>
      <c r="I124" s="114">
        <f ca="1">VLOOKUP($C124,AuxPartFluPorc!$C$5:$U$147,AuxPartFluGWh!I$1,FALSE)*HLOOKUP(I$4,AuxLinFluTotGWh!$B$5:$S$10,6,FALSE)</f>
        <v>74.918706306632288</v>
      </c>
      <c r="J124" s="115">
        <f ca="1">VLOOKUP($C124,AuxPartFluPorc!$C$5:$U$147,AuxPartFluGWh!J$1,FALSE)*HLOOKUP(J$4,AuxLinFluTotGWh!$B$5:$S$10,6,FALSE)</f>
        <v>0</v>
      </c>
      <c r="K124" s="113">
        <f ca="1">VLOOKUP($C124,AuxPartFluPorc!$C$5:$U$147,AuxPartFluGWh!K$1,FALSE)*HLOOKUP(K$4,AuxLinFluTotGWh!$B$5:$S$10,6,FALSE)</f>
        <v>1.1862867368139756E-2</v>
      </c>
      <c r="L124" s="114">
        <f ca="1">VLOOKUP($C124,AuxPartFluPorc!$C$5:$U$147,AuxPartFluGWh!L$1,FALSE)*HLOOKUP(L$4,AuxLinFluTotGWh!$B$5:$S$10,6,FALSE)</f>
        <v>6.3553641302391509E-2</v>
      </c>
      <c r="M124" s="115">
        <f ca="1">VLOOKUP($C124,AuxPartFluPorc!$C$5:$U$147,AuxPartFluGWh!M$1,FALSE)*HLOOKUP(M$4,AuxLinFluTotGWh!$B$5:$S$10,6,FALSE)</f>
        <v>7.3222479997259944</v>
      </c>
      <c r="N124" s="113">
        <f ca="1">VLOOKUP($C124,AuxPartFluPorc!$C$5:$U$147,AuxPartFluGWh!N$1,FALSE)*HLOOKUP(N$4,AuxLinFluTotGWh!$B$5:$S$10,6,FALSE)</f>
        <v>24.341401181786548</v>
      </c>
      <c r="O124" s="114">
        <f ca="1">VLOOKUP($C124,AuxPartFluPorc!$C$5:$U$147,AuxPartFluGWh!O$1,FALSE)*HLOOKUP(O$4,AuxLinFluTotGWh!$B$5:$S$10,6,FALSE)</f>
        <v>51.604823211280959</v>
      </c>
      <c r="P124" s="114">
        <f ca="1">VLOOKUP($C124,AuxPartFluPorc!$C$5:$U$147,AuxPartFluGWh!P$1,FALSE)*HLOOKUP(P$4,AuxLinFluTotGWh!$B$5:$S$10,6,FALSE)</f>
        <v>14.35086708850166</v>
      </c>
      <c r="Q124" s="115">
        <f ca="1">VLOOKUP($C124,AuxPartFluPorc!$C$5:$U$147,AuxPartFluGWh!Q$1,FALSE)*HLOOKUP(Q$4,AuxLinFluTotGWh!$B$5:$S$10,6,FALSE)</f>
        <v>7.3222479997259944</v>
      </c>
      <c r="R124" s="113">
        <f ca="1">VLOOKUP($C124,AuxPartFluPorc!$C$5:$U$147,AuxPartFluGWh!R$1,FALSE)*HLOOKUP(R$4,AuxLinFluTotGWh!$B$5:$S$10,6,FALSE)</f>
        <v>0</v>
      </c>
      <c r="S124" s="114">
        <f ca="1">VLOOKUP($C124,AuxPartFluPorc!$C$5:$U$147,AuxPartFluGWh!S$1,FALSE)*HLOOKUP(S$4,AuxLinFluTotGWh!$B$5:$S$10,6,FALSE)</f>
        <v>0</v>
      </c>
      <c r="T124" s="114">
        <f ca="1">VLOOKUP($C124,AuxPartFluPorc!$C$5:$U$147,AuxPartFluGWh!T$1,FALSE)*HLOOKUP(T$4,AuxLinFluTotGWh!$B$5:$S$10,6,FALSE)</f>
        <v>0</v>
      </c>
      <c r="U124" s="114">
        <f ca="1">VLOOKUP($C124,AuxPartFluPorc!$C$5:$U$147,AuxPartFluGWh!U$1,FALSE)*HLOOKUP(U$4,AuxLinFluTotGWh!$B$5:$S$10,6,FALSE)</f>
        <v>1.206894675342195E-2</v>
      </c>
      <c r="V124" s="107" t="s">
        <v>129</v>
      </c>
    </row>
    <row r="125" spans="1:22" x14ac:dyDescent="0.25">
      <c r="A125" s="87" t="s">
        <v>692</v>
      </c>
      <c r="B125" s="94" t="s">
        <v>129</v>
      </c>
      <c r="C125" s="88" t="s">
        <v>134</v>
      </c>
      <c r="D125" s="113">
        <f ca="1">VLOOKUP($C125,AuxPartFluPorc!$C$5:$U$147,AuxPartFluGWh!D$1,FALSE)*HLOOKUP(D$4,AuxLinFluTotGWh!$B$5:$S$10,6,FALSE)</f>
        <v>1.0940131702311706E-2</v>
      </c>
      <c r="E125" s="114">
        <f ca="1">VLOOKUP($C125,AuxPartFluPorc!$C$5:$U$147,AuxPartFluGWh!E$1,FALSE)*HLOOKUP(E$4,AuxLinFluTotGWh!$B$5:$S$10,6,FALSE)</f>
        <v>0</v>
      </c>
      <c r="F125" s="115">
        <f ca="1">VLOOKUP($C125,AuxPartFluPorc!$C$5:$U$147,AuxPartFluGWh!F$1,FALSE)*HLOOKUP(F$4,AuxLinFluTotGWh!$B$5:$S$10,6,FALSE)</f>
        <v>14.374728639845051</v>
      </c>
      <c r="G125" s="113">
        <f ca="1">VLOOKUP($C125,AuxPartFluPorc!$C$5:$U$147,AuxPartFluGWh!G$1,FALSE)*HLOOKUP(G$4,AuxLinFluTotGWh!$B$5:$S$10,6,FALSE)</f>
        <v>0</v>
      </c>
      <c r="H125" s="114">
        <f ca="1">VLOOKUP($C125,AuxPartFluPorc!$C$5:$U$147,AuxPartFluGWh!H$1,FALSE)*HLOOKUP(H$4,AuxLinFluTotGWh!$B$5:$S$10,6,FALSE)</f>
        <v>0</v>
      </c>
      <c r="I125" s="114">
        <f ca="1">VLOOKUP($C125,AuxPartFluPorc!$C$5:$U$147,AuxPartFluGWh!I$1,FALSE)*HLOOKUP(I$4,AuxLinFluTotGWh!$B$5:$S$10,6,FALSE)</f>
        <v>16.650233023773392</v>
      </c>
      <c r="J125" s="115">
        <f ca="1">VLOOKUP($C125,AuxPartFluPorc!$C$5:$U$147,AuxPartFluGWh!J$1,FALSE)*HLOOKUP(J$4,AuxLinFluTotGWh!$B$5:$S$10,6,FALSE)</f>
        <v>0</v>
      </c>
      <c r="K125" s="113">
        <f ca="1">VLOOKUP($C125,AuxPartFluPorc!$C$5:$U$147,AuxPartFluGWh!K$1,FALSE)*HLOOKUP(K$4,AuxLinFluTotGWh!$B$5:$S$10,6,FALSE)</f>
        <v>0.16680646799335636</v>
      </c>
      <c r="L125" s="114">
        <f ca="1">VLOOKUP($C125,AuxPartFluPorc!$C$5:$U$147,AuxPartFluGWh!L$1,FALSE)*HLOOKUP(L$4,AuxLinFluTotGWh!$B$5:$S$10,6,FALSE)</f>
        <v>0.90844538144674669</v>
      </c>
      <c r="M125" s="115">
        <f ca="1">VLOOKUP($C125,AuxPartFluPorc!$C$5:$U$147,AuxPartFluGWh!M$1,FALSE)*HLOOKUP(M$4,AuxLinFluTotGWh!$B$5:$S$10,6,FALSE)</f>
        <v>91.617929700570414</v>
      </c>
      <c r="N125" s="113">
        <f ca="1">VLOOKUP($C125,AuxPartFluPorc!$C$5:$U$147,AuxPartFluGWh!N$1,FALSE)*HLOOKUP(N$4,AuxLinFluTotGWh!$B$5:$S$10,6,FALSE)</f>
        <v>200.26645943898404</v>
      </c>
      <c r="O125" s="114">
        <f ca="1">VLOOKUP($C125,AuxPartFluPorc!$C$5:$U$147,AuxPartFluGWh!O$1,FALSE)*HLOOKUP(O$4,AuxLinFluTotGWh!$B$5:$S$10,6,FALSE)</f>
        <v>917.42504492707315</v>
      </c>
      <c r="P125" s="114">
        <f ca="1">VLOOKUP($C125,AuxPartFluPorc!$C$5:$U$147,AuxPartFluGWh!P$1,FALSE)*HLOOKUP(P$4,AuxLinFluTotGWh!$B$5:$S$10,6,FALSE)</f>
        <v>183.9851436791441</v>
      </c>
      <c r="Q125" s="115">
        <f ca="1">VLOOKUP($C125,AuxPartFluPorc!$C$5:$U$147,AuxPartFluGWh!Q$1,FALSE)*HLOOKUP(Q$4,AuxLinFluTotGWh!$B$5:$S$10,6,FALSE)</f>
        <v>91.617929700570414</v>
      </c>
      <c r="R125" s="113">
        <f ca="1">VLOOKUP($C125,AuxPartFluPorc!$C$5:$U$147,AuxPartFluGWh!R$1,FALSE)*HLOOKUP(R$4,AuxLinFluTotGWh!$B$5:$S$10,6,FALSE)</f>
        <v>0</v>
      </c>
      <c r="S125" s="114">
        <f ca="1">VLOOKUP($C125,AuxPartFluPorc!$C$5:$U$147,AuxPartFluGWh!S$1,FALSE)*HLOOKUP(S$4,AuxLinFluTotGWh!$B$5:$S$10,6,FALSE)</f>
        <v>0</v>
      </c>
      <c r="T125" s="114">
        <f ca="1">VLOOKUP($C125,AuxPartFluPorc!$C$5:$U$147,AuxPartFluGWh!T$1,FALSE)*HLOOKUP(T$4,AuxLinFluTotGWh!$B$5:$S$10,6,FALSE)</f>
        <v>4.9617120354133884E-3</v>
      </c>
      <c r="U125" s="114">
        <f ca="1">VLOOKUP($C125,AuxPartFluPorc!$C$5:$U$147,AuxPartFluGWh!U$1,FALSE)*HLOOKUP(U$4,AuxLinFluTotGWh!$B$5:$S$10,6,FALSE)</f>
        <v>0.18031093844151044</v>
      </c>
      <c r="V125" s="107" t="s">
        <v>129</v>
      </c>
    </row>
    <row r="126" spans="1:22" x14ac:dyDescent="0.25">
      <c r="A126" s="87" t="s">
        <v>692</v>
      </c>
      <c r="B126" s="94" t="s">
        <v>129</v>
      </c>
      <c r="C126" s="88" t="s">
        <v>135</v>
      </c>
      <c r="D126" s="113">
        <f ca="1">VLOOKUP($C126,AuxPartFluPorc!$C$5:$U$147,AuxPartFluGWh!D$1,FALSE)*HLOOKUP(D$4,AuxLinFluTotGWh!$B$5:$S$10,6,FALSE)</f>
        <v>0</v>
      </c>
      <c r="E126" s="114">
        <f ca="1">VLOOKUP($C126,AuxPartFluPorc!$C$5:$U$147,AuxPartFluGWh!E$1,FALSE)*HLOOKUP(E$4,AuxLinFluTotGWh!$B$5:$S$10,6,FALSE)</f>
        <v>0</v>
      </c>
      <c r="F126" s="115">
        <f ca="1">VLOOKUP($C126,AuxPartFluPorc!$C$5:$U$147,AuxPartFluGWh!F$1,FALSE)*HLOOKUP(F$4,AuxLinFluTotGWh!$B$5:$S$10,6,FALSE)</f>
        <v>0.14753104944833323</v>
      </c>
      <c r="G126" s="113">
        <f ca="1">VLOOKUP($C126,AuxPartFluPorc!$C$5:$U$147,AuxPartFluGWh!G$1,FALSE)*HLOOKUP(G$4,AuxLinFluTotGWh!$B$5:$S$10,6,FALSE)</f>
        <v>0</v>
      </c>
      <c r="H126" s="114">
        <f ca="1">VLOOKUP($C126,AuxPartFluPorc!$C$5:$U$147,AuxPartFluGWh!H$1,FALSE)*HLOOKUP(H$4,AuxLinFluTotGWh!$B$5:$S$10,6,FALSE)</f>
        <v>0</v>
      </c>
      <c r="I126" s="114">
        <f ca="1">VLOOKUP($C126,AuxPartFluPorc!$C$5:$U$147,AuxPartFluGWh!I$1,FALSE)*HLOOKUP(I$4,AuxLinFluTotGWh!$B$5:$S$10,6,FALSE)</f>
        <v>6.4266462391662458</v>
      </c>
      <c r="J126" s="115">
        <f ca="1">VLOOKUP($C126,AuxPartFluPorc!$C$5:$U$147,AuxPartFluGWh!J$1,FALSE)*HLOOKUP(J$4,AuxLinFluTotGWh!$B$5:$S$10,6,FALSE)</f>
        <v>0</v>
      </c>
      <c r="K126" s="113">
        <f ca="1">VLOOKUP($C126,AuxPartFluPorc!$C$5:$U$147,AuxPartFluGWh!K$1,FALSE)*HLOOKUP(K$4,AuxLinFluTotGWh!$B$5:$S$10,6,FALSE)</f>
        <v>0</v>
      </c>
      <c r="L126" s="114">
        <f ca="1">VLOOKUP($C126,AuxPartFluPorc!$C$5:$U$147,AuxPartFluGWh!L$1,FALSE)*HLOOKUP(L$4,AuxLinFluTotGWh!$B$5:$S$10,6,FALSE)</f>
        <v>0</v>
      </c>
      <c r="M126" s="115">
        <f ca="1">VLOOKUP($C126,AuxPartFluPorc!$C$5:$U$147,AuxPartFluGWh!M$1,FALSE)*HLOOKUP(M$4,AuxLinFluTotGWh!$B$5:$S$10,6,FALSE)</f>
        <v>0.93232844629826561</v>
      </c>
      <c r="N126" s="113">
        <f ca="1">VLOOKUP($C126,AuxPartFluPorc!$C$5:$U$147,AuxPartFluGWh!N$1,FALSE)*HLOOKUP(N$4,AuxLinFluTotGWh!$B$5:$S$10,6,FALSE)</f>
        <v>2.0680748613193818</v>
      </c>
      <c r="O126" s="114">
        <f ca="1">VLOOKUP($C126,AuxPartFluPorc!$C$5:$U$147,AuxPartFluGWh!O$1,FALSE)*HLOOKUP(O$4,AuxLinFluTotGWh!$B$5:$S$10,6,FALSE)</f>
        <v>9.3292991898556892</v>
      </c>
      <c r="P126" s="114">
        <f ca="1">VLOOKUP($C126,AuxPartFluPorc!$C$5:$U$147,AuxPartFluGWh!P$1,FALSE)*HLOOKUP(P$4,AuxLinFluTotGWh!$B$5:$S$10,6,FALSE)</f>
        <v>1.8704734692731426</v>
      </c>
      <c r="Q126" s="115">
        <f ca="1">VLOOKUP($C126,AuxPartFluPorc!$C$5:$U$147,AuxPartFluGWh!Q$1,FALSE)*HLOOKUP(Q$4,AuxLinFluTotGWh!$B$5:$S$10,6,FALSE)</f>
        <v>0.93232844629826561</v>
      </c>
      <c r="R126" s="113">
        <f ca="1">VLOOKUP($C126,AuxPartFluPorc!$C$5:$U$147,AuxPartFluGWh!R$1,FALSE)*HLOOKUP(R$4,AuxLinFluTotGWh!$B$5:$S$10,6,FALSE)</f>
        <v>0</v>
      </c>
      <c r="S126" s="114">
        <f ca="1">VLOOKUP($C126,AuxPartFluPorc!$C$5:$U$147,AuxPartFluGWh!S$1,FALSE)*HLOOKUP(S$4,AuxLinFluTotGWh!$B$5:$S$10,6,FALSE)</f>
        <v>0</v>
      </c>
      <c r="T126" s="114">
        <f ca="1">VLOOKUP($C126,AuxPartFluPorc!$C$5:$U$147,AuxPartFluGWh!T$1,FALSE)*HLOOKUP(T$4,AuxLinFluTotGWh!$B$5:$S$10,6,FALSE)</f>
        <v>0</v>
      </c>
      <c r="U126" s="114">
        <f ca="1">VLOOKUP($C126,AuxPartFluPorc!$C$5:$U$147,AuxPartFluGWh!U$1,FALSE)*HLOOKUP(U$4,AuxLinFluTotGWh!$B$5:$S$10,6,FALSE)</f>
        <v>0</v>
      </c>
      <c r="V126" s="107" t="s">
        <v>129</v>
      </c>
    </row>
    <row r="127" spans="1:22" x14ac:dyDescent="0.25">
      <c r="A127" s="87" t="s">
        <v>692</v>
      </c>
      <c r="B127" s="94" t="s">
        <v>129</v>
      </c>
      <c r="C127" s="88" t="s">
        <v>136</v>
      </c>
      <c r="D127" s="113">
        <f ca="1">VLOOKUP($C127,AuxPartFluPorc!$C$5:$U$147,AuxPartFluGWh!D$1,FALSE)*HLOOKUP(D$4,AuxLinFluTotGWh!$B$5:$S$10,6,FALSE)</f>
        <v>1.0934554401399534E-2</v>
      </c>
      <c r="E127" s="114">
        <f ca="1">VLOOKUP($C127,AuxPartFluPorc!$C$5:$U$147,AuxPartFluGWh!E$1,FALSE)*HLOOKUP(E$4,AuxLinFluTotGWh!$B$5:$S$10,6,FALSE)</f>
        <v>0</v>
      </c>
      <c r="F127" s="115">
        <f ca="1">VLOOKUP($C127,AuxPartFluPorc!$C$5:$U$147,AuxPartFluGWh!F$1,FALSE)*HLOOKUP(F$4,AuxLinFluTotGWh!$B$5:$S$10,6,FALSE)</f>
        <v>20.739094723171227</v>
      </c>
      <c r="G127" s="113">
        <f ca="1">VLOOKUP($C127,AuxPartFluPorc!$C$5:$U$147,AuxPartFluGWh!G$1,FALSE)*HLOOKUP(G$4,AuxLinFluTotGWh!$B$5:$S$10,6,FALSE)</f>
        <v>0</v>
      </c>
      <c r="H127" s="114">
        <f ca="1">VLOOKUP($C127,AuxPartFluPorc!$C$5:$U$147,AuxPartFluGWh!H$1,FALSE)*HLOOKUP(H$4,AuxLinFluTotGWh!$B$5:$S$10,6,FALSE)</f>
        <v>0</v>
      </c>
      <c r="I127" s="114">
        <f ca="1">VLOOKUP($C127,AuxPartFluPorc!$C$5:$U$147,AuxPartFluGWh!I$1,FALSE)*HLOOKUP(I$4,AuxLinFluTotGWh!$B$5:$S$10,6,FALSE)</f>
        <v>19.279505209002387</v>
      </c>
      <c r="J127" s="115">
        <f ca="1">VLOOKUP($C127,AuxPartFluPorc!$C$5:$U$147,AuxPartFluGWh!J$1,FALSE)*HLOOKUP(J$4,AuxLinFluTotGWh!$B$5:$S$10,6,FALSE)</f>
        <v>0</v>
      </c>
      <c r="K127" s="113">
        <f ca="1">VLOOKUP($C127,AuxPartFluPorc!$C$5:$U$147,AuxPartFluGWh!K$1,FALSE)*HLOOKUP(K$4,AuxLinFluTotGWh!$B$5:$S$10,6,FALSE)</f>
        <v>0.23718091182716813</v>
      </c>
      <c r="L127" s="114">
        <f ca="1">VLOOKUP($C127,AuxPartFluPorc!$C$5:$U$147,AuxPartFluGWh!L$1,FALSE)*HLOOKUP(L$4,AuxLinFluTotGWh!$B$5:$S$10,6,FALSE)</f>
        <v>1.267703978438196</v>
      </c>
      <c r="M127" s="115">
        <f ca="1">VLOOKUP($C127,AuxPartFluPorc!$C$5:$U$147,AuxPartFluGWh!M$1,FALSE)*HLOOKUP(M$4,AuxLinFluTotGWh!$B$5:$S$10,6,FALSE)</f>
        <v>281.28759986378373</v>
      </c>
      <c r="N127" s="113">
        <f ca="1">VLOOKUP($C127,AuxPartFluPorc!$C$5:$U$147,AuxPartFluGWh!N$1,FALSE)*HLOOKUP(N$4,AuxLinFluTotGWh!$B$5:$S$10,6,FALSE)</f>
        <v>620.07478904729089</v>
      </c>
      <c r="O127" s="114">
        <f ca="1">VLOOKUP($C127,AuxPartFluPorc!$C$5:$U$147,AuxPartFluGWh!O$1,FALSE)*HLOOKUP(O$4,AuxLinFluTotGWh!$B$5:$S$10,6,FALSE)</f>
        <v>698.13657419003812</v>
      </c>
      <c r="P127" s="114">
        <f ca="1">VLOOKUP($C127,AuxPartFluPorc!$C$5:$U$147,AuxPartFluGWh!P$1,FALSE)*HLOOKUP(P$4,AuxLinFluTotGWh!$B$5:$S$10,6,FALSE)</f>
        <v>524.46952597082145</v>
      </c>
      <c r="Q127" s="115">
        <f ca="1">VLOOKUP($C127,AuxPartFluPorc!$C$5:$U$147,AuxPartFluGWh!Q$1,FALSE)*HLOOKUP(Q$4,AuxLinFluTotGWh!$B$5:$S$10,6,FALSE)</f>
        <v>281.28759986378373</v>
      </c>
      <c r="R127" s="113">
        <f ca="1">VLOOKUP($C127,AuxPartFluPorc!$C$5:$U$147,AuxPartFluGWh!R$1,FALSE)*HLOOKUP(R$4,AuxLinFluTotGWh!$B$5:$S$10,6,FALSE)</f>
        <v>0</v>
      </c>
      <c r="S127" s="114">
        <f ca="1">VLOOKUP($C127,AuxPartFluPorc!$C$5:$U$147,AuxPartFluGWh!S$1,FALSE)*HLOOKUP(S$4,AuxLinFluTotGWh!$B$5:$S$10,6,FALSE)</f>
        <v>0</v>
      </c>
      <c r="T127" s="114">
        <f ca="1">VLOOKUP($C127,AuxPartFluPorc!$C$5:$U$147,AuxPartFluGWh!T$1,FALSE)*HLOOKUP(T$4,AuxLinFluTotGWh!$B$5:$S$10,6,FALSE)</f>
        <v>4.415911676221641E-3</v>
      </c>
      <c r="U127" s="114">
        <f ca="1">VLOOKUP($C127,AuxPartFluPorc!$C$5:$U$147,AuxPartFluGWh!U$1,FALSE)*HLOOKUP(U$4,AuxLinFluTotGWh!$B$5:$S$10,6,FALSE)</f>
        <v>0.25196867335802919</v>
      </c>
      <c r="V127" s="107" t="s">
        <v>129</v>
      </c>
    </row>
    <row r="128" spans="1:22" x14ac:dyDescent="0.25">
      <c r="A128" s="87" t="s">
        <v>692</v>
      </c>
      <c r="B128" s="94" t="s">
        <v>129</v>
      </c>
      <c r="C128" s="88" t="s">
        <v>137</v>
      </c>
      <c r="D128" s="113">
        <f ca="1">VLOOKUP($C128,AuxPartFluPorc!$C$5:$U$147,AuxPartFluGWh!D$1,FALSE)*HLOOKUP(D$4,AuxLinFluTotGWh!$B$5:$S$10,6,FALSE)</f>
        <v>1.0125516673739081E-2</v>
      </c>
      <c r="E128" s="114">
        <f ca="1">VLOOKUP($C128,AuxPartFluPorc!$C$5:$U$147,AuxPartFluGWh!E$1,FALSE)*HLOOKUP(E$4,AuxLinFluTotGWh!$B$5:$S$10,6,FALSE)</f>
        <v>0</v>
      </c>
      <c r="F128" s="115">
        <f ca="1">VLOOKUP($C128,AuxPartFluPorc!$C$5:$U$147,AuxPartFluGWh!F$1,FALSE)*HLOOKUP(F$4,AuxLinFluTotGWh!$B$5:$S$10,6,FALSE)</f>
        <v>8.7287837728415205</v>
      </c>
      <c r="G128" s="113">
        <f ca="1">VLOOKUP($C128,AuxPartFluPorc!$C$5:$U$147,AuxPartFluGWh!G$1,FALSE)*HLOOKUP(G$4,AuxLinFluTotGWh!$B$5:$S$10,6,FALSE)</f>
        <v>0</v>
      </c>
      <c r="H128" s="114">
        <f ca="1">VLOOKUP($C128,AuxPartFluPorc!$C$5:$U$147,AuxPartFluGWh!H$1,FALSE)*HLOOKUP(H$4,AuxLinFluTotGWh!$B$5:$S$10,6,FALSE)</f>
        <v>0</v>
      </c>
      <c r="I128" s="114">
        <f ca="1">VLOOKUP($C128,AuxPartFluPorc!$C$5:$U$147,AuxPartFluGWh!I$1,FALSE)*HLOOKUP(I$4,AuxLinFluTotGWh!$B$5:$S$10,6,FALSE)</f>
        <v>5.3880752040543944</v>
      </c>
      <c r="J128" s="115">
        <f ca="1">VLOOKUP($C128,AuxPartFluPorc!$C$5:$U$147,AuxPartFluGWh!J$1,FALSE)*HLOOKUP(J$4,AuxLinFluTotGWh!$B$5:$S$10,6,FALSE)</f>
        <v>0</v>
      </c>
      <c r="K128" s="113">
        <f ca="1">VLOOKUP($C128,AuxPartFluPorc!$C$5:$U$147,AuxPartFluGWh!K$1,FALSE)*HLOOKUP(K$4,AuxLinFluTotGWh!$B$5:$S$10,6,FALSE)</f>
        <v>0.10543210218198207</v>
      </c>
      <c r="L128" s="114">
        <f ca="1">VLOOKUP($C128,AuxPartFluPorc!$C$5:$U$147,AuxPartFluGWh!L$1,FALSE)*HLOOKUP(L$4,AuxLinFluTotGWh!$B$5:$S$10,6,FALSE)</f>
        <v>0.54704479068203349</v>
      </c>
      <c r="M128" s="115">
        <f ca="1">VLOOKUP($C128,AuxPartFluPorc!$C$5:$U$147,AuxPartFluGWh!M$1,FALSE)*HLOOKUP(M$4,AuxLinFluTotGWh!$B$5:$S$10,6,FALSE)</f>
        <v>105.82922505647541</v>
      </c>
      <c r="N128" s="113">
        <f ca="1">VLOOKUP($C128,AuxPartFluPorc!$C$5:$U$147,AuxPartFluGWh!N$1,FALSE)*HLOOKUP(N$4,AuxLinFluTotGWh!$B$5:$S$10,6,FALSE)</f>
        <v>416.55012850294673</v>
      </c>
      <c r="O128" s="114">
        <f ca="1">VLOOKUP($C128,AuxPartFluPorc!$C$5:$U$147,AuxPartFluGWh!O$1,FALSE)*HLOOKUP(O$4,AuxLinFluTotGWh!$B$5:$S$10,6,FALSE)</f>
        <v>196.45051777048343</v>
      </c>
      <c r="P128" s="114">
        <f ca="1">VLOOKUP($C128,AuxPartFluPorc!$C$5:$U$147,AuxPartFluGWh!P$1,FALSE)*HLOOKUP(P$4,AuxLinFluTotGWh!$B$5:$S$10,6,FALSE)</f>
        <v>196.44279206935775</v>
      </c>
      <c r="Q128" s="115">
        <f ca="1">VLOOKUP($C128,AuxPartFluPorc!$C$5:$U$147,AuxPartFluGWh!Q$1,FALSE)*HLOOKUP(Q$4,AuxLinFluTotGWh!$B$5:$S$10,6,FALSE)</f>
        <v>105.82922505647541</v>
      </c>
      <c r="R128" s="113">
        <f ca="1">VLOOKUP($C128,AuxPartFluPorc!$C$5:$U$147,AuxPartFluGWh!R$1,FALSE)*HLOOKUP(R$4,AuxLinFluTotGWh!$B$5:$S$10,6,FALSE)</f>
        <v>0</v>
      </c>
      <c r="S128" s="114">
        <f ca="1">VLOOKUP($C128,AuxPartFluPorc!$C$5:$U$147,AuxPartFluGWh!S$1,FALSE)*HLOOKUP(S$4,AuxLinFluTotGWh!$B$5:$S$10,6,FALSE)</f>
        <v>0</v>
      </c>
      <c r="T128" s="114">
        <f ca="1">VLOOKUP($C128,AuxPartFluPorc!$C$5:$U$147,AuxPartFluGWh!T$1,FALSE)*HLOOKUP(T$4,AuxLinFluTotGWh!$B$5:$S$10,6,FALSE)</f>
        <v>4.6582941099892602E-3</v>
      </c>
      <c r="U128" s="114">
        <f ca="1">VLOOKUP($C128,AuxPartFluPorc!$C$5:$U$147,AuxPartFluGWh!U$1,FALSE)*HLOOKUP(U$4,AuxLinFluTotGWh!$B$5:$S$10,6,FALSE)</f>
        <v>0.10038734428383315</v>
      </c>
      <c r="V128" s="107" t="s">
        <v>129</v>
      </c>
    </row>
    <row r="129" spans="1:22" x14ac:dyDescent="0.25">
      <c r="A129" s="87" t="s">
        <v>693</v>
      </c>
      <c r="B129" s="94" t="s">
        <v>129</v>
      </c>
      <c r="C129" s="88" t="s">
        <v>183</v>
      </c>
      <c r="D129" s="113">
        <f ca="1">VLOOKUP($C129,AuxPartFluPorc!$C$5:$U$147,AuxPartFluGWh!D$1,FALSE)*HLOOKUP(D$4,AuxLinFluTotGWh!$B$5:$S$10,6,FALSE)</f>
        <v>0.92572789087923735</v>
      </c>
      <c r="E129" s="114">
        <f ca="1">VLOOKUP($C129,AuxPartFluPorc!$C$5:$U$147,AuxPartFluGWh!E$1,FALSE)*HLOOKUP(E$4,AuxLinFluTotGWh!$B$5:$S$10,6,FALSE)</f>
        <v>8.2884971959825364</v>
      </c>
      <c r="F129" s="115">
        <f ca="1">VLOOKUP($C129,AuxPartFluPorc!$C$5:$U$147,AuxPartFluGWh!F$1,FALSE)*HLOOKUP(F$4,AuxLinFluTotGWh!$B$5:$S$10,6,FALSE)</f>
        <v>0</v>
      </c>
      <c r="G129" s="113">
        <f ca="1">VLOOKUP($C129,AuxPartFluPorc!$C$5:$U$147,AuxPartFluGWh!G$1,FALSE)*HLOOKUP(G$4,AuxLinFluTotGWh!$B$5:$S$10,6,FALSE)</f>
        <v>8.2884971959825364</v>
      </c>
      <c r="H129" s="114">
        <f ca="1">VLOOKUP($C129,AuxPartFluPorc!$C$5:$U$147,AuxPartFluGWh!H$1,FALSE)*HLOOKUP(H$4,AuxLinFluTotGWh!$B$5:$S$10,6,FALSE)</f>
        <v>5.7670038523195561</v>
      </c>
      <c r="I129" s="114">
        <f ca="1">VLOOKUP($C129,AuxPartFluPorc!$C$5:$U$147,AuxPartFluGWh!I$1,FALSE)*HLOOKUP(I$4,AuxLinFluTotGWh!$B$5:$S$10,6,FALSE)</f>
        <v>1.8364499597527495</v>
      </c>
      <c r="J129" s="115">
        <f ca="1">VLOOKUP($C129,AuxPartFluPorc!$C$5:$U$147,AuxPartFluGWh!J$1,FALSE)*HLOOKUP(J$4,AuxLinFluTotGWh!$B$5:$S$10,6,FALSE)</f>
        <v>4.6362710158356322</v>
      </c>
      <c r="K129" s="113">
        <f ca="1">VLOOKUP($C129,AuxPartFluPorc!$C$5:$U$147,AuxPartFluGWh!K$1,FALSE)*HLOOKUP(K$4,AuxLinFluTotGWh!$B$5:$S$10,6,FALSE)</f>
        <v>1.4292616755646873E-2</v>
      </c>
      <c r="L129" s="114">
        <f ca="1">VLOOKUP($C129,AuxPartFluPorc!$C$5:$U$147,AuxPartFluGWh!L$1,FALSE)*HLOOKUP(L$4,AuxLinFluTotGWh!$B$5:$S$10,6,FALSE)</f>
        <v>5.3828995910956343E-2</v>
      </c>
      <c r="M129" s="115">
        <f ca="1">VLOOKUP($C129,AuxPartFluPorc!$C$5:$U$147,AuxPartFluGWh!M$1,FALSE)*HLOOKUP(M$4,AuxLinFluTotGWh!$B$5:$S$10,6,FALSE)</f>
        <v>0</v>
      </c>
      <c r="N129" s="113">
        <f ca="1">VLOOKUP($C129,AuxPartFluPorc!$C$5:$U$147,AuxPartFluGWh!N$1,FALSE)*HLOOKUP(N$4,AuxLinFluTotGWh!$B$5:$S$10,6,FALSE)</f>
        <v>0</v>
      </c>
      <c r="O129" s="114">
        <f ca="1">VLOOKUP($C129,AuxPartFluPorc!$C$5:$U$147,AuxPartFluGWh!O$1,FALSE)*HLOOKUP(O$4,AuxLinFluTotGWh!$B$5:$S$10,6,FALSE)</f>
        <v>2.1064381287541591E-2</v>
      </c>
      <c r="P129" s="114">
        <f ca="1">VLOOKUP($C129,AuxPartFluPorc!$C$5:$U$147,AuxPartFluGWh!P$1,FALSE)*HLOOKUP(P$4,AuxLinFluTotGWh!$B$5:$S$10,6,FALSE)</f>
        <v>0</v>
      </c>
      <c r="Q129" s="115">
        <f ca="1">VLOOKUP($C129,AuxPartFluPorc!$C$5:$U$147,AuxPartFluGWh!Q$1,FALSE)*HLOOKUP(Q$4,AuxLinFluTotGWh!$B$5:$S$10,6,FALSE)</f>
        <v>0</v>
      </c>
      <c r="R129" s="113">
        <f ca="1">VLOOKUP($C129,AuxPartFluPorc!$C$5:$U$147,AuxPartFluGWh!R$1,FALSE)*HLOOKUP(R$4,AuxLinFluTotGWh!$B$5:$S$10,6,FALSE)</f>
        <v>0.10247161338523778</v>
      </c>
      <c r="S129" s="114">
        <f ca="1">VLOOKUP($C129,AuxPartFluPorc!$C$5:$U$147,AuxPartFluGWh!S$1,FALSE)*HLOOKUP(S$4,AuxLinFluTotGWh!$B$5:$S$10,6,FALSE)</f>
        <v>0.37042133096052837</v>
      </c>
      <c r="T129" s="114">
        <f ca="1">VLOOKUP($C129,AuxPartFluPorc!$C$5:$U$147,AuxPartFluGWh!T$1,FALSE)*HLOOKUP(T$4,AuxLinFluTotGWh!$B$5:$S$10,6,FALSE)</f>
        <v>7.1638836094590791E-2</v>
      </c>
      <c r="U129" s="114">
        <f ca="1">VLOOKUP($C129,AuxPartFluPorc!$C$5:$U$147,AuxPartFluGWh!U$1,FALSE)*HLOOKUP(U$4,AuxLinFluTotGWh!$B$5:$S$10,6,FALSE)</f>
        <v>0.12522402124441195</v>
      </c>
      <c r="V129" s="107" t="s">
        <v>129</v>
      </c>
    </row>
    <row r="130" spans="1:22" x14ac:dyDescent="0.25">
      <c r="A130" s="87" t="s">
        <v>693</v>
      </c>
      <c r="B130" s="94" t="s">
        <v>129</v>
      </c>
      <c r="C130" s="88" t="s">
        <v>184</v>
      </c>
      <c r="D130" s="113">
        <f ca="1">VLOOKUP($C130,AuxPartFluPorc!$C$5:$U$147,AuxPartFluGWh!D$1,FALSE)*HLOOKUP(D$4,AuxLinFluTotGWh!$B$5:$S$10,6,FALSE)</f>
        <v>0.62786463286700922</v>
      </c>
      <c r="E130" s="114">
        <f ca="1">VLOOKUP($C130,AuxPartFluPorc!$C$5:$U$147,AuxPartFluGWh!E$1,FALSE)*HLOOKUP(E$4,AuxLinFluTotGWh!$B$5:$S$10,6,FALSE)</f>
        <v>5.3224247346512623</v>
      </c>
      <c r="F130" s="115">
        <f ca="1">VLOOKUP($C130,AuxPartFluPorc!$C$5:$U$147,AuxPartFluGWh!F$1,FALSE)*HLOOKUP(F$4,AuxLinFluTotGWh!$B$5:$S$10,6,FALSE)</f>
        <v>0</v>
      </c>
      <c r="G130" s="113">
        <f ca="1">VLOOKUP($C130,AuxPartFluPorc!$C$5:$U$147,AuxPartFluGWh!G$1,FALSE)*HLOOKUP(G$4,AuxLinFluTotGWh!$B$5:$S$10,6,FALSE)</f>
        <v>5.3224247346512623</v>
      </c>
      <c r="H130" s="114">
        <f ca="1">VLOOKUP($C130,AuxPartFluPorc!$C$5:$U$147,AuxPartFluGWh!H$1,FALSE)*HLOOKUP(H$4,AuxLinFluTotGWh!$B$5:$S$10,6,FALSE)</f>
        <v>3.7355428772302761</v>
      </c>
      <c r="I130" s="114">
        <f ca="1">VLOOKUP($C130,AuxPartFluPorc!$C$5:$U$147,AuxPartFluGWh!I$1,FALSE)*HLOOKUP(I$4,AuxLinFluTotGWh!$B$5:$S$10,6,FALSE)</f>
        <v>1.1827113368232369</v>
      </c>
      <c r="J130" s="115">
        <f ca="1">VLOOKUP($C130,AuxPartFluPorc!$C$5:$U$147,AuxPartFluGWh!J$1,FALSE)*HLOOKUP(J$4,AuxLinFluTotGWh!$B$5:$S$10,6,FALSE)</f>
        <v>3.0484613188085135</v>
      </c>
      <c r="K130" s="113">
        <f ca="1">VLOOKUP($C130,AuxPartFluPorc!$C$5:$U$147,AuxPartFluGWh!K$1,FALSE)*HLOOKUP(K$4,AuxLinFluTotGWh!$B$5:$S$10,6,FALSE)</f>
        <v>9.4351586111375181E-3</v>
      </c>
      <c r="L130" s="114">
        <f ca="1">VLOOKUP($C130,AuxPartFluPorc!$C$5:$U$147,AuxPartFluGWh!L$1,FALSE)*HLOOKUP(L$4,AuxLinFluTotGWh!$B$5:$S$10,6,FALSE)</f>
        <v>3.3920655054179974E-2</v>
      </c>
      <c r="M130" s="115">
        <f ca="1">VLOOKUP($C130,AuxPartFluPorc!$C$5:$U$147,AuxPartFluGWh!M$1,FALSE)*HLOOKUP(M$4,AuxLinFluTotGWh!$B$5:$S$10,6,FALSE)</f>
        <v>0</v>
      </c>
      <c r="N130" s="113">
        <f ca="1">VLOOKUP($C130,AuxPartFluPorc!$C$5:$U$147,AuxPartFluGWh!N$1,FALSE)*HLOOKUP(N$4,AuxLinFluTotGWh!$B$5:$S$10,6,FALSE)</f>
        <v>0</v>
      </c>
      <c r="O130" s="114">
        <f ca="1">VLOOKUP($C130,AuxPartFluPorc!$C$5:$U$147,AuxPartFluGWh!O$1,FALSE)*HLOOKUP(O$4,AuxLinFluTotGWh!$B$5:$S$10,6,FALSE)</f>
        <v>2.1064381287541591E-2</v>
      </c>
      <c r="P130" s="114">
        <f ca="1">VLOOKUP($C130,AuxPartFluPorc!$C$5:$U$147,AuxPartFluGWh!P$1,FALSE)*HLOOKUP(P$4,AuxLinFluTotGWh!$B$5:$S$10,6,FALSE)</f>
        <v>0</v>
      </c>
      <c r="Q130" s="115">
        <f ca="1">VLOOKUP($C130,AuxPartFluPorc!$C$5:$U$147,AuxPartFluGWh!Q$1,FALSE)*HLOOKUP(Q$4,AuxLinFluTotGWh!$B$5:$S$10,6,FALSE)</f>
        <v>0</v>
      </c>
      <c r="R130" s="113">
        <f ca="1">VLOOKUP($C130,AuxPartFluPorc!$C$5:$U$147,AuxPartFluGWh!R$1,FALSE)*HLOOKUP(R$4,AuxLinFluTotGWh!$B$5:$S$10,6,FALSE)</f>
        <v>6.7188821117000808E-2</v>
      </c>
      <c r="S130" s="114">
        <f ca="1">VLOOKUP($C130,AuxPartFluPorc!$C$5:$U$147,AuxPartFluGWh!S$1,FALSE)*HLOOKUP(S$4,AuxLinFluTotGWh!$B$5:$S$10,6,FALSE)</f>
        <v>0.24323640575086963</v>
      </c>
      <c r="T130" s="114">
        <f ca="1">VLOOKUP($C130,AuxPartFluPorc!$C$5:$U$147,AuxPartFluGWh!T$1,FALSE)*HLOOKUP(T$4,AuxLinFluTotGWh!$B$5:$S$10,6,FALSE)</f>
        <v>4.781805275686489E-2</v>
      </c>
      <c r="U130" s="114">
        <f ca="1">VLOOKUP($C130,AuxPartFluPorc!$C$5:$U$147,AuxPartFluGWh!U$1,FALSE)*HLOOKUP(U$4,AuxLinFluTotGWh!$B$5:$S$10,6,FALSE)</f>
        <v>8.8372003715692579E-2</v>
      </c>
      <c r="V130" s="107" t="s">
        <v>129</v>
      </c>
    </row>
    <row r="131" spans="1:22" x14ac:dyDescent="0.25">
      <c r="A131" s="87" t="s">
        <v>693</v>
      </c>
      <c r="B131" s="94" t="s">
        <v>129</v>
      </c>
      <c r="C131" s="88" t="s">
        <v>185</v>
      </c>
      <c r="D131" s="113">
        <f ca="1">VLOOKUP($C131,AuxPartFluPorc!$C$5:$U$147,AuxPartFluGWh!D$1,FALSE)*HLOOKUP(D$4,AuxLinFluTotGWh!$B$5:$S$10,6,FALSE)</f>
        <v>0.14829512242631412</v>
      </c>
      <c r="E131" s="114">
        <f ca="1">VLOOKUP($C131,AuxPartFluPorc!$C$5:$U$147,AuxPartFluGWh!E$1,FALSE)*HLOOKUP(E$4,AuxLinFluTotGWh!$B$5:$S$10,6,FALSE)</f>
        <v>1.1812595570056428</v>
      </c>
      <c r="F131" s="115">
        <f ca="1">VLOOKUP($C131,AuxPartFluPorc!$C$5:$U$147,AuxPartFluGWh!F$1,FALSE)*HLOOKUP(F$4,AuxLinFluTotGWh!$B$5:$S$10,6,FALSE)</f>
        <v>0</v>
      </c>
      <c r="G131" s="113">
        <f ca="1">VLOOKUP($C131,AuxPartFluPorc!$C$5:$U$147,AuxPartFluGWh!G$1,FALSE)*HLOOKUP(G$4,AuxLinFluTotGWh!$B$5:$S$10,6,FALSE)</f>
        <v>1.1812595570056428</v>
      </c>
      <c r="H131" s="114">
        <f ca="1">VLOOKUP($C131,AuxPartFluPorc!$C$5:$U$147,AuxPartFluGWh!H$1,FALSE)*HLOOKUP(H$4,AuxLinFluTotGWh!$B$5:$S$10,6,FALSE)</f>
        <v>0.84957308074990512</v>
      </c>
      <c r="I131" s="114">
        <f ca="1">VLOOKUP($C131,AuxPartFluPorc!$C$5:$U$147,AuxPartFluGWh!I$1,FALSE)*HLOOKUP(I$4,AuxLinFluTotGWh!$B$5:$S$10,6,FALSE)</f>
        <v>0.26746143709078563</v>
      </c>
      <c r="J131" s="115">
        <f ca="1">VLOOKUP($C131,AuxPartFluPorc!$C$5:$U$147,AuxPartFluGWh!J$1,FALSE)*HLOOKUP(J$4,AuxLinFluTotGWh!$B$5:$S$10,6,FALSE)</f>
        <v>0.70983519360816982</v>
      </c>
      <c r="K131" s="113">
        <f ca="1">VLOOKUP($C131,AuxPartFluPorc!$C$5:$U$147,AuxPartFluGWh!K$1,FALSE)*HLOOKUP(K$4,AuxLinFluTotGWh!$B$5:$S$10,6,FALSE)</f>
        <v>2.837334750786472E-3</v>
      </c>
      <c r="L131" s="114">
        <f ca="1">VLOOKUP($C131,AuxPartFluPorc!$C$5:$U$147,AuxPartFluGWh!L$1,FALSE)*HLOOKUP(L$4,AuxLinFluTotGWh!$B$5:$S$10,6,FALSE)</f>
        <v>1.0580588667176684E-2</v>
      </c>
      <c r="M131" s="115">
        <f ca="1">VLOOKUP($C131,AuxPartFluPorc!$C$5:$U$147,AuxPartFluGWh!M$1,FALSE)*HLOOKUP(M$4,AuxLinFluTotGWh!$B$5:$S$10,6,FALSE)</f>
        <v>0</v>
      </c>
      <c r="N131" s="113">
        <f ca="1">VLOOKUP($C131,AuxPartFluPorc!$C$5:$U$147,AuxPartFluGWh!N$1,FALSE)*HLOOKUP(N$4,AuxLinFluTotGWh!$B$5:$S$10,6,FALSE)</f>
        <v>0</v>
      </c>
      <c r="O131" s="114">
        <f ca="1">VLOOKUP($C131,AuxPartFluPorc!$C$5:$U$147,AuxPartFluGWh!O$1,FALSE)*HLOOKUP(O$4,AuxLinFluTotGWh!$B$5:$S$10,6,FALSE)</f>
        <v>0</v>
      </c>
      <c r="P131" s="114">
        <f ca="1">VLOOKUP($C131,AuxPartFluPorc!$C$5:$U$147,AuxPartFluGWh!P$1,FALSE)*HLOOKUP(P$4,AuxLinFluTotGWh!$B$5:$S$10,6,FALSE)</f>
        <v>0</v>
      </c>
      <c r="Q131" s="115">
        <f ca="1">VLOOKUP($C131,AuxPartFluPorc!$C$5:$U$147,AuxPartFluGWh!Q$1,FALSE)*HLOOKUP(Q$4,AuxLinFluTotGWh!$B$5:$S$10,6,FALSE)</f>
        <v>0</v>
      </c>
      <c r="R131" s="113">
        <f ca="1">VLOOKUP($C131,AuxPartFluPorc!$C$5:$U$147,AuxPartFluGWh!R$1,FALSE)*HLOOKUP(R$4,AuxLinFluTotGWh!$B$5:$S$10,6,FALSE)</f>
        <v>0</v>
      </c>
      <c r="S131" s="114">
        <f ca="1">VLOOKUP($C131,AuxPartFluPorc!$C$5:$U$147,AuxPartFluGWh!S$1,FALSE)*HLOOKUP(S$4,AuxLinFluTotGWh!$B$5:$S$10,6,FALSE)</f>
        <v>3.2815861529358462E-2</v>
      </c>
      <c r="T131" s="114">
        <f ca="1">VLOOKUP($C131,AuxPartFluPorc!$C$5:$U$147,AuxPartFluGWh!T$1,FALSE)*HLOOKUP(T$4,AuxLinFluTotGWh!$B$5:$S$10,6,FALSE)</f>
        <v>3.3503627000541791E-3</v>
      </c>
      <c r="U131" s="114">
        <f ca="1">VLOOKUP($C131,AuxPartFluPorc!$C$5:$U$147,AuxPartFluGWh!U$1,FALSE)*HLOOKUP(U$4,AuxLinFluTotGWh!$B$5:$S$10,6,FALSE)</f>
        <v>2.0476187762885709E-2</v>
      </c>
      <c r="V131" s="107" t="s">
        <v>129</v>
      </c>
    </row>
    <row r="132" spans="1:22" x14ac:dyDescent="0.25">
      <c r="A132" s="87" t="s">
        <v>693</v>
      </c>
      <c r="B132" s="94" t="s">
        <v>129</v>
      </c>
      <c r="C132" s="88" t="s">
        <v>187</v>
      </c>
      <c r="D132" s="113">
        <f ca="1">VLOOKUP($C132,AuxPartFluPorc!$C$5:$U$147,AuxPartFluGWh!D$1,FALSE)*HLOOKUP(D$4,AuxLinFluTotGWh!$B$5:$S$10,6,FALSE)</f>
        <v>8.7610384321502828</v>
      </c>
      <c r="E132" s="114">
        <f ca="1">VLOOKUP($C132,AuxPartFluPorc!$C$5:$U$147,AuxPartFluGWh!E$1,FALSE)*HLOOKUP(E$4,AuxLinFluTotGWh!$B$5:$S$10,6,FALSE)</f>
        <v>77.968278851422482</v>
      </c>
      <c r="F132" s="115">
        <f ca="1">VLOOKUP($C132,AuxPartFluPorc!$C$5:$U$147,AuxPartFluGWh!F$1,FALSE)*HLOOKUP(F$4,AuxLinFluTotGWh!$B$5:$S$10,6,FALSE)</f>
        <v>0</v>
      </c>
      <c r="G132" s="113">
        <f ca="1">VLOOKUP($C132,AuxPartFluPorc!$C$5:$U$147,AuxPartFluGWh!G$1,FALSE)*HLOOKUP(G$4,AuxLinFluTotGWh!$B$5:$S$10,6,FALSE)</f>
        <v>77.968278851422482</v>
      </c>
      <c r="H132" s="114">
        <f ca="1">VLOOKUP($C132,AuxPartFluPorc!$C$5:$U$147,AuxPartFluGWh!H$1,FALSE)*HLOOKUP(H$4,AuxLinFluTotGWh!$B$5:$S$10,6,FALSE)</f>
        <v>54.125209387791195</v>
      </c>
      <c r="I132" s="114">
        <f ca="1">VLOOKUP($C132,AuxPartFluPorc!$C$5:$U$147,AuxPartFluGWh!I$1,FALSE)*HLOOKUP(I$4,AuxLinFluTotGWh!$B$5:$S$10,6,FALSE)</f>
        <v>17.218150494031622</v>
      </c>
      <c r="J132" s="115">
        <f ca="1">VLOOKUP($C132,AuxPartFluPorc!$C$5:$U$147,AuxPartFluGWh!J$1,FALSE)*HLOOKUP(J$4,AuxLinFluTotGWh!$B$5:$S$10,6,FALSE)</f>
        <v>43.593205900361752</v>
      </c>
      <c r="K132" s="113">
        <f ca="1">VLOOKUP($C132,AuxPartFluPorc!$C$5:$U$147,AuxPartFluGWh!K$1,FALSE)*HLOOKUP(K$4,AuxLinFluTotGWh!$B$5:$S$10,6,FALSE)</f>
        <v>0.12782516458016105</v>
      </c>
      <c r="L132" s="114">
        <f ca="1">VLOOKUP($C132,AuxPartFluPorc!$C$5:$U$147,AuxPartFluGWh!L$1,FALSE)*HLOOKUP(L$4,AuxLinFluTotGWh!$B$5:$S$10,6,FALSE)</f>
        <v>0.48053977419456062</v>
      </c>
      <c r="M132" s="115">
        <f ca="1">VLOOKUP($C132,AuxPartFluPorc!$C$5:$U$147,AuxPartFluGWh!M$1,FALSE)*HLOOKUP(M$4,AuxLinFluTotGWh!$B$5:$S$10,6,FALSE)</f>
        <v>0</v>
      </c>
      <c r="N132" s="113">
        <f ca="1">VLOOKUP($C132,AuxPartFluPorc!$C$5:$U$147,AuxPartFluGWh!N$1,FALSE)*HLOOKUP(N$4,AuxLinFluTotGWh!$B$5:$S$10,6,FALSE)</f>
        <v>0</v>
      </c>
      <c r="O132" s="114">
        <f ca="1">VLOOKUP($C132,AuxPartFluPorc!$C$5:$U$147,AuxPartFluGWh!O$1,FALSE)*HLOOKUP(O$4,AuxLinFluTotGWh!$B$5:$S$10,6,FALSE)</f>
        <v>0.23797465962559411</v>
      </c>
      <c r="P132" s="114">
        <f ca="1">VLOOKUP($C132,AuxPartFluPorc!$C$5:$U$147,AuxPartFluGWh!P$1,FALSE)*HLOOKUP(P$4,AuxLinFluTotGWh!$B$5:$S$10,6,FALSE)</f>
        <v>0</v>
      </c>
      <c r="Q132" s="115">
        <f ca="1">VLOOKUP($C132,AuxPartFluPorc!$C$5:$U$147,AuxPartFluGWh!Q$1,FALSE)*HLOOKUP(Q$4,AuxLinFluTotGWh!$B$5:$S$10,6,FALSE)</f>
        <v>0</v>
      </c>
      <c r="R132" s="113">
        <f ca="1">VLOOKUP($C132,AuxPartFluPorc!$C$5:$U$147,AuxPartFluGWh!R$1,FALSE)*HLOOKUP(R$4,AuxLinFluTotGWh!$B$5:$S$10,6,FALSE)</f>
        <v>0.96714545021298215</v>
      </c>
      <c r="S132" s="114">
        <f ca="1">VLOOKUP($C132,AuxPartFluPorc!$C$5:$U$147,AuxPartFluGWh!S$1,FALSE)*HLOOKUP(S$4,AuxLinFluTotGWh!$B$5:$S$10,6,FALSE)</f>
        <v>3.4983641102705398</v>
      </c>
      <c r="T132" s="114">
        <f ca="1">VLOOKUP($C132,AuxPartFluPorc!$C$5:$U$147,AuxPartFluGWh!T$1,FALSE)*HLOOKUP(T$4,AuxLinFluTotGWh!$B$5:$S$10,6,FALSE)</f>
        <v>0.68530719589534872</v>
      </c>
      <c r="U132" s="114">
        <f ca="1">VLOOKUP($C132,AuxPartFluPorc!$C$5:$U$147,AuxPartFluGWh!U$1,FALSE)*HLOOKUP(U$4,AuxLinFluTotGWh!$B$5:$S$10,6,FALSE)</f>
        <v>1.220925909103928</v>
      </c>
      <c r="V132" s="107" t="s">
        <v>129</v>
      </c>
    </row>
    <row r="133" spans="1:22" x14ac:dyDescent="0.25">
      <c r="A133" s="87" t="s">
        <v>693</v>
      </c>
      <c r="B133" s="94" t="s">
        <v>129</v>
      </c>
      <c r="C133" s="88" t="s">
        <v>212</v>
      </c>
      <c r="D133" s="113">
        <f ca="1">VLOOKUP($C133,AuxPartFluPorc!$C$5:$U$147,AuxPartFluGWh!D$1,FALSE)*HLOOKUP(D$4,AuxLinFluTotGWh!$B$5:$S$10,6,FALSE)</f>
        <v>0.39786980025316937</v>
      </c>
      <c r="E133" s="114">
        <f ca="1">VLOOKUP($C133,AuxPartFluPorc!$C$5:$U$147,AuxPartFluGWh!E$1,FALSE)*HLOOKUP(E$4,AuxLinFluTotGWh!$B$5:$S$10,6,FALSE)</f>
        <v>3.5897493086305436</v>
      </c>
      <c r="F133" s="115">
        <f ca="1">VLOOKUP($C133,AuxPartFluPorc!$C$5:$U$147,AuxPartFluGWh!F$1,FALSE)*HLOOKUP(F$4,AuxLinFluTotGWh!$B$5:$S$10,6,FALSE)</f>
        <v>0.12124019785116832</v>
      </c>
      <c r="G133" s="113">
        <f ca="1">VLOOKUP($C133,AuxPartFluPorc!$C$5:$U$147,AuxPartFluGWh!G$1,FALSE)*HLOOKUP(G$4,AuxLinFluTotGWh!$B$5:$S$10,6,FALSE)</f>
        <v>3.5897493086305436</v>
      </c>
      <c r="H133" s="114">
        <f ca="1">VLOOKUP($C133,AuxPartFluPorc!$C$5:$U$147,AuxPartFluGWh!H$1,FALSE)*HLOOKUP(H$4,AuxLinFluTotGWh!$B$5:$S$10,6,FALSE)</f>
        <v>2.4601983692685079</v>
      </c>
      <c r="I133" s="114">
        <f ca="1">VLOOKUP($C133,AuxPartFluPorc!$C$5:$U$147,AuxPartFluGWh!I$1,FALSE)*HLOOKUP(I$4,AuxLinFluTotGWh!$B$5:$S$10,6,FALSE)</f>
        <v>0.80878679935125231</v>
      </c>
      <c r="J133" s="115">
        <f ca="1">VLOOKUP($C133,AuxPartFluPorc!$C$5:$U$147,AuxPartFluGWh!J$1,FALSE)*HLOOKUP(J$4,AuxLinFluTotGWh!$B$5:$S$10,6,FALSE)</f>
        <v>1.8964500519721814</v>
      </c>
      <c r="K133" s="113">
        <f ca="1">VLOOKUP($C133,AuxPartFluPorc!$C$5:$U$147,AuxPartFluGWh!K$1,FALSE)*HLOOKUP(K$4,AuxLinFluTotGWh!$B$5:$S$10,6,FALSE)</f>
        <v>4.1354910343465549E-3</v>
      </c>
      <c r="L133" s="114">
        <f ca="1">VLOOKUP($C133,AuxPartFluPorc!$C$5:$U$147,AuxPartFluGWh!L$1,FALSE)*HLOOKUP(L$4,AuxLinFluTotGWh!$B$5:$S$10,6,FALSE)</f>
        <v>1.3358277844218764E-2</v>
      </c>
      <c r="M133" s="115">
        <f ca="1">VLOOKUP($C133,AuxPartFluPorc!$C$5:$U$147,AuxPartFluGWh!M$1,FALSE)*HLOOKUP(M$4,AuxLinFluTotGWh!$B$5:$S$10,6,FALSE)</f>
        <v>0</v>
      </c>
      <c r="N133" s="113">
        <f ca="1">VLOOKUP($C133,AuxPartFluPorc!$C$5:$U$147,AuxPartFluGWh!N$1,FALSE)*HLOOKUP(N$4,AuxLinFluTotGWh!$B$5:$S$10,6,FALSE)</f>
        <v>0</v>
      </c>
      <c r="O133" s="114">
        <f ca="1">VLOOKUP($C133,AuxPartFluPorc!$C$5:$U$147,AuxPartFluGWh!O$1,FALSE)*HLOOKUP(O$4,AuxLinFluTotGWh!$B$5:$S$10,6,FALSE)</f>
        <v>0</v>
      </c>
      <c r="P133" s="114">
        <f ca="1">VLOOKUP($C133,AuxPartFluPorc!$C$5:$U$147,AuxPartFluGWh!P$1,FALSE)*HLOOKUP(P$4,AuxLinFluTotGWh!$B$5:$S$10,6,FALSE)</f>
        <v>0</v>
      </c>
      <c r="Q133" s="115">
        <f ca="1">VLOOKUP($C133,AuxPartFluPorc!$C$5:$U$147,AuxPartFluGWh!Q$1,FALSE)*HLOOKUP(Q$4,AuxLinFluTotGWh!$B$5:$S$10,6,FALSE)</f>
        <v>0</v>
      </c>
      <c r="R133" s="113">
        <f ca="1">VLOOKUP($C133,AuxPartFluPorc!$C$5:$U$147,AuxPartFluGWh!R$1,FALSE)*HLOOKUP(R$4,AuxLinFluTotGWh!$B$5:$S$10,6,FALSE)</f>
        <v>4.2932691848764755E-2</v>
      </c>
      <c r="S133" s="114">
        <f ca="1">VLOOKUP($C133,AuxPartFluPorc!$C$5:$U$147,AuxPartFluGWh!S$1,FALSE)*HLOOKUP(S$4,AuxLinFluTotGWh!$B$5:$S$10,6,FALSE)</f>
        <v>0.15613962617326652</v>
      </c>
      <c r="T133" s="114">
        <f ca="1">VLOOKUP($C133,AuxPartFluPorc!$C$5:$U$147,AuxPartFluGWh!T$1,FALSE)*HLOOKUP(T$4,AuxLinFluTotGWh!$B$5:$S$10,6,FALSE)</f>
        <v>2.9806255198767954E-2</v>
      </c>
      <c r="U133" s="114">
        <f ca="1">VLOOKUP($C133,AuxPartFluPorc!$C$5:$U$147,AuxPartFluGWh!U$1,FALSE)*HLOOKUP(U$4,AuxLinFluTotGWh!$B$5:$S$10,6,FALSE)</f>
        <v>4.9170627542798488E-2</v>
      </c>
      <c r="V133" s="107" t="s">
        <v>129</v>
      </c>
    </row>
    <row r="134" spans="1:22" x14ac:dyDescent="0.25">
      <c r="A134" s="87" t="s">
        <v>693</v>
      </c>
      <c r="B134" s="94" t="s">
        <v>129</v>
      </c>
      <c r="C134" s="88" t="s">
        <v>219</v>
      </c>
      <c r="D134" s="113">
        <f ca="1">VLOOKUP($C134,AuxPartFluPorc!$C$5:$U$147,AuxPartFluGWh!D$1,FALSE)*HLOOKUP(D$4,AuxLinFluTotGWh!$B$5:$S$10,6,FALSE)</f>
        <v>0.4563007396757503</v>
      </c>
      <c r="E134" s="114">
        <f ca="1">VLOOKUP($C134,AuxPartFluPorc!$C$5:$U$147,AuxPartFluGWh!E$1,FALSE)*HLOOKUP(E$4,AuxLinFluTotGWh!$B$5:$S$10,6,FALSE)</f>
        <v>3.5536804921264902</v>
      </c>
      <c r="F134" s="115">
        <f ca="1">VLOOKUP($C134,AuxPartFluPorc!$C$5:$U$147,AuxPartFluGWh!F$1,FALSE)*HLOOKUP(F$4,AuxLinFluTotGWh!$B$5:$S$10,6,FALSE)</f>
        <v>0</v>
      </c>
      <c r="G134" s="113">
        <f ca="1">VLOOKUP($C134,AuxPartFluPorc!$C$5:$U$147,AuxPartFluGWh!G$1,FALSE)*HLOOKUP(G$4,AuxLinFluTotGWh!$B$5:$S$10,6,FALSE)</f>
        <v>3.5536804921264902</v>
      </c>
      <c r="H134" s="114">
        <f ca="1">VLOOKUP($C134,AuxPartFluPorc!$C$5:$U$147,AuxPartFluGWh!H$1,FALSE)*HLOOKUP(H$4,AuxLinFluTotGWh!$B$5:$S$10,6,FALSE)</f>
        <v>2.5161415776085367</v>
      </c>
      <c r="I134" s="114">
        <f ca="1">VLOOKUP($C134,AuxPartFluPorc!$C$5:$U$147,AuxPartFluGWh!I$1,FALSE)*HLOOKUP(I$4,AuxLinFluTotGWh!$B$5:$S$10,6,FALSE)</f>
        <v>0.8316072789750818</v>
      </c>
      <c r="J134" s="115">
        <f ca="1">VLOOKUP($C134,AuxPartFluPorc!$C$5:$U$147,AuxPartFluGWh!J$1,FALSE)*HLOOKUP(J$4,AuxLinFluTotGWh!$B$5:$S$10,6,FALSE)</f>
        <v>2.1325069729223114</v>
      </c>
      <c r="K134" s="113">
        <f ca="1">VLOOKUP($C134,AuxPartFluPorc!$C$5:$U$147,AuxPartFluGWh!K$1,FALSE)*HLOOKUP(K$4,AuxLinFluTotGWh!$B$5:$S$10,6,FALSE)</f>
        <v>6.2235614021310184E-3</v>
      </c>
      <c r="L134" s="114">
        <f ca="1">VLOOKUP($C134,AuxPartFluPorc!$C$5:$U$147,AuxPartFluGWh!L$1,FALSE)*HLOOKUP(L$4,AuxLinFluTotGWh!$B$5:$S$10,6,FALSE)</f>
        <v>2.3005037548035057E-2</v>
      </c>
      <c r="M134" s="115">
        <f ca="1">VLOOKUP($C134,AuxPartFluPorc!$C$5:$U$147,AuxPartFluGWh!M$1,FALSE)*HLOOKUP(M$4,AuxLinFluTotGWh!$B$5:$S$10,6,FALSE)</f>
        <v>0</v>
      </c>
      <c r="N134" s="113">
        <f ca="1">VLOOKUP($C134,AuxPartFluPorc!$C$5:$U$147,AuxPartFluGWh!N$1,FALSE)*HLOOKUP(N$4,AuxLinFluTotGWh!$B$5:$S$10,6,FALSE)</f>
        <v>0</v>
      </c>
      <c r="O134" s="114">
        <f ca="1">VLOOKUP($C134,AuxPartFluPorc!$C$5:$U$147,AuxPartFluGWh!O$1,FALSE)*HLOOKUP(O$4,AuxLinFluTotGWh!$B$5:$S$10,6,FALSE)</f>
        <v>9.9162591713694112E-2</v>
      </c>
      <c r="P134" s="114">
        <f ca="1">VLOOKUP($C134,AuxPartFluPorc!$C$5:$U$147,AuxPartFluGWh!P$1,FALSE)*HLOOKUP(P$4,AuxLinFluTotGWh!$B$5:$S$10,6,FALSE)</f>
        <v>0</v>
      </c>
      <c r="Q134" s="115">
        <f ca="1">VLOOKUP($C134,AuxPartFluPorc!$C$5:$U$147,AuxPartFluGWh!Q$1,FALSE)*HLOOKUP(Q$4,AuxLinFluTotGWh!$B$5:$S$10,6,FALSE)</f>
        <v>0</v>
      </c>
      <c r="R134" s="113">
        <f ca="1">VLOOKUP($C134,AuxPartFluPorc!$C$5:$U$147,AuxPartFluGWh!R$1,FALSE)*HLOOKUP(R$4,AuxLinFluTotGWh!$B$5:$S$10,6,FALSE)</f>
        <v>4.1504782217859859E-2</v>
      </c>
      <c r="S134" s="114">
        <f ca="1">VLOOKUP($C134,AuxPartFluPorc!$C$5:$U$147,AuxPartFluGWh!S$1,FALSE)*HLOOKUP(S$4,AuxLinFluTotGWh!$B$5:$S$10,6,FALSE)</f>
        <v>0.17215506135140499</v>
      </c>
      <c r="T134" s="114">
        <f ca="1">VLOOKUP($C134,AuxPartFluPorc!$C$5:$U$147,AuxPartFluGWh!T$1,FALSE)*HLOOKUP(T$4,AuxLinFluTotGWh!$B$5:$S$10,6,FALSE)</f>
        <v>2.9130412188540518E-2</v>
      </c>
      <c r="U134" s="114">
        <f ca="1">VLOOKUP($C134,AuxPartFluPorc!$C$5:$U$147,AuxPartFluGWh!U$1,FALSE)*HLOOKUP(U$4,AuxLinFluTotGWh!$B$5:$S$10,6,FALSE)</f>
        <v>6.2030796565665583E-2</v>
      </c>
      <c r="V134" s="107" t="s">
        <v>129</v>
      </c>
    </row>
    <row r="135" spans="1:22" x14ac:dyDescent="0.25">
      <c r="A135" s="87" t="s">
        <v>693</v>
      </c>
      <c r="B135" s="94" t="s">
        <v>129</v>
      </c>
      <c r="C135" s="88" t="s">
        <v>238</v>
      </c>
      <c r="D135" s="113">
        <v>0</v>
      </c>
      <c r="E135" s="114">
        <v>0</v>
      </c>
      <c r="F135" s="115">
        <v>0</v>
      </c>
      <c r="G135" s="113">
        <v>0</v>
      </c>
      <c r="H135" s="114">
        <v>0</v>
      </c>
      <c r="I135" s="114">
        <v>0</v>
      </c>
      <c r="J135" s="115">
        <v>0</v>
      </c>
      <c r="K135" s="113">
        <v>0</v>
      </c>
      <c r="L135" s="114">
        <v>0</v>
      </c>
      <c r="M135" s="115">
        <v>0</v>
      </c>
      <c r="N135" s="113">
        <v>0</v>
      </c>
      <c r="O135" s="114">
        <v>0</v>
      </c>
      <c r="P135" s="114">
        <v>0</v>
      </c>
      <c r="Q135" s="115">
        <v>0</v>
      </c>
      <c r="R135" s="113">
        <v>0</v>
      </c>
      <c r="S135" s="114">
        <v>0</v>
      </c>
      <c r="T135" s="114">
        <v>0</v>
      </c>
      <c r="U135" s="114">
        <v>0</v>
      </c>
      <c r="V135" s="107" t="s">
        <v>129</v>
      </c>
    </row>
    <row r="136" spans="1:22" x14ac:dyDescent="0.25">
      <c r="A136" s="87" t="s">
        <v>693</v>
      </c>
      <c r="B136" s="94" t="s">
        <v>129</v>
      </c>
      <c r="C136" s="88" t="s">
        <v>251</v>
      </c>
      <c r="D136" s="113">
        <v>0</v>
      </c>
      <c r="E136" s="114">
        <v>0</v>
      </c>
      <c r="F136" s="115">
        <v>0</v>
      </c>
      <c r="G136" s="113">
        <v>0</v>
      </c>
      <c r="H136" s="114">
        <v>0</v>
      </c>
      <c r="I136" s="114">
        <v>0</v>
      </c>
      <c r="J136" s="115">
        <v>0</v>
      </c>
      <c r="K136" s="113">
        <v>0</v>
      </c>
      <c r="L136" s="114">
        <v>0</v>
      </c>
      <c r="M136" s="115">
        <v>0</v>
      </c>
      <c r="N136" s="113">
        <v>0</v>
      </c>
      <c r="O136" s="114">
        <v>0</v>
      </c>
      <c r="P136" s="114">
        <v>0</v>
      </c>
      <c r="Q136" s="115">
        <v>0</v>
      </c>
      <c r="R136" s="113">
        <v>0</v>
      </c>
      <c r="S136" s="114">
        <v>0</v>
      </c>
      <c r="T136" s="114">
        <v>0</v>
      </c>
      <c r="U136" s="114">
        <v>0</v>
      </c>
      <c r="V136" s="107" t="s">
        <v>129</v>
      </c>
    </row>
    <row r="137" spans="1:22" x14ac:dyDescent="0.25">
      <c r="A137" s="89" t="s">
        <v>693</v>
      </c>
      <c r="B137" s="95" t="s">
        <v>129</v>
      </c>
      <c r="C137" s="90" t="s">
        <v>425</v>
      </c>
      <c r="D137" s="116">
        <v>0</v>
      </c>
      <c r="E137" s="117">
        <v>0</v>
      </c>
      <c r="F137" s="118">
        <v>0</v>
      </c>
      <c r="G137" s="116">
        <v>0</v>
      </c>
      <c r="H137" s="117">
        <v>0</v>
      </c>
      <c r="I137" s="117">
        <v>0</v>
      </c>
      <c r="J137" s="118">
        <v>0</v>
      </c>
      <c r="K137" s="116">
        <v>0</v>
      </c>
      <c r="L137" s="117">
        <v>0</v>
      </c>
      <c r="M137" s="118">
        <v>0</v>
      </c>
      <c r="N137" s="116">
        <v>0</v>
      </c>
      <c r="O137" s="117">
        <v>0</v>
      </c>
      <c r="P137" s="117">
        <v>0</v>
      </c>
      <c r="Q137" s="118">
        <v>0</v>
      </c>
      <c r="R137" s="116">
        <v>0</v>
      </c>
      <c r="S137" s="117">
        <v>0</v>
      </c>
      <c r="T137" s="117">
        <v>0</v>
      </c>
      <c r="U137" s="117">
        <v>0</v>
      </c>
      <c r="V137" s="107" t="s">
        <v>129</v>
      </c>
    </row>
    <row r="138" spans="1:22" x14ac:dyDescent="0.25">
      <c r="A138" s="87" t="s">
        <v>692</v>
      </c>
      <c r="B138" s="94" t="s">
        <v>158</v>
      </c>
      <c r="C138" s="88" t="s">
        <v>139</v>
      </c>
      <c r="D138" s="113">
        <f ca="1">VLOOKUP($C138,AuxPartFluPorc!$C$5:$U$147,AuxPartFluGWh!D$1,FALSE)*HLOOKUP(D$4,AuxLinFluTotGWh!$B$5:$S$10,6,FALSE)</f>
        <v>0</v>
      </c>
      <c r="E138" s="114">
        <f ca="1">VLOOKUP($C138,AuxPartFluPorc!$C$5:$U$147,AuxPartFluGWh!E$1,FALSE)*HLOOKUP(E$4,AuxLinFluTotGWh!$B$5:$S$10,6,FALSE)</f>
        <v>0</v>
      </c>
      <c r="F138" s="115">
        <f ca="1">VLOOKUP($C138,AuxPartFluPorc!$C$5:$U$147,AuxPartFluGWh!F$1,FALSE)*HLOOKUP(F$4,AuxLinFluTotGWh!$B$5:$S$10,6,FALSE)</f>
        <v>2.4534559952181954</v>
      </c>
      <c r="G138" s="113">
        <f ca="1">VLOOKUP($C138,AuxPartFluPorc!$C$5:$U$147,AuxPartFluGWh!G$1,FALSE)*HLOOKUP(G$4,AuxLinFluTotGWh!$B$5:$S$10,6,FALSE)</f>
        <v>0</v>
      </c>
      <c r="H138" s="114">
        <f ca="1">VLOOKUP($C138,AuxPartFluPorc!$C$5:$U$147,AuxPartFluGWh!H$1,FALSE)*HLOOKUP(H$4,AuxLinFluTotGWh!$B$5:$S$10,6,FALSE)</f>
        <v>0</v>
      </c>
      <c r="I138" s="114">
        <f ca="1">VLOOKUP($C138,AuxPartFluPorc!$C$5:$U$147,AuxPartFluGWh!I$1,FALSE)*HLOOKUP(I$4,AuxLinFluTotGWh!$B$5:$S$10,6,FALSE)</f>
        <v>131.35765776963788</v>
      </c>
      <c r="J138" s="115">
        <f ca="1">VLOOKUP($C138,AuxPartFluPorc!$C$5:$U$147,AuxPartFluGWh!J$1,FALSE)*HLOOKUP(J$4,AuxLinFluTotGWh!$B$5:$S$10,6,FALSE)</f>
        <v>0</v>
      </c>
      <c r="K138" s="113">
        <f ca="1">VLOOKUP($C138,AuxPartFluPorc!$C$5:$U$147,AuxPartFluGWh!K$1,FALSE)*HLOOKUP(K$4,AuxLinFluTotGWh!$B$5:$S$10,6,FALSE)</f>
        <v>3.0131998608239664E-2</v>
      </c>
      <c r="L138" s="114">
        <f ca="1">VLOOKUP($C138,AuxPartFluPorc!$C$5:$U$147,AuxPartFluGWh!L$1,FALSE)*HLOOKUP(L$4,AuxLinFluTotGWh!$B$5:$S$10,6,FALSE)</f>
        <v>0.15951379044070407</v>
      </c>
      <c r="M138" s="115">
        <f ca="1">VLOOKUP($C138,AuxPartFluPorc!$C$5:$U$147,AuxPartFluGWh!M$1,FALSE)*HLOOKUP(M$4,AuxLinFluTotGWh!$B$5:$S$10,6,FALSE)</f>
        <v>0</v>
      </c>
      <c r="N138" s="113">
        <f ca="1">VLOOKUP($C138,AuxPartFluPorc!$C$5:$U$147,AuxPartFluGWh!N$1,FALSE)*HLOOKUP(N$4,AuxLinFluTotGWh!$B$5:$S$10,6,FALSE)</f>
        <v>0</v>
      </c>
      <c r="O138" s="114">
        <f ca="1">VLOOKUP($C138,AuxPartFluPorc!$C$5:$U$147,AuxPartFluGWh!O$1,FALSE)*HLOOKUP(O$4,AuxLinFluTotGWh!$B$5:$S$10,6,FALSE)</f>
        <v>0</v>
      </c>
      <c r="P138" s="114">
        <f ca="1">VLOOKUP($C138,AuxPartFluPorc!$C$5:$U$147,AuxPartFluGWh!P$1,FALSE)*HLOOKUP(P$4,AuxLinFluTotGWh!$B$5:$S$10,6,FALSE)</f>
        <v>0</v>
      </c>
      <c r="Q138" s="115">
        <f ca="1">VLOOKUP($C138,AuxPartFluPorc!$C$5:$U$147,AuxPartFluGWh!Q$1,FALSE)*HLOOKUP(Q$4,AuxLinFluTotGWh!$B$5:$S$10,6,FALSE)</f>
        <v>0</v>
      </c>
      <c r="R138" s="113">
        <f ca="1">VLOOKUP($C138,AuxPartFluPorc!$C$5:$U$147,AuxPartFluGWh!R$1,FALSE)*HLOOKUP(R$4,AuxLinFluTotGWh!$B$5:$S$10,6,FALSE)</f>
        <v>147.39000532411848</v>
      </c>
      <c r="S138" s="114">
        <f ca="1">VLOOKUP($C138,AuxPartFluPorc!$C$5:$U$147,AuxPartFluGWh!S$1,FALSE)*HLOOKUP(S$4,AuxLinFluTotGWh!$B$5:$S$10,6,FALSE)</f>
        <v>94.58668441538785</v>
      </c>
      <c r="T138" s="114">
        <f ca="1">VLOOKUP($C138,AuxPartFluPorc!$C$5:$U$147,AuxPartFluGWh!T$1,FALSE)*HLOOKUP(T$4,AuxLinFluTotGWh!$B$5:$S$10,6,FALSE)</f>
        <v>41.414808423502748</v>
      </c>
      <c r="U138" s="114">
        <f ca="1">VLOOKUP($C138,AuxPartFluPorc!$C$5:$U$147,AuxPartFluGWh!U$1,FALSE)*HLOOKUP(U$4,AuxLinFluTotGWh!$B$5:$S$10,6,FALSE)</f>
        <v>2.3732209194525806</v>
      </c>
      <c r="V138" s="107" t="s">
        <v>158</v>
      </c>
    </row>
    <row r="139" spans="1:22" x14ac:dyDescent="0.25">
      <c r="A139" s="87" t="s">
        <v>692</v>
      </c>
      <c r="B139" s="94" t="s">
        <v>158</v>
      </c>
      <c r="C139" s="88" t="s">
        <v>141</v>
      </c>
      <c r="D139" s="113">
        <f ca="1">VLOOKUP($C139,AuxPartFluPorc!$C$5:$U$147,AuxPartFluGWh!D$1,FALSE)*HLOOKUP(D$4,AuxLinFluTotGWh!$B$5:$S$10,6,FALSE)</f>
        <v>1.0541439366608328E-2</v>
      </c>
      <c r="E139" s="114">
        <f ca="1">VLOOKUP($C139,AuxPartFluPorc!$C$5:$U$147,AuxPartFluGWh!E$1,FALSE)*HLOOKUP(E$4,AuxLinFluTotGWh!$B$5:$S$10,6,FALSE)</f>
        <v>0</v>
      </c>
      <c r="F139" s="115">
        <f ca="1">VLOOKUP($C139,AuxPartFluPorc!$C$5:$U$147,AuxPartFluGWh!F$1,FALSE)*HLOOKUP(F$4,AuxLinFluTotGWh!$B$5:$S$10,6,FALSE)</f>
        <v>11.821282030831286</v>
      </c>
      <c r="G139" s="113">
        <f ca="1">VLOOKUP($C139,AuxPartFluPorc!$C$5:$U$147,AuxPartFluGWh!G$1,FALSE)*HLOOKUP(G$4,AuxLinFluTotGWh!$B$5:$S$10,6,FALSE)</f>
        <v>0</v>
      </c>
      <c r="H139" s="114">
        <f ca="1">VLOOKUP($C139,AuxPartFluPorc!$C$5:$U$147,AuxPartFluGWh!H$1,FALSE)*HLOOKUP(H$4,AuxLinFluTotGWh!$B$5:$S$10,6,FALSE)</f>
        <v>0</v>
      </c>
      <c r="I139" s="114">
        <f ca="1">VLOOKUP($C139,AuxPartFluPorc!$C$5:$U$147,AuxPartFluGWh!I$1,FALSE)*HLOOKUP(I$4,AuxLinFluTotGWh!$B$5:$S$10,6,FALSE)</f>
        <v>141.27692277896475</v>
      </c>
      <c r="J139" s="115">
        <f ca="1">VLOOKUP($C139,AuxPartFluPorc!$C$5:$U$147,AuxPartFluGWh!J$1,FALSE)*HLOOKUP(J$4,AuxLinFluTotGWh!$B$5:$S$10,6,FALSE)</f>
        <v>0</v>
      </c>
      <c r="K139" s="113">
        <f ca="1">VLOOKUP($C139,AuxPartFluPorc!$C$5:$U$147,AuxPartFluGWh!K$1,FALSE)*HLOOKUP(K$4,AuxLinFluTotGWh!$B$5:$S$10,6,FALSE)</f>
        <v>0.14213466619196521</v>
      </c>
      <c r="L139" s="114">
        <f ca="1">VLOOKUP($C139,AuxPartFluPorc!$C$5:$U$147,AuxPartFluGWh!L$1,FALSE)*HLOOKUP(L$4,AuxLinFluTotGWh!$B$5:$S$10,6,FALSE)</f>
        <v>0.74914088667551093</v>
      </c>
      <c r="M139" s="115">
        <f ca="1">VLOOKUP($C139,AuxPartFluPorc!$C$5:$U$147,AuxPartFluGWh!M$1,FALSE)*HLOOKUP(M$4,AuxLinFluTotGWh!$B$5:$S$10,6,FALSE)</f>
        <v>0</v>
      </c>
      <c r="N139" s="113">
        <f ca="1">VLOOKUP($C139,AuxPartFluPorc!$C$5:$U$147,AuxPartFluGWh!N$1,FALSE)*HLOOKUP(N$4,AuxLinFluTotGWh!$B$5:$S$10,6,FALSE)</f>
        <v>0.20478524876050844</v>
      </c>
      <c r="O139" s="114">
        <f ca="1">VLOOKUP($C139,AuxPartFluPorc!$C$5:$U$147,AuxPartFluGWh!O$1,FALSE)*HLOOKUP(O$4,AuxLinFluTotGWh!$B$5:$S$10,6,FALSE)</f>
        <v>0</v>
      </c>
      <c r="P139" s="114">
        <f ca="1">VLOOKUP($C139,AuxPartFluPorc!$C$5:$U$147,AuxPartFluGWh!P$1,FALSE)*HLOOKUP(P$4,AuxLinFluTotGWh!$B$5:$S$10,6,FALSE)</f>
        <v>0</v>
      </c>
      <c r="Q139" s="115">
        <f ca="1">VLOOKUP($C139,AuxPartFluPorc!$C$5:$U$147,AuxPartFluGWh!Q$1,FALSE)*HLOOKUP(Q$4,AuxLinFluTotGWh!$B$5:$S$10,6,FALSE)</f>
        <v>0</v>
      </c>
      <c r="R139" s="113">
        <f ca="1">VLOOKUP($C139,AuxPartFluPorc!$C$5:$U$147,AuxPartFluGWh!R$1,FALSE)*HLOOKUP(R$4,AuxLinFluTotGWh!$B$5:$S$10,6,FALSE)</f>
        <v>56.399698412779955</v>
      </c>
      <c r="S139" s="114">
        <f ca="1">VLOOKUP($C139,AuxPartFluPorc!$C$5:$U$147,AuxPartFluGWh!S$1,FALSE)*HLOOKUP(S$4,AuxLinFluTotGWh!$B$5:$S$10,6,FALSE)</f>
        <v>100.3046493805783</v>
      </c>
      <c r="T139" s="114">
        <f ca="1">VLOOKUP($C139,AuxPartFluPorc!$C$5:$U$147,AuxPartFluGWh!T$1,FALSE)*HLOOKUP(T$4,AuxLinFluTotGWh!$B$5:$S$10,6,FALSE)</f>
        <v>696.77988727287845</v>
      </c>
      <c r="U139" s="114">
        <f ca="1">VLOOKUP($C139,AuxPartFluPorc!$C$5:$U$147,AuxPartFluGWh!U$1,FALSE)*HLOOKUP(U$4,AuxLinFluTotGWh!$B$5:$S$10,6,FALSE)</f>
        <v>39.10312543792687</v>
      </c>
      <c r="V139" s="107" t="s">
        <v>158</v>
      </c>
    </row>
    <row r="140" spans="1:22" x14ac:dyDescent="0.25">
      <c r="A140" s="87" t="s">
        <v>692</v>
      </c>
      <c r="B140" s="94" t="s">
        <v>158</v>
      </c>
      <c r="C140" s="88" t="s">
        <v>143</v>
      </c>
      <c r="D140" s="113">
        <f ca="1">VLOOKUP($C140,AuxPartFluPorc!$C$5:$U$147,AuxPartFluGWh!D$1,FALSE)*HLOOKUP(D$4,AuxLinFluTotGWh!$B$5:$S$10,6,FALSE)</f>
        <v>0</v>
      </c>
      <c r="E140" s="114">
        <f ca="1">VLOOKUP($C140,AuxPartFluPorc!$C$5:$U$147,AuxPartFluGWh!E$1,FALSE)*HLOOKUP(E$4,AuxLinFluTotGWh!$B$5:$S$10,6,FALSE)</f>
        <v>0</v>
      </c>
      <c r="F140" s="115">
        <f ca="1">VLOOKUP($C140,AuxPartFluPorc!$C$5:$U$147,AuxPartFluGWh!F$1,FALSE)*HLOOKUP(F$4,AuxLinFluTotGWh!$B$5:$S$10,6,FALSE)</f>
        <v>3.7333575990015855</v>
      </c>
      <c r="G140" s="113">
        <f ca="1">VLOOKUP($C140,AuxPartFluPorc!$C$5:$U$147,AuxPartFluGWh!G$1,FALSE)*HLOOKUP(G$4,AuxLinFluTotGWh!$B$5:$S$10,6,FALSE)</f>
        <v>0</v>
      </c>
      <c r="H140" s="114">
        <f ca="1">VLOOKUP($C140,AuxPartFluPorc!$C$5:$U$147,AuxPartFluGWh!H$1,FALSE)*HLOOKUP(H$4,AuxLinFluTotGWh!$B$5:$S$10,6,FALSE)</f>
        <v>0</v>
      </c>
      <c r="I140" s="114">
        <f ca="1">VLOOKUP($C140,AuxPartFluPorc!$C$5:$U$147,AuxPartFluGWh!I$1,FALSE)*HLOOKUP(I$4,AuxLinFluTotGWh!$B$5:$S$10,6,FALSE)</f>
        <v>161.8469091467839</v>
      </c>
      <c r="J140" s="115">
        <f ca="1">VLOOKUP($C140,AuxPartFluPorc!$C$5:$U$147,AuxPartFluGWh!J$1,FALSE)*HLOOKUP(J$4,AuxLinFluTotGWh!$B$5:$S$10,6,FALSE)</f>
        <v>0</v>
      </c>
      <c r="K140" s="113">
        <f ca="1">VLOOKUP($C140,AuxPartFluPorc!$C$5:$U$147,AuxPartFluGWh!K$1,FALSE)*HLOOKUP(K$4,AuxLinFluTotGWh!$B$5:$S$10,6,FALSE)</f>
        <v>4.5252379756048434E-2</v>
      </c>
      <c r="L140" s="114">
        <f ca="1">VLOOKUP($C140,AuxPartFluPorc!$C$5:$U$147,AuxPartFluGWh!L$1,FALSE)*HLOOKUP(L$4,AuxLinFluTotGWh!$B$5:$S$10,6,FALSE)</f>
        <v>0.24146170184298527</v>
      </c>
      <c r="M140" s="115">
        <f ca="1">VLOOKUP($C140,AuxPartFluPorc!$C$5:$U$147,AuxPartFluGWh!M$1,FALSE)*HLOOKUP(M$4,AuxLinFluTotGWh!$B$5:$S$10,6,FALSE)</f>
        <v>0</v>
      </c>
      <c r="N140" s="113">
        <f ca="1">VLOOKUP($C140,AuxPartFluPorc!$C$5:$U$147,AuxPartFluGWh!N$1,FALSE)*HLOOKUP(N$4,AuxLinFluTotGWh!$B$5:$S$10,6,FALSE)</f>
        <v>6.4218924933730367E-2</v>
      </c>
      <c r="O140" s="114">
        <f ca="1">VLOOKUP($C140,AuxPartFluPorc!$C$5:$U$147,AuxPartFluGWh!O$1,FALSE)*HLOOKUP(O$4,AuxLinFluTotGWh!$B$5:$S$10,6,FALSE)</f>
        <v>0</v>
      </c>
      <c r="P140" s="114">
        <f ca="1">VLOOKUP($C140,AuxPartFluPorc!$C$5:$U$147,AuxPartFluGWh!P$1,FALSE)*HLOOKUP(P$4,AuxLinFluTotGWh!$B$5:$S$10,6,FALSE)</f>
        <v>0</v>
      </c>
      <c r="Q140" s="115">
        <f ca="1">VLOOKUP($C140,AuxPartFluPorc!$C$5:$U$147,AuxPartFluGWh!Q$1,FALSE)*HLOOKUP(Q$4,AuxLinFluTotGWh!$B$5:$S$10,6,FALSE)</f>
        <v>0</v>
      </c>
      <c r="R140" s="113">
        <f ca="1">VLOOKUP($C140,AuxPartFluPorc!$C$5:$U$147,AuxPartFluGWh!R$1,FALSE)*HLOOKUP(R$4,AuxLinFluTotGWh!$B$5:$S$10,6,FALSE)</f>
        <v>84.429456217772824</v>
      </c>
      <c r="S140" s="114">
        <f ca="1">VLOOKUP($C140,AuxPartFluPorc!$C$5:$U$147,AuxPartFluGWh!S$1,FALSE)*HLOOKUP(S$4,AuxLinFluTotGWh!$B$5:$S$10,6,FALSE)</f>
        <v>67.96962487748128</v>
      </c>
      <c r="T140" s="114">
        <f ca="1">VLOOKUP($C140,AuxPartFluPorc!$C$5:$U$147,AuxPartFluGWh!T$1,FALSE)*HLOOKUP(T$4,AuxLinFluTotGWh!$B$5:$S$10,6,FALSE)</f>
        <v>169.34205908364572</v>
      </c>
      <c r="U140" s="114">
        <f ca="1">VLOOKUP($C140,AuxPartFluPorc!$C$5:$U$147,AuxPartFluGWh!U$1,FALSE)*HLOOKUP(U$4,AuxLinFluTotGWh!$B$5:$S$10,6,FALSE)</f>
        <v>9.4807949225541446</v>
      </c>
      <c r="V140" s="107" t="s">
        <v>158</v>
      </c>
    </row>
    <row r="141" spans="1:22" x14ac:dyDescent="0.25">
      <c r="A141" s="87" t="s">
        <v>692</v>
      </c>
      <c r="B141" s="94" t="s">
        <v>158</v>
      </c>
      <c r="C141" s="88" t="s">
        <v>144</v>
      </c>
      <c r="D141" s="113">
        <f ca="1">VLOOKUP($C141,AuxPartFluPorc!$C$5:$U$147,AuxPartFluGWh!D$1,FALSE)*HLOOKUP(D$4,AuxLinFluTotGWh!$B$5:$S$10,6,FALSE)</f>
        <v>0</v>
      </c>
      <c r="E141" s="114">
        <f ca="1">VLOOKUP($C141,AuxPartFluPorc!$C$5:$U$147,AuxPartFluGWh!E$1,FALSE)*HLOOKUP(E$4,AuxLinFluTotGWh!$B$5:$S$10,6,FALSE)</f>
        <v>0</v>
      </c>
      <c r="F141" s="115">
        <f ca="1">VLOOKUP($C141,AuxPartFluPorc!$C$5:$U$147,AuxPartFluGWh!F$1,FALSE)*HLOOKUP(F$4,AuxLinFluTotGWh!$B$5:$S$10,6,FALSE)</f>
        <v>3.4436221123238422</v>
      </c>
      <c r="G141" s="113">
        <f ca="1">VLOOKUP($C141,AuxPartFluPorc!$C$5:$U$147,AuxPartFluGWh!G$1,FALSE)*HLOOKUP(G$4,AuxLinFluTotGWh!$B$5:$S$10,6,FALSE)</f>
        <v>0</v>
      </c>
      <c r="H141" s="114">
        <f ca="1">VLOOKUP($C141,AuxPartFluPorc!$C$5:$U$147,AuxPartFluGWh!H$1,FALSE)*HLOOKUP(H$4,AuxLinFluTotGWh!$B$5:$S$10,6,FALSE)</f>
        <v>0</v>
      </c>
      <c r="I141" s="114">
        <f ca="1">VLOOKUP($C141,AuxPartFluPorc!$C$5:$U$147,AuxPartFluGWh!I$1,FALSE)*HLOOKUP(I$4,AuxLinFluTotGWh!$B$5:$S$10,6,FALSE)</f>
        <v>65.525186640281078</v>
      </c>
      <c r="J141" s="115">
        <f ca="1">VLOOKUP($C141,AuxPartFluPorc!$C$5:$U$147,AuxPartFluGWh!J$1,FALSE)*HLOOKUP(J$4,AuxLinFluTotGWh!$B$5:$S$10,6,FALSE)</f>
        <v>0</v>
      </c>
      <c r="K141" s="113">
        <f ca="1">VLOOKUP($C141,AuxPartFluPorc!$C$5:$U$147,AuxPartFluGWh!K$1,FALSE)*HLOOKUP(K$4,AuxLinFluTotGWh!$B$5:$S$10,6,FALSE)</f>
        <v>3.9702954575512421E-2</v>
      </c>
      <c r="L141" s="114">
        <f ca="1">VLOOKUP($C141,AuxPartFluPorc!$C$5:$U$147,AuxPartFluGWh!L$1,FALSE)*HLOOKUP(L$4,AuxLinFluTotGWh!$B$5:$S$10,6,FALSE)</f>
        <v>0.21691183784014617</v>
      </c>
      <c r="M141" s="115">
        <f ca="1">VLOOKUP($C141,AuxPartFluPorc!$C$5:$U$147,AuxPartFluGWh!M$1,FALSE)*HLOOKUP(M$4,AuxLinFluTotGWh!$B$5:$S$10,6,FALSE)</f>
        <v>0</v>
      </c>
      <c r="N141" s="113">
        <f ca="1">VLOOKUP($C141,AuxPartFluPorc!$C$5:$U$147,AuxPartFluGWh!N$1,FALSE)*HLOOKUP(N$4,AuxLinFluTotGWh!$B$5:$S$10,6,FALSE)</f>
        <v>6.0438342073635326E-2</v>
      </c>
      <c r="O141" s="114">
        <f ca="1">VLOOKUP($C141,AuxPartFluPorc!$C$5:$U$147,AuxPartFluGWh!O$1,FALSE)*HLOOKUP(O$4,AuxLinFluTotGWh!$B$5:$S$10,6,FALSE)</f>
        <v>0</v>
      </c>
      <c r="P141" s="114">
        <f ca="1">VLOOKUP($C141,AuxPartFluPorc!$C$5:$U$147,AuxPartFluGWh!P$1,FALSE)*HLOOKUP(P$4,AuxLinFluTotGWh!$B$5:$S$10,6,FALSE)</f>
        <v>0</v>
      </c>
      <c r="Q141" s="115">
        <f ca="1">VLOOKUP($C141,AuxPartFluPorc!$C$5:$U$147,AuxPartFluGWh!Q$1,FALSE)*HLOOKUP(Q$4,AuxLinFluTotGWh!$B$5:$S$10,6,FALSE)</f>
        <v>0</v>
      </c>
      <c r="R141" s="113">
        <f ca="1">VLOOKUP($C141,AuxPartFluPorc!$C$5:$U$147,AuxPartFluGWh!R$1,FALSE)*HLOOKUP(R$4,AuxLinFluTotGWh!$B$5:$S$10,6,FALSE)</f>
        <v>110.8090603116664</v>
      </c>
      <c r="S141" s="114">
        <f ca="1">VLOOKUP($C141,AuxPartFluPorc!$C$5:$U$147,AuxPartFluGWh!S$1,FALSE)*HLOOKUP(S$4,AuxLinFluTotGWh!$B$5:$S$10,6,FALSE)</f>
        <v>263.6937435121871</v>
      </c>
      <c r="T141" s="114">
        <f ca="1">VLOOKUP($C141,AuxPartFluPorc!$C$5:$U$147,AuxPartFluGWh!T$1,FALSE)*HLOOKUP(T$4,AuxLinFluTotGWh!$B$5:$S$10,6,FALSE)</f>
        <v>30.54876333567503</v>
      </c>
      <c r="U141" s="114">
        <f ca="1">VLOOKUP($C141,AuxPartFluPorc!$C$5:$U$147,AuxPartFluGWh!U$1,FALSE)*HLOOKUP(U$4,AuxLinFluTotGWh!$B$5:$S$10,6,FALSE)</f>
        <v>1.7999195406623427</v>
      </c>
      <c r="V141" s="107" t="s">
        <v>158</v>
      </c>
    </row>
    <row r="142" spans="1:22" x14ac:dyDescent="0.25">
      <c r="A142" s="87" t="s">
        <v>692</v>
      </c>
      <c r="B142" s="94" t="s">
        <v>158</v>
      </c>
      <c r="C142" s="88" t="s">
        <v>145</v>
      </c>
      <c r="D142" s="113">
        <f ca="1">VLOOKUP($C142,AuxPartFluPorc!$C$5:$U$147,AuxPartFluGWh!D$1,FALSE)*HLOOKUP(D$4,AuxLinFluTotGWh!$B$5:$S$10,6,FALSE)</f>
        <v>0</v>
      </c>
      <c r="E142" s="114">
        <f ca="1">VLOOKUP($C142,AuxPartFluPorc!$C$5:$U$147,AuxPartFluGWh!E$1,FALSE)*HLOOKUP(E$4,AuxLinFluTotGWh!$B$5:$S$10,6,FALSE)</f>
        <v>0</v>
      </c>
      <c r="F142" s="115">
        <f ca="1">VLOOKUP($C142,AuxPartFluPorc!$C$5:$U$147,AuxPartFluGWh!F$1,FALSE)*HLOOKUP(F$4,AuxLinFluTotGWh!$B$5:$S$10,6,FALSE)</f>
        <v>8.9527685494501732</v>
      </c>
      <c r="G142" s="113">
        <f ca="1">VLOOKUP($C142,AuxPartFluPorc!$C$5:$U$147,AuxPartFluGWh!G$1,FALSE)*HLOOKUP(G$4,AuxLinFluTotGWh!$B$5:$S$10,6,FALSE)</f>
        <v>0</v>
      </c>
      <c r="H142" s="114">
        <f ca="1">VLOOKUP($C142,AuxPartFluPorc!$C$5:$U$147,AuxPartFluGWh!H$1,FALSE)*HLOOKUP(H$4,AuxLinFluTotGWh!$B$5:$S$10,6,FALSE)</f>
        <v>0</v>
      </c>
      <c r="I142" s="114">
        <f ca="1">VLOOKUP($C142,AuxPartFluPorc!$C$5:$U$147,AuxPartFluGWh!I$1,FALSE)*HLOOKUP(I$4,AuxLinFluTotGWh!$B$5:$S$10,6,FALSE)</f>
        <v>0.14193853271650106</v>
      </c>
      <c r="J142" s="115">
        <f ca="1">VLOOKUP($C142,AuxPartFluPorc!$C$5:$U$147,AuxPartFluGWh!J$1,FALSE)*HLOOKUP(J$4,AuxLinFluTotGWh!$B$5:$S$10,6,FALSE)</f>
        <v>0</v>
      </c>
      <c r="K142" s="113">
        <f ca="1">VLOOKUP($C142,AuxPartFluPorc!$C$5:$U$147,AuxPartFluGWh!K$1,FALSE)*HLOOKUP(K$4,AuxLinFluTotGWh!$B$5:$S$10,6,FALSE)</f>
        <v>0.10237617499392318</v>
      </c>
      <c r="L142" s="114">
        <f ca="1">VLOOKUP($C142,AuxPartFluPorc!$C$5:$U$147,AuxPartFluGWh!L$1,FALSE)*HLOOKUP(L$4,AuxLinFluTotGWh!$B$5:$S$10,6,FALSE)</f>
        <v>0.54727399609266869</v>
      </c>
      <c r="M142" s="115">
        <f ca="1">VLOOKUP($C142,AuxPartFluPorc!$C$5:$U$147,AuxPartFluGWh!M$1,FALSE)*HLOOKUP(M$4,AuxLinFluTotGWh!$B$5:$S$10,6,FALSE)</f>
        <v>0</v>
      </c>
      <c r="N142" s="113">
        <f ca="1">VLOOKUP($C142,AuxPartFluPorc!$C$5:$U$147,AuxPartFluGWh!N$1,FALSE)*HLOOKUP(N$4,AuxLinFluTotGWh!$B$5:$S$10,6,FALSE)</f>
        <v>0.15669878177770141</v>
      </c>
      <c r="O142" s="114">
        <f ca="1">VLOOKUP($C142,AuxPartFluPorc!$C$5:$U$147,AuxPartFluGWh!O$1,FALSE)*HLOOKUP(O$4,AuxLinFluTotGWh!$B$5:$S$10,6,FALSE)</f>
        <v>0</v>
      </c>
      <c r="P142" s="114">
        <f ca="1">VLOOKUP($C142,AuxPartFluPorc!$C$5:$U$147,AuxPartFluGWh!P$1,FALSE)*HLOOKUP(P$4,AuxLinFluTotGWh!$B$5:$S$10,6,FALSE)</f>
        <v>0</v>
      </c>
      <c r="Q142" s="115">
        <f ca="1">VLOOKUP($C142,AuxPartFluPorc!$C$5:$U$147,AuxPartFluGWh!Q$1,FALSE)*HLOOKUP(Q$4,AuxLinFluTotGWh!$B$5:$S$10,6,FALSE)</f>
        <v>0</v>
      </c>
      <c r="R142" s="113">
        <f ca="1">VLOOKUP($C142,AuxPartFluPorc!$C$5:$U$147,AuxPartFluGWh!R$1,FALSE)*HLOOKUP(R$4,AuxLinFluTotGWh!$B$5:$S$10,6,FALSE)</f>
        <v>69.58461115525516</v>
      </c>
      <c r="S142" s="114">
        <f ca="1">VLOOKUP($C142,AuxPartFluPorc!$C$5:$U$147,AuxPartFluGWh!S$1,FALSE)*HLOOKUP(S$4,AuxLinFluTotGWh!$B$5:$S$10,6,FALSE)</f>
        <v>982.55969101150936</v>
      </c>
      <c r="T142" s="114">
        <f ca="1">VLOOKUP($C142,AuxPartFluPorc!$C$5:$U$147,AuxPartFluGWh!T$1,FALSE)*HLOOKUP(T$4,AuxLinFluTotGWh!$B$5:$S$10,6,FALSE)</f>
        <v>15.965228007840972</v>
      </c>
      <c r="U142" s="114">
        <f ca="1">VLOOKUP($C142,AuxPartFluPorc!$C$5:$U$147,AuxPartFluGWh!U$1,FALSE)*HLOOKUP(U$4,AuxLinFluTotGWh!$B$5:$S$10,6,FALSE)</f>
        <v>1.190706571918758</v>
      </c>
      <c r="V142" s="107" t="s">
        <v>158</v>
      </c>
    </row>
    <row r="143" spans="1:22" x14ac:dyDescent="0.25">
      <c r="A143" s="87" t="s">
        <v>692</v>
      </c>
      <c r="B143" s="94" t="s">
        <v>158</v>
      </c>
      <c r="C143" s="88" t="s">
        <v>146</v>
      </c>
      <c r="D143" s="113">
        <f ca="1">VLOOKUP($C143,AuxPartFluPorc!$C$5:$U$147,AuxPartFluGWh!D$1,FALSE)*HLOOKUP(D$4,AuxLinFluTotGWh!$B$5:$S$10,6,FALSE)</f>
        <v>0</v>
      </c>
      <c r="E143" s="114">
        <f ca="1">VLOOKUP($C143,AuxPartFluPorc!$C$5:$U$147,AuxPartFluGWh!E$1,FALSE)*HLOOKUP(E$4,AuxLinFluTotGWh!$B$5:$S$10,6,FALSE)</f>
        <v>0</v>
      </c>
      <c r="F143" s="115">
        <f ca="1">VLOOKUP($C143,AuxPartFluPorc!$C$5:$U$147,AuxPartFluGWh!F$1,FALSE)*HLOOKUP(F$4,AuxLinFluTotGWh!$B$5:$S$10,6,FALSE)</f>
        <v>1.7208782071874644</v>
      </c>
      <c r="G143" s="113">
        <f ca="1">VLOOKUP($C143,AuxPartFluPorc!$C$5:$U$147,AuxPartFluGWh!G$1,FALSE)*HLOOKUP(G$4,AuxLinFluTotGWh!$B$5:$S$10,6,FALSE)</f>
        <v>0</v>
      </c>
      <c r="H143" s="114">
        <f ca="1">VLOOKUP($C143,AuxPartFluPorc!$C$5:$U$147,AuxPartFluGWh!H$1,FALSE)*HLOOKUP(H$4,AuxLinFluTotGWh!$B$5:$S$10,6,FALSE)</f>
        <v>0</v>
      </c>
      <c r="I143" s="114">
        <f ca="1">VLOOKUP($C143,AuxPartFluPorc!$C$5:$U$147,AuxPartFluGWh!I$1,FALSE)*HLOOKUP(I$4,AuxLinFluTotGWh!$B$5:$S$10,6,FALSE)</f>
        <v>0</v>
      </c>
      <c r="J143" s="115">
        <f ca="1">VLOOKUP($C143,AuxPartFluPorc!$C$5:$U$147,AuxPartFluGWh!J$1,FALSE)*HLOOKUP(J$4,AuxLinFluTotGWh!$B$5:$S$10,6,FALSE)</f>
        <v>0</v>
      </c>
      <c r="K143" s="113">
        <f ca="1">VLOOKUP($C143,AuxPartFluPorc!$C$5:$U$147,AuxPartFluGWh!K$1,FALSE)*HLOOKUP(K$4,AuxLinFluTotGWh!$B$5:$S$10,6,FALSE)</f>
        <v>2.0727232427671431E-2</v>
      </c>
      <c r="L143" s="114">
        <f ca="1">VLOOKUP($C143,AuxPartFluPorc!$C$5:$U$147,AuxPartFluGWh!L$1,FALSE)*HLOOKUP(L$4,AuxLinFluTotGWh!$B$5:$S$10,6,FALSE)</f>
        <v>0.11183313127047259</v>
      </c>
      <c r="M143" s="115">
        <f ca="1">VLOOKUP($C143,AuxPartFluPorc!$C$5:$U$147,AuxPartFluGWh!M$1,FALSE)*HLOOKUP(M$4,AuxLinFluTotGWh!$B$5:$S$10,6,FALSE)</f>
        <v>0</v>
      </c>
      <c r="N143" s="113">
        <f ca="1">VLOOKUP($C143,AuxPartFluPorc!$C$5:$U$147,AuxPartFluGWh!N$1,FALSE)*HLOOKUP(N$4,AuxLinFluTotGWh!$B$5:$S$10,6,FALSE)</f>
        <v>0</v>
      </c>
      <c r="O143" s="114">
        <f ca="1">VLOOKUP($C143,AuxPartFluPorc!$C$5:$U$147,AuxPartFluGWh!O$1,FALSE)*HLOOKUP(O$4,AuxLinFluTotGWh!$B$5:$S$10,6,FALSE)</f>
        <v>0</v>
      </c>
      <c r="P143" s="114">
        <f ca="1">VLOOKUP($C143,AuxPartFluPorc!$C$5:$U$147,AuxPartFluGWh!P$1,FALSE)*HLOOKUP(P$4,AuxLinFluTotGWh!$B$5:$S$10,6,FALSE)</f>
        <v>0</v>
      </c>
      <c r="Q143" s="115">
        <f ca="1">VLOOKUP($C143,AuxPartFluPorc!$C$5:$U$147,AuxPartFluGWh!Q$1,FALSE)*HLOOKUP(Q$4,AuxLinFluTotGWh!$B$5:$S$10,6,FALSE)</f>
        <v>0</v>
      </c>
      <c r="R143" s="113">
        <f ca="1">VLOOKUP($C143,AuxPartFluPorc!$C$5:$U$147,AuxPartFluGWh!R$1,FALSE)*HLOOKUP(R$4,AuxLinFluTotGWh!$B$5:$S$10,6,FALSE)</f>
        <v>84.22835715433277</v>
      </c>
      <c r="S143" s="114">
        <f ca="1">VLOOKUP($C143,AuxPartFluPorc!$C$5:$U$147,AuxPartFluGWh!S$1,FALSE)*HLOOKUP(S$4,AuxLinFluTotGWh!$B$5:$S$10,6,FALSE)</f>
        <v>92.737761431968522</v>
      </c>
      <c r="T143" s="114">
        <f ca="1">VLOOKUP($C143,AuxPartFluPorc!$C$5:$U$147,AuxPartFluGWh!T$1,FALSE)*HLOOKUP(T$4,AuxLinFluTotGWh!$B$5:$S$10,6,FALSE)</f>
        <v>23.57277777263668</v>
      </c>
      <c r="U143" s="114">
        <f ca="1">VLOOKUP($C143,AuxPartFluPorc!$C$5:$U$147,AuxPartFluGWh!U$1,FALSE)*HLOOKUP(U$4,AuxLinFluTotGWh!$B$5:$S$10,6,FALSE)</f>
        <v>1.3606121002145473</v>
      </c>
      <c r="V143" s="107" t="s">
        <v>158</v>
      </c>
    </row>
    <row r="144" spans="1:22" x14ac:dyDescent="0.25">
      <c r="A144" s="87" t="s">
        <v>692</v>
      </c>
      <c r="B144" s="94" t="s">
        <v>158</v>
      </c>
      <c r="C144" s="88" t="s">
        <v>147</v>
      </c>
      <c r="D144" s="113">
        <f ca="1">VLOOKUP($C144,AuxPartFluPorc!$C$5:$U$147,AuxPartFluGWh!D$1,FALSE)*HLOOKUP(D$4,AuxLinFluTotGWh!$B$5:$S$10,6,FALSE)</f>
        <v>0</v>
      </c>
      <c r="E144" s="114">
        <f ca="1">VLOOKUP($C144,AuxPartFluPorc!$C$5:$U$147,AuxPartFluGWh!E$1,FALSE)*HLOOKUP(E$4,AuxLinFluTotGWh!$B$5:$S$10,6,FALSE)</f>
        <v>0</v>
      </c>
      <c r="F144" s="115">
        <f ca="1">VLOOKUP($C144,AuxPartFluPorc!$C$5:$U$147,AuxPartFluGWh!F$1,FALSE)*HLOOKUP(F$4,AuxLinFluTotGWh!$B$5:$S$10,6,FALSE)</f>
        <v>4.3400378856692345</v>
      </c>
      <c r="G144" s="113">
        <f ca="1">VLOOKUP($C144,AuxPartFluPorc!$C$5:$U$147,AuxPartFluGWh!G$1,FALSE)*HLOOKUP(G$4,AuxLinFluTotGWh!$B$5:$S$10,6,FALSE)</f>
        <v>0</v>
      </c>
      <c r="H144" s="114">
        <f ca="1">VLOOKUP($C144,AuxPartFluPorc!$C$5:$U$147,AuxPartFluGWh!H$1,FALSE)*HLOOKUP(H$4,AuxLinFluTotGWh!$B$5:$S$10,6,FALSE)</f>
        <v>0</v>
      </c>
      <c r="I144" s="114">
        <f ca="1">VLOOKUP($C144,AuxPartFluPorc!$C$5:$U$147,AuxPartFluGWh!I$1,FALSE)*HLOOKUP(I$4,AuxLinFluTotGWh!$B$5:$S$10,6,FALSE)</f>
        <v>1.8748869728411084</v>
      </c>
      <c r="J144" s="115">
        <f ca="1">VLOOKUP($C144,AuxPartFluPorc!$C$5:$U$147,AuxPartFluGWh!J$1,FALSE)*HLOOKUP(J$4,AuxLinFluTotGWh!$B$5:$S$10,6,FALSE)</f>
        <v>0</v>
      </c>
      <c r="K144" s="113">
        <f ca="1">VLOOKUP($C144,AuxPartFluPorc!$C$5:$U$147,AuxPartFluGWh!K$1,FALSE)*HLOOKUP(K$4,AuxLinFluTotGWh!$B$5:$S$10,6,FALSE)</f>
        <v>4.9060527308094452E-2</v>
      </c>
      <c r="L144" s="114">
        <f ca="1">VLOOKUP($C144,AuxPartFluPorc!$C$5:$U$147,AuxPartFluGWh!L$1,FALSE)*HLOOKUP(L$4,AuxLinFluTotGWh!$B$5:$S$10,6,FALSE)</f>
        <v>0.26648742541897658</v>
      </c>
      <c r="M144" s="115">
        <f ca="1">VLOOKUP($C144,AuxPartFluPorc!$C$5:$U$147,AuxPartFluGWh!M$1,FALSE)*HLOOKUP(M$4,AuxLinFluTotGWh!$B$5:$S$10,6,FALSE)</f>
        <v>0</v>
      </c>
      <c r="N144" s="113">
        <f ca="1">VLOOKUP($C144,AuxPartFluPorc!$C$5:$U$147,AuxPartFluGWh!N$1,FALSE)*HLOOKUP(N$4,AuxLinFluTotGWh!$B$5:$S$10,6,FALSE)</f>
        <v>7.5832206337207553E-2</v>
      </c>
      <c r="O144" s="114">
        <f ca="1">VLOOKUP($C144,AuxPartFluPorc!$C$5:$U$147,AuxPartFluGWh!O$1,FALSE)*HLOOKUP(O$4,AuxLinFluTotGWh!$B$5:$S$10,6,FALSE)</f>
        <v>0</v>
      </c>
      <c r="P144" s="114">
        <f ca="1">VLOOKUP($C144,AuxPartFluPorc!$C$5:$U$147,AuxPartFluGWh!P$1,FALSE)*HLOOKUP(P$4,AuxLinFluTotGWh!$B$5:$S$10,6,FALSE)</f>
        <v>0</v>
      </c>
      <c r="Q144" s="115">
        <f ca="1">VLOOKUP($C144,AuxPartFluPorc!$C$5:$U$147,AuxPartFluGWh!Q$1,FALSE)*HLOOKUP(Q$4,AuxLinFluTotGWh!$B$5:$S$10,6,FALSE)</f>
        <v>0</v>
      </c>
      <c r="R144" s="113">
        <f ca="1">VLOOKUP($C144,AuxPartFluPorc!$C$5:$U$147,AuxPartFluGWh!R$1,FALSE)*HLOOKUP(R$4,AuxLinFluTotGWh!$B$5:$S$10,6,FALSE)</f>
        <v>70.169682334907975</v>
      </c>
      <c r="S144" s="114">
        <f ca="1">VLOOKUP($C144,AuxPartFluPorc!$C$5:$U$147,AuxPartFluGWh!S$1,FALSE)*HLOOKUP(S$4,AuxLinFluTotGWh!$B$5:$S$10,6,FALSE)</f>
        <v>427.77224552811333</v>
      </c>
      <c r="T144" s="114">
        <f ca="1">VLOOKUP($C144,AuxPartFluPorc!$C$5:$U$147,AuxPartFluGWh!T$1,FALSE)*HLOOKUP(T$4,AuxLinFluTotGWh!$B$5:$S$10,6,FALSE)</f>
        <v>18.248869184652975</v>
      </c>
      <c r="U144" s="114">
        <f ca="1">VLOOKUP($C144,AuxPartFluPorc!$C$5:$U$147,AuxPartFluGWh!U$1,FALSE)*HLOOKUP(U$4,AuxLinFluTotGWh!$B$5:$S$10,6,FALSE)</f>
        <v>1.1567695912398339</v>
      </c>
      <c r="V144" s="107" t="s">
        <v>158</v>
      </c>
    </row>
    <row r="145" spans="1:22" x14ac:dyDescent="0.25">
      <c r="A145" s="87" t="s">
        <v>692</v>
      </c>
      <c r="B145" s="94" t="s">
        <v>158</v>
      </c>
      <c r="C145" s="88" t="s">
        <v>148</v>
      </c>
      <c r="D145" s="113">
        <f ca="1">VLOOKUP($C145,AuxPartFluPorc!$C$5:$U$147,AuxPartFluGWh!D$1,FALSE)*HLOOKUP(D$4,AuxLinFluTotGWh!$B$5:$S$10,6,FALSE)</f>
        <v>0</v>
      </c>
      <c r="E145" s="114">
        <f ca="1">VLOOKUP($C145,AuxPartFluPorc!$C$5:$U$147,AuxPartFluGWh!E$1,FALSE)*HLOOKUP(E$4,AuxLinFluTotGWh!$B$5:$S$10,6,FALSE)</f>
        <v>0</v>
      </c>
      <c r="F145" s="115">
        <f ca="1">VLOOKUP($C145,AuxPartFluPorc!$C$5:$U$147,AuxPartFluGWh!F$1,FALSE)*HLOOKUP(F$4,AuxLinFluTotGWh!$B$5:$S$10,6,FALSE)</f>
        <v>5.7443834420681439</v>
      </c>
      <c r="G145" s="113">
        <f ca="1">VLOOKUP($C145,AuxPartFluPorc!$C$5:$U$147,AuxPartFluGWh!G$1,FALSE)*HLOOKUP(G$4,AuxLinFluTotGWh!$B$5:$S$10,6,FALSE)</f>
        <v>0</v>
      </c>
      <c r="H145" s="114">
        <f ca="1">VLOOKUP($C145,AuxPartFluPorc!$C$5:$U$147,AuxPartFluGWh!H$1,FALSE)*HLOOKUP(H$4,AuxLinFluTotGWh!$B$5:$S$10,6,FALSE)</f>
        <v>0</v>
      </c>
      <c r="I145" s="114">
        <f ca="1">VLOOKUP($C145,AuxPartFluPorc!$C$5:$U$147,AuxPartFluGWh!I$1,FALSE)*HLOOKUP(I$4,AuxLinFluTotGWh!$B$5:$S$10,6,FALSE)</f>
        <v>10.547976985274973</v>
      </c>
      <c r="J145" s="115">
        <f ca="1">VLOOKUP($C145,AuxPartFluPorc!$C$5:$U$147,AuxPartFluGWh!J$1,FALSE)*HLOOKUP(J$4,AuxLinFluTotGWh!$B$5:$S$10,6,FALSE)</f>
        <v>0</v>
      </c>
      <c r="K145" s="113">
        <f ca="1">VLOOKUP($C145,AuxPartFluPorc!$C$5:$U$147,AuxPartFluGWh!K$1,FALSE)*HLOOKUP(K$4,AuxLinFluTotGWh!$B$5:$S$10,6,FALSE)</f>
        <v>7.0921442043456268E-2</v>
      </c>
      <c r="L145" s="114">
        <f ca="1">VLOOKUP($C145,AuxPartFluPorc!$C$5:$U$147,AuxPartFluGWh!L$1,FALSE)*HLOOKUP(L$4,AuxLinFluTotGWh!$B$5:$S$10,6,FALSE)</f>
        <v>0.37251614720216403</v>
      </c>
      <c r="M145" s="115">
        <f ca="1">VLOOKUP($C145,AuxPartFluPorc!$C$5:$U$147,AuxPartFluGWh!M$1,FALSE)*HLOOKUP(M$4,AuxLinFluTotGWh!$B$5:$S$10,6,FALSE)</f>
        <v>0</v>
      </c>
      <c r="N145" s="113">
        <f ca="1">VLOOKUP($C145,AuxPartFluPorc!$C$5:$U$147,AuxPartFluGWh!N$1,FALSE)*HLOOKUP(N$4,AuxLinFluTotGWh!$B$5:$S$10,6,FALSE)</f>
        <v>9.8654576594862708E-2</v>
      </c>
      <c r="O145" s="114">
        <f ca="1">VLOOKUP($C145,AuxPartFluPorc!$C$5:$U$147,AuxPartFluGWh!O$1,FALSE)*HLOOKUP(O$4,AuxLinFluTotGWh!$B$5:$S$10,6,FALSE)</f>
        <v>0</v>
      </c>
      <c r="P145" s="114">
        <f ca="1">VLOOKUP($C145,AuxPartFluPorc!$C$5:$U$147,AuxPartFluGWh!P$1,FALSE)*HLOOKUP(P$4,AuxLinFluTotGWh!$B$5:$S$10,6,FALSE)</f>
        <v>0</v>
      </c>
      <c r="Q145" s="115">
        <f ca="1">VLOOKUP($C145,AuxPartFluPorc!$C$5:$U$147,AuxPartFluGWh!Q$1,FALSE)*HLOOKUP(Q$4,AuxLinFluTotGWh!$B$5:$S$10,6,FALSE)</f>
        <v>0</v>
      </c>
      <c r="R145" s="113">
        <f ca="1">VLOOKUP($C145,AuxPartFluPorc!$C$5:$U$147,AuxPartFluGWh!R$1,FALSE)*HLOOKUP(R$4,AuxLinFluTotGWh!$B$5:$S$10,6,FALSE)</f>
        <v>2.9445257357550731E-3</v>
      </c>
      <c r="S145" s="114">
        <f ca="1">VLOOKUP($C145,AuxPartFluPorc!$C$5:$U$147,AuxPartFluGWh!S$1,FALSE)*HLOOKUP(S$4,AuxLinFluTotGWh!$B$5:$S$10,6,FALSE)</f>
        <v>33.093913429692741</v>
      </c>
      <c r="T145" s="114">
        <f ca="1">VLOOKUP($C145,AuxPartFluPorc!$C$5:$U$147,AuxPartFluGWh!T$1,FALSE)*HLOOKUP(T$4,AuxLinFluTotGWh!$B$5:$S$10,6,FALSE)</f>
        <v>52.264231358698879</v>
      </c>
      <c r="U145" s="114">
        <f ca="1">VLOOKUP($C145,AuxPartFluPorc!$C$5:$U$147,AuxPartFluGWh!U$1,FALSE)*HLOOKUP(U$4,AuxLinFluTotGWh!$B$5:$S$10,6,FALSE)</f>
        <v>178.15043791823626</v>
      </c>
      <c r="V145" s="107" t="s">
        <v>158</v>
      </c>
    </row>
    <row r="146" spans="1:22" x14ac:dyDescent="0.25">
      <c r="A146" s="87" t="s">
        <v>693</v>
      </c>
      <c r="B146" s="94" t="s">
        <v>158</v>
      </c>
      <c r="C146" s="88" t="s">
        <v>194</v>
      </c>
      <c r="D146" s="113">
        <f ca="1">VLOOKUP($C146,AuxPartFluPorc!$C$5:$U$147,AuxPartFluGWh!D$1,FALSE)*HLOOKUP(D$4,AuxLinFluTotGWh!$B$5:$S$10,6,FALSE)</f>
        <v>1.0738534724031337</v>
      </c>
      <c r="E146" s="114">
        <f ca="1">VLOOKUP($C146,AuxPartFluPorc!$C$5:$U$147,AuxPartFluGWh!E$1,FALSE)*HLOOKUP(E$4,AuxLinFluTotGWh!$B$5:$S$10,6,FALSE)</f>
        <v>9.4734372563012776</v>
      </c>
      <c r="F146" s="115">
        <f ca="1">VLOOKUP($C146,AuxPartFluPorc!$C$5:$U$147,AuxPartFluGWh!F$1,FALSE)*HLOOKUP(F$4,AuxLinFluTotGWh!$B$5:$S$10,6,FALSE)</f>
        <v>0.25241956129214543</v>
      </c>
      <c r="G146" s="113">
        <f ca="1">VLOOKUP($C146,AuxPartFluPorc!$C$5:$U$147,AuxPartFluGWh!G$1,FALSE)*HLOOKUP(G$4,AuxLinFluTotGWh!$B$5:$S$10,6,FALSE)</f>
        <v>9.4734372563012776</v>
      </c>
      <c r="H146" s="114">
        <f ca="1">VLOOKUP($C146,AuxPartFluPorc!$C$5:$U$147,AuxPartFluGWh!H$1,FALSE)*HLOOKUP(H$4,AuxLinFluTotGWh!$B$5:$S$10,6,FALSE)</f>
        <v>6.6047691793627923</v>
      </c>
      <c r="I146" s="114">
        <f ca="1">VLOOKUP($C146,AuxPartFluPorc!$C$5:$U$147,AuxPartFluGWh!I$1,FALSE)*HLOOKUP(I$4,AuxLinFluTotGWh!$B$5:$S$10,6,FALSE)</f>
        <v>2.1678354929715633</v>
      </c>
      <c r="J146" s="115">
        <f ca="1">VLOOKUP($C146,AuxPartFluPorc!$C$5:$U$147,AuxPartFluGWh!J$1,FALSE)*HLOOKUP(J$4,AuxLinFluTotGWh!$B$5:$S$10,6,FALSE)</f>
        <v>5.257155980704459</v>
      </c>
      <c r="K146" s="113">
        <f ca="1">VLOOKUP($C146,AuxPartFluPorc!$C$5:$U$147,AuxPartFluGWh!K$1,FALSE)*HLOOKUP(K$4,AuxLinFluTotGWh!$B$5:$S$10,6,FALSE)</f>
        <v>1.7488846412260423E-2</v>
      </c>
      <c r="L146" s="114">
        <f ca="1">VLOOKUP($C146,AuxPartFluPorc!$C$5:$U$147,AuxPartFluGWh!L$1,FALSE)*HLOOKUP(L$4,AuxLinFluTotGWh!$B$5:$S$10,6,FALSE)</f>
        <v>6.5654637554736786E-2</v>
      </c>
      <c r="M146" s="115">
        <f ca="1">VLOOKUP($C146,AuxPartFluPorc!$C$5:$U$147,AuxPartFluGWh!M$1,FALSE)*HLOOKUP(M$4,AuxLinFluTotGWh!$B$5:$S$10,6,FALSE)</f>
        <v>0.69356563134551763</v>
      </c>
      <c r="N146" s="113">
        <f ca="1">VLOOKUP($C146,AuxPartFluPorc!$C$5:$U$147,AuxPartFluGWh!N$1,FALSE)*HLOOKUP(N$4,AuxLinFluTotGWh!$B$5:$S$10,6,FALSE)</f>
        <v>1.2350331110697674</v>
      </c>
      <c r="O146" s="114">
        <f ca="1">VLOOKUP($C146,AuxPartFluPorc!$C$5:$U$147,AuxPartFluGWh!O$1,FALSE)*HLOOKUP(O$4,AuxLinFluTotGWh!$B$5:$S$10,6,FALSE)</f>
        <v>0.37537426733360535</v>
      </c>
      <c r="P146" s="114">
        <f ca="1">VLOOKUP($C146,AuxPartFluPorc!$C$5:$U$147,AuxPartFluGWh!P$1,FALSE)*HLOOKUP(P$4,AuxLinFluTotGWh!$B$5:$S$10,6,FALSE)</f>
        <v>0.32044111130907343</v>
      </c>
      <c r="Q146" s="115">
        <f ca="1">VLOOKUP($C146,AuxPartFluPorc!$C$5:$U$147,AuxPartFluGWh!Q$1,FALSE)*HLOOKUP(Q$4,AuxLinFluTotGWh!$B$5:$S$10,6,FALSE)</f>
        <v>0.69356563134551763</v>
      </c>
      <c r="R146" s="113">
        <f ca="1">VLOOKUP($C146,AuxPartFluPorc!$C$5:$U$147,AuxPartFluGWh!R$1,FALSE)*HLOOKUP(R$4,AuxLinFluTotGWh!$B$5:$S$10,6,FALSE)</f>
        <v>0</v>
      </c>
      <c r="S146" s="114">
        <f ca="1">VLOOKUP($C146,AuxPartFluPorc!$C$5:$U$147,AuxPartFluGWh!S$1,FALSE)*HLOOKUP(S$4,AuxLinFluTotGWh!$B$5:$S$10,6,FALSE)</f>
        <v>0</v>
      </c>
      <c r="T146" s="114">
        <f ca="1">VLOOKUP($C146,AuxPartFluPorc!$C$5:$U$147,AuxPartFluGWh!T$1,FALSE)*HLOOKUP(T$4,AuxLinFluTotGWh!$B$5:$S$10,6,FALSE)</f>
        <v>3.0495780513665158</v>
      </c>
      <c r="U146" s="114">
        <f ca="1">VLOOKUP($C146,AuxPartFluPorc!$C$5:$U$147,AuxPartFluGWh!U$1,FALSE)*HLOOKUP(U$4,AuxLinFluTotGWh!$B$5:$S$10,6,FALSE)</f>
        <v>0</v>
      </c>
      <c r="V146" s="107" t="s">
        <v>158</v>
      </c>
    </row>
    <row r="147" spans="1:22" x14ac:dyDescent="0.25">
      <c r="A147" s="87" t="s">
        <v>693</v>
      </c>
      <c r="B147" s="94" t="s">
        <v>158</v>
      </c>
      <c r="C147" s="88" t="s">
        <v>227</v>
      </c>
      <c r="D147" s="113">
        <f ca="1">VLOOKUP($C147,AuxPartFluPorc!$C$5:$U$147,AuxPartFluGWh!D$1,FALSE)*HLOOKUP(D$4,AuxLinFluTotGWh!$B$5:$S$10,6,FALSE)</f>
        <v>0.71780880818398041</v>
      </c>
      <c r="E147" s="114">
        <f ca="1">VLOOKUP($C147,AuxPartFluPorc!$C$5:$U$147,AuxPartFluGWh!E$1,FALSE)*HLOOKUP(E$4,AuxLinFluTotGWh!$B$5:$S$10,6,FALSE)</f>
        <v>6.3484092158385685</v>
      </c>
      <c r="F147" s="115">
        <f ca="1">VLOOKUP($C147,AuxPartFluPorc!$C$5:$U$147,AuxPartFluGWh!F$1,FALSE)*HLOOKUP(F$4,AuxLinFluTotGWh!$B$5:$S$10,6,FALSE)</f>
        <v>0.1659644650985222</v>
      </c>
      <c r="G147" s="113">
        <f ca="1">VLOOKUP($C147,AuxPartFluPorc!$C$5:$U$147,AuxPartFluGWh!G$1,FALSE)*HLOOKUP(G$4,AuxLinFluTotGWh!$B$5:$S$10,6,FALSE)</f>
        <v>6.3484092158385685</v>
      </c>
      <c r="H147" s="114">
        <f ca="1">VLOOKUP($C147,AuxPartFluPorc!$C$5:$U$147,AuxPartFluGWh!H$1,FALSE)*HLOOKUP(H$4,AuxLinFluTotGWh!$B$5:$S$10,6,FALSE)</f>
        <v>4.4114435498594897</v>
      </c>
      <c r="I147" s="114">
        <f ca="1">VLOOKUP($C147,AuxPartFluPorc!$C$5:$U$147,AuxPartFluGWh!I$1,FALSE)*HLOOKUP(I$4,AuxLinFluTotGWh!$B$5:$S$10,6,FALSE)</f>
        <v>1.4502641424530693</v>
      </c>
      <c r="J147" s="115">
        <f ca="1">VLOOKUP($C147,AuxPartFluPorc!$C$5:$U$147,AuxPartFluGWh!J$1,FALSE)*HLOOKUP(J$4,AuxLinFluTotGWh!$B$5:$S$10,6,FALSE)</f>
        <v>3.4929558151645073</v>
      </c>
      <c r="K147" s="113">
        <f ca="1">VLOOKUP($C147,AuxPartFluPorc!$C$5:$U$147,AuxPartFluGWh!K$1,FALSE)*HLOOKUP(K$4,AuxLinFluTotGWh!$B$5:$S$10,6,FALSE)</f>
        <v>1.0798881003789385E-2</v>
      </c>
      <c r="L147" s="114">
        <f ca="1">VLOOKUP($C147,AuxPartFluPorc!$C$5:$U$147,AuxPartFluGWh!L$1,FALSE)*HLOOKUP(L$4,AuxLinFluTotGWh!$B$5:$S$10,6,FALSE)</f>
        <v>3.992430998590614E-2</v>
      </c>
      <c r="M147" s="115">
        <f ca="1">VLOOKUP($C147,AuxPartFluPorc!$C$5:$U$147,AuxPartFluGWh!M$1,FALSE)*HLOOKUP(M$4,AuxLinFluTotGWh!$B$5:$S$10,6,FALSE)</f>
        <v>0.4653814973314705</v>
      </c>
      <c r="N147" s="113">
        <f ca="1">VLOOKUP($C147,AuxPartFluPorc!$C$5:$U$147,AuxPartFluGWh!N$1,FALSE)*HLOOKUP(N$4,AuxLinFluTotGWh!$B$5:$S$10,6,FALSE)</f>
        <v>0.83352504575516062</v>
      </c>
      <c r="O147" s="114">
        <f ca="1">VLOOKUP($C147,AuxPartFluPorc!$C$5:$U$147,AuxPartFluGWh!O$1,FALSE)*HLOOKUP(O$4,AuxLinFluTotGWh!$B$5:$S$10,6,FALSE)</f>
        <v>0.25111659217274329</v>
      </c>
      <c r="P147" s="114">
        <f ca="1">VLOOKUP($C147,AuxPartFluPorc!$C$5:$U$147,AuxPartFluGWh!P$1,FALSE)*HLOOKUP(P$4,AuxLinFluTotGWh!$B$5:$S$10,6,FALSE)</f>
        <v>0.21501559859485042</v>
      </c>
      <c r="Q147" s="115">
        <f ca="1">VLOOKUP($C147,AuxPartFluPorc!$C$5:$U$147,AuxPartFluGWh!Q$1,FALSE)*HLOOKUP(Q$4,AuxLinFluTotGWh!$B$5:$S$10,6,FALSE)</f>
        <v>0.4653814973314705</v>
      </c>
      <c r="R147" s="113">
        <f ca="1">VLOOKUP($C147,AuxPartFluPorc!$C$5:$U$147,AuxPartFluGWh!R$1,FALSE)*HLOOKUP(R$4,AuxLinFluTotGWh!$B$5:$S$10,6,FALSE)</f>
        <v>0</v>
      </c>
      <c r="S147" s="114">
        <f ca="1">VLOOKUP($C147,AuxPartFluPorc!$C$5:$U$147,AuxPartFluGWh!S$1,FALSE)*HLOOKUP(S$4,AuxLinFluTotGWh!$B$5:$S$10,6,FALSE)</f>
        <v>0</v>
      </c>
      <c r="T147" s="114">
        <f ca="1">VLOOKUP($C147,AuxPartFluPorc!$C$5:$U$147,AuxPartFluGWh!T$1,FALSE)*HLOOKUP(T$4,AuxLinFluTotGWh!$B$5:$S$10,6,FALSE)</f>
        <v>3.8644374037529856E-2</v>
      </c>
      <c r="U147" s="114">
        <f ca="1">VLOOKUP($C147,AuxPartFluPorc!$C$5:$U$147,AuxPartFluGWh!U$1,FALSE)*HLOOKUP(U$4,AuxLinFluTotGWh!$B$5:$S$10,6,FALSE)</f>
        <v>1.061658274150894E-2</v>
      </c>
      <c r="V147" s="107" t="s">
        <v>158</v>
      </c>
    </row>
    <row r="148" spans="1:22" x14ac:dyDescent="0.25">
      <c r="A148" s="87" t="s">
        <v>693</v>
      </c>
      <c r="B148" s="94" t="s">
        <v>158</v>
      </c>
      <c r="C148" s="88" t="s">
        <v>272</v>
      </c>
      <c r="D148" s="113">
        <f ca="1">VLOOKUP($C148,AuxPartFluPorc!$C$5:$U$147,AuxPartFluGWh!D$1,FALSE)*HLOOKUP(D$4,AuxLinFluTotGWh!$B$5:$S$10,6,FALSE)</f>
        <v>1.7977685272906099</v>
      </c>
      <c r="E148" s="114">
        <f ca="1">VLOOKUP($C148,AuxPartFluPorc!$C$5:$U$147,AuxPartFluGWh!E$1,FALSE)*HLOOKUP(E$4,AuxLinFluTotGWh!$B$5:$S$10,6,FALSE)</f>
        <v>15.790879964903544</v>
      </c>
      <c r="F148" s="115">
        <f ca="1">VLOOKUP($C148,AuxPartFluPorc!$C$5:$U$147,AuxPartFluGWh!F$1,FALSE)*HLOOKUP(F$4,AuxLinFluTotGWh!$B$5:$S$10,6,FALSE)</f>
        <v>0.36502998509486984</v>
      </c>
      <c r="G148" s="113">
        <f ca="1">VLOOKUP($C148,AuxPartFluPorc!$C$5:$U$147,AuxPartFluGWh!G$1,FALSE)*HLOOKUP(G$4,AuxLinFluTotGWh!$B$5:$S$10,6,FALSE)</f>
        <v>15.790879964903544</v>
      </c>
      <c r="H148" s="114">
        <f ca="1">VLOOKUP($C148,AuxPartFluPorc!$C$5:$U$147,AuxPartFluGWh!H$1,FALSE)*HLOOKUP(H$4,AuxLinFluTotGWh!$B$5:$S$10,6,FALSE)</f>
        <v>11.055076522210738</v>
      </c>
      <c r="I148" s="114">
        <f ca="1">VLOOKUP($C148,AuxPartFluPorc!$C$5:$U$147,AuxPartFluGWh!I$1,FALSE)*HLOOKUP(I$4,AuxLinFluTotGWh!$B$5:$S$10,6,FALSE)</f>
        <v>6.5134407637433993</v>
      </c>
      <c r="J148" s="115">
        <f ca="1">VLOOKUP($C148,AuxPartFluPorc!$C$5:$U$147,AuxPartFluGWh!J$1,FALSE)*HLOOKUP(J$4,AuxLinFluTotGWh!$B$5:$S$10,6,FALSE)</f>
        <v>8.8694067632528792</v>
      </c>
      <c r="K148" s="113">
        <f ca="1">VLOOKUP($C148,AuxPartFluPorc!$C$5:$U$147,AuxPartFluGWh!K$1,FALSE)*HLOOKUP(K$4,AuxLinFluTotGWh!$B$5:$S$10,6,FALSE)</f>
        <v>3.1759677959554491E-2</v>
      </c>
      <c r="L148" s="114">
        <f ca="1">VLOOKUP($C148,AuxPartFluPorc!$C$5:$U$147,AuxPartFluGWh!L$1,FALSE)*HLOOKUP(L$4,AuxLinFluTotGWh!$B$5:$S$10,6,FALSE)</f>
        <v>0.12114179345594329</v>
      </c>
      <c r="M148" s="115">
        <f ca="1">VLOOKUP($C148,AuxPartFluPorc!$C$5:$U$147,AuxPartFluGWh!M$1,FALSE)*HLOOKUP(M$4,AuxLinFluTotGWh!$B$5:$S$10,6,FALSE)</f>
        <v>1.1587687472019554</v>
      </c>
      <c r="N148" s="113">
        <f ca="1">VLOOKUP($C148,AuxPartFluPorc!$C$5:$U$147,AuxPartFluGWh!N$1,FALSE)*HLOOKUP(N$4,AuxLinFluTotGWh!$B$5:$S$10,6,FALSE)</f>
        <v>2.0713509367884795</v>
      </c>
      <c r="O148" s="114">
        <f ca="1">VLOOKUP($C148,AuxPartFluPorc!$C$5:$U$147,AuxPartFluGWh!O$1,FALSE)*HLOOKUP(O$4,AuxLinFluTotGWh!$B$5:$S$10,6,FALSE)</f>
        <v>0.62757515123335572</v>
      </c>
      <c r="P148" s="114">
        <f ca="1">VLOOKUP($C148,AuxPartFluPorc!$C$5:$U$147,AuxPartFluGWh!P$1,FALSE)*HLOOKUP(P$4,AuxLinFluTotGWh!$B$5:$S$10,6,FALSE)</f>
        <v>0.53537449135123572</v>
      </c>
      <c r="Q148" s="115">
        <f ca="1">VLOOKUP($C148,AuxPartFluPorc!$C$5:$U$147,AuxPartFluGWh!Q$1,FALSE)*HLOOKUP(Q$4,AuxLinFluTotGWh!$B$5:$S$10,6,FALSE)</f>
        <v>1.1587687472019554</v>
      </c>
      <c r="R148" s="113">
        <f ca="1">VLOOKUP($C148,AuxPartFluPorc!$C$5:$U$147,AuxPartFluGWh!R$1,FALSE)*HLOOKUP(R$4,AuxLinFluTotGWh!$B$5:$S$10,6,FALSE)</f>
        <v>0</v>
      </c>
      <c r="S148" s="114">
        <f ca="1">VLOOKUP($C148,AuxPartFluPorc!$C$5:$U$147,AuxPartFluGWh!S$1,FALSE)*HLOOKUP(S$4,AuxLinFluTotGWh!$B$5:$S$10,6,FALSE)</f>
        <v>0</v>
      </c>
      <c r="T148" s="114">
        <f ca="1">VLOOKUP($C148,AuxPartFluPorc!$C$5:$U$147,AuxPartFluGWh!T$1,FALSE)*HLOOKUP(T$4,AuxLinFluTotGWh!$B$5:$S$10,6,FALSE)</f>
        <v>5.4149586683670679</v>
      </c>
      <c r="U148" s="114">
        <f ca="1">VLOOKUP($C148,AuxPartFluPorc!$C$5:$U$147,AuxPartFluGWh!U$1,FALSE)*HLOOKUP(U$4,AuxLinFluTotGWh!$B$5:$S$10,6,FALSE)</f>
        <v>0</v>
      </c>
      <c r="V148" s="107" t="s">
        <v>158</v>
      </c>
    </row>
    <row r="149" spans="1:22" x14ac:dyDescent="0.25">
      <c r="A149" s="87" t="s">
        <v>693</v>
      </c>
      <c r="B149" s="94" t="s">
        <v>158</v>
      </c>
      <c r="C149" s="88" t="s">
        <v>296</v>
      </c>
      <c r="D149" s="113">
        <f ca="1">VLOOKUP($C149,AuxPartFluPorc!$C$5:$U$147,AuxPartFluGWh!D$1,FALSE)*HLOOKUP(D$4,AuxLinFluTotGWh!$B$5:$S$10,6,FALSE)</f>
        <v>4.9834115124947814E-2</v>
      </c>
      <c r="E149" s="114">
        <f ca="1">VLOOKUP($C149,AuxPartFluPorc!$C$5:$U$147,AuxPartFluGWh!E$1,FALSE)*HLOOKUP(E$4,AuxLinFluTotGWh!$B$5:$S$10,6,FALSE)</f>
        <v>0.43753600170490231</v>
      </c>
      <c r="F149" s="115">
        <f ca="1">VLOOKUP($C149,AuxPartFluPorc!$C$5:$U$147,AuxPartFluGWh!F$1,FALSE)*HLOOKUP(F$4,AuxLinFluTotGWh!$B$5:$S$10,6,FALSE)</f>
        <v>0</v>
      </c>
      <c r="G149" s="113">
        <f ca="1">VLOOKUP($C149,AuxPartFluPorc!$C$5:$U$147,AuxPartFluGWh!G$1,FALSE)*HLOOKUP(G$4,AuxLinFluTotGWh!$B$5:$S$10,6,FALSE)</f>
        <v>0.43753600170490231</v>
      </c>
      <c r="H149" s="114">
        <f ca="1">VLOOKUP($C149,AuxPartFluPorc!$C$5:$U$147,AuxPartFluGWh!H$1,FALSE)*HLOOKUP(H$4,AuxLinFluTotGWh!$B$5:$S$10,6,FALSE)</f>
        <v>0.30485910629356805</v>
      </c>
      <c r="I149" s="114">
        <f ca="1">VLOOKUP($C149,AuxPartFluPorc!$C$5:$U$147,AuxPartFluGWh!I$1,FALSE)*HLOOKUP(I$4,AuxLinFluTotGWh!$B$5:$S$10,6,FALSE)</f>
        <v>15.259767358572718</v>
      </c>
      <c r="J149" s="115">
        <f ca="1">VLOOKUP($C149,AuxPartFluPorc!$C$5:$U$147,AuxPartFluGWh!J$1,FALSE)*HLOOKUP(J$4,AuxLinFluTotGWh!$B$5:$S$10,6,FALSE)</f>
        <v>0.24261352737658393</v>
      </c>
      <c r="K149" s="113">
        <f ca="1">VLOOKUP($C149,AuxPartFluPorc!$C$5:$U$147,AuxPartFluGWh!K$1,FALSE)*HLOOKUP(K$4,AuxLinFluTotGWh!$B$5:$S$10,6,FALSE)</f>
        <v>0</v>
      </c>
      <c r="L149" s="114">
        <f ca="1">VLOOKUP($C149,AuxPartFluPorc!$C$5:$U$147,AuxPartFluGWh!L$1,FALSE)*HLOOKUP(L$4,AuxLinFluTotGWh!$B$5:$S$10,6,FALSE)</f>
        <v>0</v>
      </c>
      <c r="M149" s="115">
        <f ca="1">VLOOKUP($C149,AuxPartFluPorc!$C$5:$U$147,AuxPartFluGWh!M$1,FALSE)*HLOOKUP(M$4,AuxLinFluTotGWh!$B$5:$S$10,6,FALSE)</f>
        <v>0</v>
      </c>
      <c r="N149" s="113">
        <f ca="1">VLOOKUP($C149,AuxPartFluPorc!$C$5:$U$147,AuxPartFluGWh!N$1,FALSE)*HLOOKUP(N$4,AuxLinFluTotGWh!$B$5:$S$10,6,FALSE)</f>
        <v>4.3176549932437566E-2</v>
      </c>
      <c r="O149" s="114">
        <f ca="1">VLOOKUP($C149,AuxPartFluPorc!$C$5:$U$147,AuxPartFluGWh!O$1,FALSE)*HLOOKUP(O$4,AuxLinFluTotGWh!$B$5:$S$10,6,FALSE)</f>
        <v>0</v>
      </c>
      <c r="P149" s="114">
        <f ca="1">VLOOKUP($C149,AuxPartFluPorc!$C$5:$U$147,AuxPartFluGWh!P$1,FALSE)*HLOOKUP(P$4,AuxLinFluTotGWh!$B$5:$S$10,6,FALSE)</f>
        <v>0</v>
      </c>
      <c r="Q149" s="115">
        <f ca="1">VLOOKUP($C149,AuxPartFluPorc!$C$5:$U$147,AuxPartFluGWh!Q$1,FALSE)*HLOOKUP(Q$4,AuxLinFluTotGWh!$B$5:$S$10,6,FALSE)</f>
        <v>0</v>
      </c>
      <c r="R149" s="113">
        <f ca="1">VLOOKUP($C149,AuxPartFluPorc!$C$5:$U$147,AuxPartFluGWh!R$1,FALSE)*HLOOKUP(R$4,AuxLinFluTotGWh!$B$5:$S$10,6,FALSE)</f>
        <v>0</v>
      </c>
      <c r="S149" s="114">
        <f ca="1">VLOOKUP($C149,AuxPartFluPorc!$C$5:$U$147,AuxPartFluGWh!S$1,FALSE)*HLOOKUP(S$4,AuxLinFluTotGWh!$B$5:$S$10,6,FALSE)</f>
        <v>0</v>
      </c>
      <c r="T149" s="114">
        <f ca="1">VLOOKUP($C149,AuxPartFluPorc!$C$5:$U$147,AuxPartFluGWh!T$1,FALSE)*HLOOKUP(T$4,AuxLinFluTotGWh!$B$5:$S$10,6,FALSE)</f>
        <v>4.7178872619297998E-2</v>
      </c>
      <c r="U149" s="114">
        <f ca="1">VLOOKUP($C149,AuxPartFluPorc!$C$5:$U$147,AuxPartFluGWh!U$1,FALSE)*HLOOKUP(U$4,AuxLinFluTotGWh!$B$5:$S$10,6,FALSE)</f>
        <v>0</v>
      </c>
      <c r="V149" s="107" t="s">
        <v>158</v>
      </c>
    </row>
    <row r="150" spans="1:22" x14ac:dyDescent="0.25">
      <c r="A150" s="87" t="s">
        <v>693</v>
      </c>
      <c r="B150" s="94" t="s">
        <v>158</v>
      </c>
      <c r="C150" s="88" t="s">
        <v>325</v>
      </c>
      <c r="D150" s="113">
        <f ca="1">VLOOKUP($C150,AuxPartFluPorc!$C$5:$U$147,AuxPartFluGWh!D$1,FALSE)*HLOOKUP(D$4,AuxLinFluTotGWh!$B$5:$S$10,6,FALSE)</f>
        <v>4.6583541618223583</v>
      </c>
      <c r="E150" s="114">
        <f ca="1">VLOOKUP($C150,AuxPartFluPorc!$C$5:$U$147,AuxPartFluGWh!E$1,FALSE)*HLOOKUP(E$4,AuxLinFluTotGWh!$B$5:$S$10,6,FALSE)</f>
        <v>40.959421760087807</v>
      </c>
      <c r="F150" s="115">
        <f ca="1">VLOOKUP($C150,AuxPartFluPorc!$C$5:$U$147,AuxPartFluGWh!F$1,FALSE)*HLOOKUP(F$4,AuxLinFluTotGWh!$B$5:$S$10,6,FALSE)</f>
        <v>1.0637053554941722</v>
      </c>
      <c r="G150" s="113">
        <f ca="1">VLOOKUP($C150,AuxPartFluPorc!$C$5:$U$147,AuxPartFluGWh!G$1,FALSE)*HLOOKUP(G$4,AuxLinFluTotGWh!$B$5:$S$10,6,FALSE)</f>
        <v>40.959421760087807</v>
      </c>
      <c r="H150" s="114">
        <f ca="1">VLOOKUP($C150,AuxPartFluPorc!$C$5:$U$147,AuxPartFluGWh!H$1,FALSE)*HLOOKUP(H$4,AuxLinFluTotGWh!$B$5:$S$10,6,FALSE)</f>
        <v>28.539886980703297</v>
      </c>
      <c r="I150" s="114">
        <f ca="1">VLOOKUP($C150,AuxPartFluPorc!$C$5:$U$147,AuxPartFluGWh!I$1,FALSE)*HLOOKUP(I$4,AuxLinFluTotGWh!$B$5:$S$10,6,FALSE)</f>
        <v>2.7276452614477873</v>
      </c>
      <c r="J150" s="115">
        <f ca="1">VLOOKUP($C150,AuxPartFluPorc!$C$5:$U$147,AuxPartFluGWh!J$1,FALSE)*HLOOKUP(J$4,AuxLinFluTotGWh!$B$5:$S$10,6,FALSE)</f>
        <v>22.712510127993859</v>
      </c>
      <c r="K150" s="113">
        <f ca="1">VLOOKUP($C150,AuxPartFluPorc!$C$5:$U$147,AuxPartFluGWh!K$1,FALSE)*HLOOKUP(K$4,AuxLinFluTotGWh!$B$5:$S$10,6,FALSE)</f>
        <v>7.443805279639365E-2</v>
      </c>
      <c r="L150" s="114">
        <f ca="1">VLOOKUP($C150,AuxPartFluPorc!$C$5:$U$147,AuxPartFluGWh!L$1,FALSE)*HLOOKUP(L$4,AuxLinFluTotGWh!$B$5:$S$10,6,FALSE)</f>
        <v>0.28080105965919783</v>
      </c>
      <c r="M150" s="115">
        <f ca="1">VLOOKUP($C150,AuxPartFluPorc!$C$5:$U$147,AuxPartFluGWh!M$1,FALSE)*HLOOKUP(M$4,AuxLinFluTotGWh!$B$5:$S$10,6,FALSE)</f>
        <v>2.986287868575658</v>
      </c>
      <c r="N150" s="113">
        <f ca="1">VLOOKUP($C150,AuxPartFluPorc!$C$5:$U$147,AuxPartFluGWh!N$1,FALSE)*HLOOKUP(N$4,AuxLinFluTotGWh!$B$5:$S$10,6,FALSE)</f>
        <v>5.3593639335924843</v>
      </c>
      <c r="O150" s="114">
        <f ca="1">VLOOKUP($C150,AuxPartFluPorc!$C$5:$U$147,AuxPartFluGWh!O$1,FALSE)*HLOOKUP(O$4,AuxLinFluTotGWh!$B$5:$S$10,6,FALSE)</f>
        <v>1.6176126847078507</v>
      </c>
      <c r="P150" s="114">
        <f ca="1">VLOOKUP($C150,AuxPartFluPorc!$C$5:$U$147,AuxPartFluGWh!P$1,FALSE)*HLOOKUP(P$4,AuxLinFluTotGWh!$B$5:$S$10,6,FALSE)</f>
        <v>1.3797266468779286</v>
      </c>
      <c r="Q150" s="115">
        <f ca="1">VLOOKUP($C150,AuxPartFluPorc!$C$5:$U$147,AuxPartFluGWh!Q$1,FALSE)*HLOOKUP(Q$4,AuxLinFluTotGWh!$B$5:$S$10,6,FALSE)</f>
        <v>2.986287868575658</v>
      </c>
      <c r="R150" s="113">
        <f ca="1">VLOOKUP($C150,AuxPartFluPorc!$C$5:$U$147,AuxPartFluGWh!R$1,FALSE)*HLOOKUP(R$4,AuxLinFluTotGWh!$B$5:$S$10,6,FALSE)</f>
        <v>0</v>
      </c>
      <c r="S150" s="114">
        <f ca="1">VLOOKUP($C150,AuxPartFluPorc!$C$5:$U$147,AuxPartFluGWh!S$1,FALSE)*HLOOKUP(S$4,AuxLinFluTotGWh!$B$5:$S$10,6,FALSE)</f>
        <v>0</v>
      </c>
      <c r="T150" s="114">
        <f ca="1">VLOOKUP($C150,AuxPartFluPorc!$C$5:$U$147,AuxPartFluGWh!T$1,FALSE)*HLOOKUP(T$4,AuxLinFluTotGWh!$B$5:$S$10,6,FALSE)</f>
        <v>12.447625554547562</v>
      </c>
      <c r="U150" s="114">
        <f ca="1">VLOOKUP($C150,AuxPartFluPorc!$C$5:$U$147,AuxPartFluGWh!U$1,FALSE)*HLOOKUP(U$4,AuxLinFluTotGWh!$B$5:$S$10,6,FALSE)</f>
        <v>0</v>
      </c>
      <c r="V150" s="107" t="s">
        <v>158</v>
      </c>
    </row>
    <row r="151" spans="1:22" x14ac:dyDescent="0.25">
      <c r="A151" s="87" t="s">
        <v>693</v>
      </c>
      <c r="B151" s="94" t="s">
        <v>158</v>
      </c>
      <c r="C151" s="88" t="s">
        <v>329</v>
      </c>
      <c r="D151" s="113">
        <f ca="1">VLOOKUP($C151,AuxPartFluPorc!$C$5:$U$147,AuxPartFluGWh!D$1,FALSE)*HLOOKUP(D$4,AuxLinFluTotGWh!$B$5:$S$10,6,FALSE)</f>
        <v>0.78148476416966806</v>
      </c>
      <c r="E151" s="114">
        <f ca="1">VLOOKUP($C151,AuxPartFluPorc!$C$5:$U$147,AuxPartFluGWh!E$1,FALSE)*HLOOKUP(E$4,AuxLinFluTotGWh!$B$5:$S$10,6,FALSE)</f>
        <v>6.8635303207818508</v>
      </c>
      <c r="F151" s="115">
        <f ca="1">VLOOKUP($C151,AuxPartFluPorc!$C$5:$U$147,AuxPartFluGWh!F$1,FALSE)*HLOOKUP(F$4,AuxLinFluTotGWh!$B$5:$S$10,6,FALSE)</f>
        <v>0.16803794675506376</v>
      </c>
      <c r="G151" s="113">
        <f ca="1">VLOOKUP($C151,AuxPartFluPorc!$C$5:$U$147,AuxPartFluGWh!G$1,FALSE)*HLOOKUP(G$4,AuxLinFluTotGWh!$B$5:$S$10,6,FALSE)</f>
        <v>6.8635303207818508</v>
      </c>
      <c r="H151" s="114">
        <f ca="1">VLOOKUP($C151,AuxPartFluPorc!$C$5:$U$147,AuxPartFluGWh!H$1,FALSE)*HLOOKUP(H$4,AuxLinFluTotGWh!$B$5:$S$10,6,FALSE)</f>
        <v>4.7927856543638301</v>
      </c>
      <c r="I151" s="114">
        <f ca="1">VLOOKUP($C151,AuxPartFluPorc!$C$5:$U$147,AuxPartFluGWh!I$1,FALSE)*HLOOKUP(I$4,AuxLinFluTotGWh!$B$5:$S$10,6,FALSE)</f>
        <v>4.3795379439440945</v>
      </c>
      <c r="J151" s="115">
        <f ca="1">VLOOKUP($C151,AuxPartFluPorc!$C$5:$U$147,AuxPartFluGWh!J$1,FALSE)*HLOOKUP(J$4,AuxLinFluTotGWh!$B$5:$S$10,6,FALSE)</f>
        <v>3.8298433962629814</v>
      </c>
      <c r="K151" s="113">
        <f ca="1">VLOOKUP($C151,AuxPartFluPorc!$C$5:$U$147,AuxPartFluGWh!K$1,FALSE)*HLOOKUP(K$4,AuxLinFluTotGWh!$B$5:$S$10,6,FALSE)</f>
        <v>1.3190138650456412E-2</v>
      </c>
      <c r="L151" s="114">
        <f ca="1">VLOOKUP($C151,AuxPartFluPorc!$C$5:$U$147,AuxPartFluGWh!L$1,FALSE)*HLOOKUP(L$4,AuxLinFluTotGWh!$B$5:$S$10,6,FALSE)</f>
        <v>5.0806222252243384E-2</v>
      </c>
      <c r="M151" s="115">
        <f ca="1">VLOOKUP($C151,AuxPartFluPorc!$C$5:$U$147,AuxPartFluGWh!M$1,FALSE)*HLOOKUP(M$4,AuxLinFluTotGWh!$B$5:$S$10,6,FALSE)</f>
        <v>0.49909264007847975</v>
      </c>
      <c r="N151" s="113">
        <f ca="1">VLOOKUP($C151,AuxPartFluPorc!$C$5:$U$147,AuxPartFluGWh!N$1,FALSE)*HLOOKUP(N$4,AuxLinFluTotGWh!$B$5:$S$10,6,FALSE)</f>
        <v>0.87952415661977867</v>
      </c>
      <c r="O151" s="114">
        <f ca="1">VLOOKUP($C151,AuxPartFluPorc!$C$5:$U$147,AuxPartFluGWh!O$1,FALSE)*HLOOKUP(O$4,AuxLinFluTotGWh!$B$5:$S$10,6,FALSE)</f>
        <v>0.27128912002256111</v>
      </c>
      <c r="P151" s="114">
        <f ca="1">VLOOKUP($C151,AuxPartFluPorc!$C$5:$U$147,AuxPartFluGWh!P$1,FALSE)*HLOOKUP(P$4,AuxLinFluTotGWh!$B$5:$S$10,6,FALSE)</f>
        <v>0.23059135300399641</v>
      </c>
      <c r="Q151" s="115">
        <f ca="1">VLOOKUP($C151,AuxPartFluPorc!$C$5:$U$147,AuxPartFluGWh!Q$1,FALSE)*HLOOKUP(Q$4,AuxLinFluTotGWh!$B$5:$S$10,6,FALSE)</f>
        <v>0.49909264007847975</v>
      </c>
      <c r="R151" s="113">
        <f ca="1">VLOOKUP($C151,AuxPartFluPorc!$C$5:$U$147,AuxPartFluGWh!R$1,FALSE)*HLOOKUP(R$4,AuxLinFluTotGWh!$B$5:$S$10,6,FALSE)</f>
        <v>0</v>
      </c>
      <c r="S151" s="114">
        <f ca="1">VLOOKUP($C151,AuxPartFluPorc!$C$5:$U$147,AuxPartFluGWh!S$1,FALSE)*HLOOKUP(S$4,AuxLinFluTotGWh!$B$5:$S$10,6,FALSE)</f>
        <v>0</v>
      </c>
      <c r="T151" s="114">
        <f ca="1">VLOOKUP($C151,AuxPartFluPorc!$C$5:$U$147,AuxPartFluGWh!T$1,FALSE)*HLOOKUP(T$4,AuxLinFluTotGWh!$B$5:$S$10,6,FALSE)</f>
        <v>2.6623801231706419</v>
      </c>
      <c r="U151" s="114">
        <f ca="1">VLOOKUP($C151,AuxPartFluPorc!$C$5:$U$147,AuxPartFluGWh!U$1,FALSE)*HLOOKUP(U$4,AuxLinFluTotGWh!$B$5:$S$10,6,FALSE)</f>
        <v>0</v>
      </c>
      <c r="V151" s="107" t="s">
        <v>158</v>
      </c>
    </row>
    <row r="152" spans="1:22" x14ac:dyDescent="0.25">
      <c r="A152" s="89" t="s">
        <v>693</v>
      </c>
      <c r="B152" s="95" t="s">
        <v>158</v>
      </c>
      <c r="C152" s="90" t="s">
        <v>330</v>
      </c>
      <c r="D152" s="116">
        <f ca="1">VLOOKUP($C152,AuxPartFluPorc!$C$5:$U$147,AuxPartFluGWh!D$1,FALSE)*HLOOKUP(D$4,AuxLinFluTotGWh!$B$5:$S$10,6,FALSE)</f>
        <v>3.929653730789807</v>
      </c>
      <c r="E152" s="117">
        <f ca="1">VLOOKUP($C152,AuxPartFluPorc!$C$5:$U$147,AuxPartFluGWh!E$1,FALSE)*HLOOKUP(E$4,AuxLinFluTotGWh!$B$5:$S$10,6,FALSE)</f>
        <v>34.343166415008852</v>
      </c>
      <c r="F152" s="118">
        <f ca="1">VLOOKUP($C152,AuxPartFluPorc!$C$5:$U$147,AuxPartFluGWh!F$1,FALSE)*HLOOKUP(F$4,AuxLinFluTotGWh!$B$5:$S$10,6,FALSE)</f>
        <v>0.95306013445092674</v>
      </c>
      <c r="G152" s="116">
        <f ca="1">VLOOKUP($C152,AuxPartFluPorc!$C$5:$U$147,AuxPartFluGWh!G$1,FALSE)*HLOOKUP(G$4,AuxLinFluTotGWh!$B$5:$S$10,6,FALSE)</f>
        <v>34.343166415008852</v>
      </c>
      <c r="H152" s="117">
        <f ca="1">VLOOKUP($C152,AuxPartFluPorc!$C$5:$U$147,AuxPartFluGWh!H$1,FALSE)*HLOOKUP(H$4,AuxLinFluTotGWh!$B$5:$S$10,6,FALSE)</f>
        <v>23.895837503518532</v>
      </c>
      <c r="I152" s="117">
        <f ca="1">VLOOKUP($C152,AuxPartFluPorc!$C$5:$U$147,AuxPartFluGWh!I$1,FALSE)*HLOOKUP(I$4,AuxLinFluTotGWh!$B$5:$S$10,6,FALSE)</f>
        <v>1.5974803866636396</v>
      </c>
      <c r="J152" s="118">
        <f ca="1">VLOOKUP($C152,AuxPartFluPorc!$C$5:$U$147,AuxPartFluGWh!J$1,FALSE)*HLOOKUP(J$4,AuxLinFluTotGWh!$B$5:$S$10,6,FALSE)</f>
        <v>18.971017924159373</v>
      </c>
      <c r="K152" s="116">
        <f ca="1">VLOOKUP($C152,AuxPartFluPorc!$C$5:$U$147,AuxPartFluGWh!K$1,FALSE)*HLOOKUP(K$4,AuxLinFluTotGWh!$B$5:$S$10,6,FALSE)</f>
        <v>6.1646249301528282E-2</v>
      </c>
      <c r="L152" s="117">
        <f ca="1">VLOOKUP($C152,AuxPartFluPorc!$C$5:$U$147,AuxPartFluGWh!L$1,FALSE)*HLOOKUP(L$4,AuxLinFluTotGWh!$B$5:$S$10,6,FALSE)</f>
        <v>0.23762152810830717</v>
      </c>
      <c r="M152" s="118">
        <f ca="1">VLOOKUP($C152,AuxPartFluPorc!$C$5:$U$147,AuxPartFluGWh!M$1,FALSE)*HLOOKUP(M$4,AuxLinFluTotGWh!$B$5:$S$10,6,FALSE)</f>
        <v>2.4742412673620335</v>
      </c>
      <c r="N152" s="116">
        <f ca="1">VLOOKUP($C152,AuxPartFluPorc!$C$5:$U$147,AuxPartFluGWh!N$1,FALSE)*HLOOKUP(N$4,AuxLinFluTotGWh!$B$5:$S$10,6,FALSE)</f>
        <v>4.2486586355185958</v>
      </c>
      <c r="O152" s="117">
        <f ca="1">VLOOKUP($C152,AuxPartFluPorc!$C$5:$U$147,AuxPartFluGWh!O$1,FALSE)*HLOOKUP(O$4,AuxLinFluTotGWh!$B$5:$S$10,6,FALSE)</f>
        <v>1.3489549116246573</v>
      </c>
      <c r="P152" s="117">
        <f ca="1">VLOOKUP($C152,AuxPartFluPorc!$C$5:$U$147,AuxPartFluGWh!P$1,FALSE)*HLOOKUP(P$4,AuxLinFluTotGWh!$B$5:$S$10,6,FALSE)</f>
        <v>1.1431507107794414</v>
      </c>
      <c r="Q152" s="118">
        <f ca="1">VLOOKUP($C152,AuxPartFluPorc!$C$5:$U$147,AuxPartFluGWh!Q$1,FALSE)*HLOOKUP(Q$4,AuxLinFluTotGWh!$B$5:$S$10,6,FALSE)</f>
        <v>2.4742412673620335</v>
      </c>
      <c r="R152" s="116">
        <f ca="1">VLOOKUP($C152,AuxPartFluPorc!$C$5:$U$147,AuxPartFluGWh!R$1,FALSE)*HLOOKUP(R$4,AuxLinFluTotGWh!$B$5:$S$10,6,FALSE)</f>
        <v>0</v>
      </c>
      <c r="S152" s="117">
        <f ca="1">VLOOKUP($C152,AuxPartFluPorc!$C$5:$U$147,AuxPartFluGWh!S$1,FALSE)*HLOOKUP(S$4,AuxLinFluTotGWh!$B$5:$S$10,6,FALSE)</f>
        <v>0</v>
      </c>
      <c r="T152" s="117">
        <f ca="1">VLOOKUP($C152,AuxPartFluPorc!$C$5:$U$147,AuxPartFluGWh!T$1,FALSE)*HLOOKUP(T$4,AuxLinFluTotGWh!$B$5:$S$10,6,FALSE)</f>
        <v>2.794920183169141</v>
      </c>
      <c r="U152" s="117">
        <f ca="1">VLOOKUP($C152,AuxPartFluPorc!$C$5:$U$147,AuxPartFluGWh!U$1,FALSE)*HLOOKUP(U$4,AuxLinFluTotGWh!$B$5:$S$10,6,FALSE)</f>
        <v>0</v>
      </c>
      <c r="V152" s="107" t="s">
        <v>158</v>
      </c>
    </row>
  </sheetData>
  <mergeCells count="5">
    <mergeCell ref="D2:F2"/>
    <mergeCell ref="G2:J2"/>
    <mergeCell ref="K2:M2"/>
    <mergeCell ref="N2:Q2"/>
    <mergeCell ref="R2:U2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"/>
  <sheetViews>
    <sheetView workbookViewId="0"/>
  </sheetViews>
  <sheetFormatPr baseColWidth="10" defaultRowHeight="15" x14ac:dyDescent="0.25"/>
  <cols>
    <col min="1" max="1" width="28.28515625" style="28" bestFit="1" customWidth="1"/>
    <col min="2" max="2" width="18.28515625" style="28" bestFit="1" customWidth="1"/>
    <col min="3" max="3" width="21.5703125" style="28" bestFit="1" customWidth="1"/>
    <col min="4" max="4" width="24.42578125" style="28" bestFit="1" customWidth="1"/>
    <col min="5" max="5" width="21.5703125" style="28" bestFit="1" customWidth="1"/>
    <col min="6" max="6" width="16.7109375" style="28" bestFit="1" customWidth="1"/>
    <col min="7" max="7" width="23" style="28" bestFit="1" customWidth="1"/>
    <col min="8" max="9" width="21" style="28" bestFit="1" customWidth="1"/>
    <col min="10" max="10" width="16.85546875" style="28" bestFit="1" customWidth="1"/>
    <col min="11" max="11" width="18" style="28" bestFit="1" customWidth="1"/>
    <col min="12" max="12" width="18.5703125" style="28" bestFit="1" customWidth="1"/>
    <col min="13" max="13" width="19.85546875" style="28" bestFit="1" customWidth="1"/>
    <col min="14" max="14" width="21.5703125" style="28" bestFit="1" customWidth="1"/>
    <col min="15" max="15" width="18" style="28" bestFit="1" customWidth="1"/>
    <col min="16" max="16" width="17.28515625" style="28" bestFit="1" customWidth="1"/>
    <col min="17" max="17" width="17.140625" style="28" bestFit="1" customWidth="1"/>
    <col min="18" max="18" width="28.28515625" style="28" bestFit="1" customWidth="1"/>
    <col min="19" max="19" width="22.140625" style="28" bestFit="1" customWidth="1"/>
    <col min="20" max="16384" width="11.42578125" style="28"/>
  </cols>
  <sheetData>
    <row r="1" spans="1:19" x14ac:dyDescent="0.25">
      <c r="A1" s="28" t="s">
        <v>702</v>
      </c>
    </row>
    <row r="2" spans="1:19" x14ac:dyDescent="0.25">
      <c r="A2" s="28" t="s">
        <v>694</v>
      </c>
    </row>
    <row r="4" spans="1:19" x14ac:dyDescent="0.25">
      <c r="A4" s="82" t="s">
        <v>60</v>
      </c>
      <c r="B4" s="148" t="s">
        <v>63</v>
      </c>
      <c r="C4" s="149"/>
      <c r="D4" s="150"/>
      <c r="E4" s="148" t="s">
        <v>75</v>
      </c>
      <c r="F4" s="149"/>
      <c r="G4" s="149"/>
      <c r="H4" s="150"/>
      <c r="I4" s="148" t="s">
        <v>128</v>
      </c>
      <c r="J4" s="149"/>
      <c r="K4" s="150"/>
      <c r="L4" s="148" t="s">
        <v>129</v>
      </c>
      <c r="M4" s="149"/>
      <c r="N4" s="149"/>
      <c r="O4" s="150"/>
      <c r="P4" s="148" t="s">
        <v>158</v>
      </c>
      <c r="Q4" s="149"/>
      <c r="R4" s="149"/>
      <c r="S4" s="150"/>
    </row>
    <row r="5" spans="1:19" x14ac:dyDescent="0.25">
      <c r="A5" s="82" t="s">
        <v>539</v>
      </c>
      <c r="B5" s="82" t="s">
        <v>677</v>
      </c>
      <c r="C5" s="82" t="s">
        <v>678</v>
      </c>
      <c r="D5" s="82" t="s">
        <v>679</v>
      </c>
      <c r="E5" s="82" t="s">
        <v>678</v>
      </c>
      <c r="F5" s="82" t="s">
        <v>680</v>
      </c>
      <c r="G5" s="82" t="s">
        <v>681</v>
      </c>
      <c r="H5" s="82" t="s">
        <v>682</v>
      </c>
      <c r="I5" s="82" t="s">
        <v>683</v>
      </c>
      <c r="J5" s="82" t="s">
        <v>684</v>
      </c>
      <c r="K5" s="82" t="s">
        <v>685</v>
      </c>
      <c r="L5" s="82" t="s">
        <v>686</v>
      </c>
      <c r="M5" s="82" t="s">
        <v>687</v>
      </c>
      <c r="N5" s="82" t="s">
        <v>688</v>
      </c>
      <c r="O5" s="82" t="s">
        <v>685</v>
      </c>
      <c r="P5" s="82" t="s">
        <v>689</v>
      </c>
      <c r="Q5" s="82" t="s">
        <v>690</v>
      </c>
      <c r="R5" s="82" t="s">
        <v>696</v>
      </c>
      <c r="S5" s="82" t="s">
        <v>691</v>
      </c>
    </row>
    <row r="6" spans="1:19" x14ac:dyDescent="0.25">
      <c r="A6" s="82">
        <v>2015</v>
      </c>
      <c r="B6" s="96">
        <v>1002.31207232143</v>
      </c>
      <c r="C6" s="96">
        <v>4569.4123</v>
      </c>
      <c r="D6" s="96">
        <f>1413.52464107143*2</f>
        <v>2827.0492821428602</v>
      </c>
      <c r="E6" s="96">
        <v>4569.4123</v>
      </c>
      <c r="F6" s="96">
        <v>3247.5482651785701</v>
      </c>
      <c r="G6" s="96">
        <v>2354.26941482143</v>
      </c>
      <c r="H6" s="96">
        <v>2495.5806128571398</v>
      </c>
      <c r="I6" s="96">
        <v>224.11707035713999</v>
      </c>
      <c r="J6" s="96">
        <v>258.82717285714</v>
      </c>
      <c r="K6" s="96">
        <v>1412.5623105357099</v>
      </c>
      <c r="L6" s="96">
        <v>1197.8371651785701</v>
      </c>
      <c r="M6" s="96">
        <v>869.53421339286001</v>
      </c>
      <c r="N6" s="96">
        <v>677.31888160714004</v>
      </c>
      <c r="O6" s="96">
        <v>1412.5623105357099</v>
      </c>
      <c r="P6" s="96">
        <v>504.19635821429</v>
      </c>
      <c r="Q6" s="96">
        <v>1137.4381271428599</v>
      </c>
      <c r="R6" s="96">
        <v>266.61996125000002</v>
      </c>
      <c r="S6" s="96">
        <v>95.899655178570001</v>
      </c>
    </row>
    <row r="7" spans="1:19" x14ac:dyDescent="0.25">
      <c r="A7" s="82">
        <v>2016</v>
      </c>
      <c r="B7" s="96">
        <v>892.41639357142867</v>
      </c>
      <c r="C7" s="96">
        <v>5155.7389367857113</v>
      </c>
      <c r="D7" s="96">
        <f>1487.10918178571*2</f>
        <v>2974.21836357142</v>
      </c>
      <c r="E7" s="96">
        <v>5155.7389367857113</v>
      </c>
      <c r="F7" s="96">
        <v>3438.6434017857132</v>
      </c>
      <c r="G7" s="96">
        <v>2152.3684817857147</v>
      </c>
      <c r="H7" s="96">
        <v>2575.7693596428571</v>
      </c>
      <c r="I7" s="96">
        <v>219.47414857142854</v>
      </c>
      <c r="J7" s="96">
        <v>191.26712607142852</v>
      </c>
      <c r="K7" s="96">
        <v>1432.4104537500007</v>
      </c>
      <c r="L7" s="96">
        <v>1258.5857116071427</v>
      </c>
      <c r="M7" s="96">
        <v>837.87981803571438</v>
      </c>
      <c r="N7" s="96">
        <v>678.59023160714275</v>
      </c>
      <c r="O7" s="96">
        <v>1432.4104537500007</v>
      </c>
      <c r="P7" s="96">
        <v>529.00909160714275</v>
      </c>
      <c r="Q7" s="96">
        <v>1219.343175535714</v>
      </c>
      <c r="R7" s="96">
        <v>302.27540857142861</v>
      </c>
      <c r="S7" s="96">
        <v>103.96184928571428</v>
      </c>
    </row>
    <row r="8" spans="1:19" x14ac:dyDescent="0.25">
      <c r="A8" s="82">
        <v>2017</v>
      </c>
      <c r="B8" s="96">
        <v>1014.4264083928574</v>
      </c>
      <c r="C8" s="96">
        <v>5283.5849933928594</v>
      </c>
      <c r="D8" s="96">
        <f>1464.78243696429*2</f>
        <v>2929.5648739285798</v>
      </c>
      <c r="E8" s="96">
        <v>5283.5849933928594</v>
      </c>
      <c r="F8" s="96">
        <v>3456.7107966071439</v>
      </c>
      <c r="G8" s="96">
        <v>2313.6756391071422</v>
      </c>
      <c r="H8" s="96">
        <v>2526.0857921428574</v>
      </c>
      <c r="I8" s="96">
        <v>0</v>
      </c>
      <c r="J8" s="96">
        <v>699.53214732142862</v>
      </c>
      <c r="K8" s="96">
        <v>1543.8618510714289</v>
      </c>
      <c r="L8" s="96">
        <v>1338.1036899999999</v>
      </c>
      <c r="M8" s="96">
        <v>881.76090410714312</v>
      </c>
      <c r="N8" s="96">
        <v>711.75823928571424</v>
      </c>
      <c r="O8" s="96">
        <v>1543.8618510714289</v>
      </c>
      <c r="P8" s="96">
        <v>560.78338089285717</v>
      </c>
      <c r="Q8" s="96">
        <v>1312.7660373214287</v>
      </c>
      <c r="R8" s="96">
        <v>338.71907178571422</v>
      </c>
      <c r="S8" s="96">
        <v>107.29025071428569</v>
      </c>
    </row>
    <row r="9" spans="1:19" ht="15.75" thickBot="1" x14ac:dyDescent="0.3">
      <c r="A9" s="100">
        <v>2018</v>
      </c>
      <c r="B9" s="101">
        <v>939.91407821428595</v>
      </c>
      <c r="C9" s="101">
        <v>5885.7331021428563</v>
      </c>
      <c r="D9" s="101">
        <f>1384.31276857143*2</f>
        <v>2768.6255371428601</v>
      </c>
      <c r="E9" s="101">
        <v>5885.7331021428563</v>
      </c>
      <c r="F9" s="101">
        <v>3622.3772592857144</v>
      </c>
      <c r="G9" s="101">
        <v>1812.3904558928573</v>
      </c>
      <c r="H9" s="101">
        <v>2579.6122353571423</v>
      </c>
      <c r="I9" s="101">
        <v>0</v>
      </c>
      <c r="J9" s="101">
        <v>628.5450023214288</v>
      </c>
      <c r="K9" s="101">
        <v>1625.476989107143</v>
      </c>
      <c r="L9" s="101">
        <v>1443.2993364285708</v>
      </c>
      <c r="M9" s="101">
        <v>858.59765857142861</v>
      </c>
      <c r="N9" s="101">
        <v>711.06603000000007</v>
      </c>
      <c r="O9" s="101">
        <v>1625.476989107143</v>
      </c>
      <c r="P9" s="101">
        <v>592.78483982142859</v>
      </c>
      <c r="Q9" s="101">
        <v>1397.8950935714288</v>
      </c>
      <c r="R9" s="101">
        <v>399.8593525</v>
      </c>
      <c r="S9" s="97">
        <v>107.47759874999996</v>
      </c>
    </row>
    <row r="10" spans="1:19" ht="15.75" thickBot="1" x14ac:dyDescent="0.3">
      <c r="A10" s="98" t="s">
        <v>695</v>
      </c>
      <c r="B10" s="102">
        <f t="shared" ref="B10:S10" si="0">SUM(B6:B9)</f>
        <v>3849.0689525000021</v>
      </c>
      <c r="C10" s="102">
        <f t="shared" si="0"/>
        <v>20894.469332321423</v>
      </c>
      <c r="D10" s="102">
        <f t="shared" si="0"/>
        <v>11499.458056785719</v>
      </c>
      <c r="E10" s="102">
        <f t="shared" si="0"/>
        <v>20894.469332321423</v>
      </c>
      <c r="F10" s="102">
        <f t="shared" si="0"/>
        <v>13765.279722857142</v>
      </c>
      <c r="G10" s="102">
        <f t="shared" si="0"/>
        <v>8632.7039916071444</v>
      </c>
      <c r="H10" s="102">
        <f t="shared" si="0"/>
        <v>10177.047999999997</v>
      </c>
      <c r="I10" s="102">
        <f t="shared" si="0"/>
        <v>443.59121892856854</v>
      </c>
      <c r="J10" s="102">
        <f t="shared" si="0"/>
        <v>1778.171448571426</v>
      </c>
      <c r="K10" s="102">
        <f t="shared" si="0"/>
        <v>6014.311604464282</v>
      </c>
      <c r="L10" s="102">
        <f t="shared" si="0"/>
        <v>5237.8259032142832</v>
      </c>
      <c r="M10" s="102">
        <f t="shared" si="0"/>
        <v>3447.7725941071458</v>
      </c>
      <c r="N10" s="102">
        <f t="shared" si="0"/>
        <v>2778.7333824999969</v>
      </c>
      <c r="O10" s="102">
        <f t="shared" si="0"/>
        <v>6014.311604464282</v>
      </c>
      <c r="P10" s="102">
        <f t="shared" si="0"/>
        <v>2186.7736705357183</v>
      </c>
      <c r="Q10" s="102">
        <f t="shared" si="0"/>
        <v>5067.442433571432</v>
      </c>
      <c r="R10" s="102">
        <f t="shared" si="0"/>
        <v>1307.473794107143</v>
      </c>
      <c r="S10" s="102">
        <f t="shared" si="0"/>
        <v>414.62935392856991</v>
      </c>
    </row>
    <row r="13" spans="1:19" x14ac:dyDescent="0.25">
      <c r="B13" s="6"/>
    </row>
    <row r="14" spans="1:19" x14ac:dyDescent="0.25">
      <c r="B14" s="6"/>
    </row>
    <row r="15" spans="1:19" x14ac:dyDescent="0.25">
      <c r="B15" s="6"/>
    </row>
    <row r="16" spans="1:19" x14ac:dyDescent="0.25">
      <c r="B16" s="6"/>
    </row>
    <row r="17" spans="2:2" x14ac:dyDescent="0.25">
      <c r="B17" s="6"/>
    </row>
    <row r="18" spans="2:2" x14ac:dyDescent="0.25">
      <c r="B18" s="6"/>
    </row>
    <row r="19" spans="2:2" x14ac:dyDescent="0.25">
      <c r="B19" s="6"/>
    </row>
    <row r="20" spans="2:2" x14ac:dyDescent="0.25">
      <c r="B20" s="6"/>
    </row>
    <row r="21" spans="2:2" x14ac:dyDescent="0.25">
      <c r="B21" s="6"/>
    </row>
    <row r="22" spans="2:2" x14ac:dyDescent="0.25">
      <c r="B22" s="6"/>
    </row>
    <row r="23" spans="2:2" x14ac:dyDescent="0.25">
      <c r="B23" s="6"/>
    </row>
    <row r="24" spans="2:2" x14ac:dyDescent="0.25">
      <c r="B24" s="6"/>
    </row>
    <row r="25" spans="2:2" x14ac:dyDescent="0.25">
      <c r="B25" s="6"/>
    </row>
    <row r="26" spans="2:2" x14ac:dyDescent="0.25">
      <c r="B26" s="6"/>
    </row>
    <row r="27" spans="2:2" x14ac:dyDescent="0.25">
      <c r="B27" s="6"/>
    </row>
    <row r="28" spans="2:2" x14ac:dyDescent="0.25">
      <c r="B28" s="6"/>
    </row>
    <row r="29" spans="2:2" x14ac:dyDescent="0.25">
      <c r="B29" s="6"/>
    </row>
    <row r="30" spans="2:2" x14ac:dyDescent="0.25">
      <c r="B30" s="6"/>
    </row>
  </sheetData>
  <mergeCells count="5">
    <mergeCell ref="L4:O4"/>
    <mergeCell ref="P4:S4"/>
    <mergeCell ref="B4:D4"/>
    <mergeCell ref="E4:H4"/>
    <mergeCell ref="I4:K4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T354"/>
  <sheetViews>
    <sheetView topLeftCell="A19" workbookViewId="0">
      <selection activeCell="E34" sqref="E34"/>
    </sheetView>
  </sheetViews>
  <sheetFormatPr baseColWidth="10" defaultRowHeight="15" x14ac:dyDescent="0.25"/>
  <cols>
    <col min="1" max="2" width="11.42578125" style="28"/>
    <col min="3" max="3" width="22.28515625" style="28" bestFit="1" customWidth="1"/>
    <col min="4" max="4" width="18.28515625" style="28" bestFit="1" customWidth="1"/>
    <col min="5" max="5" width="21.5703125" style="28" bestFit="1" customWidth="1"/>
    <col min="6" max="6" width="24.42578125" style="28" bestFit="1" customWidth="1"/>
    <col min="7" max="7" width="21.5703125" style="28" bestFit="1" customWidth="1"/>
    <col min="8" max="8" width="16.7109375" style="28" bestFit="1" customWidth="1"/>
    <col min="9" max="9" width="23" style="28" bestFit="1" customWidth="1"/>
    <col min="10" max="11" width="21" style="28" bestFit="1" customWidth="1"/>
    <col min="12" max="12" width="16.85546875" style="28" bestFit="1" customWidth="1"/>
    <col min="13" max="13" width="18" style="28" bestFit="1" customWidth="1"/>
    <col min="14" max="14" width="18.5703125" style="28" bestFit="1" customWidth="1"/>
    <col min="15" max="15" width="19.85546875" style="28" bestFit="1" customWidth="1"/>
    <col min="16" max="16" width="21.5703125" style="28" bestFit="1" customWidth="1"/>
    <col min="17" max="17" width="18" style="28" bestFit="1" customWidth="1"/>
    <col min="18" max="18" width="17.28515625" style="28" bestFit="1" customWidth="1"/>
    <col min="19" max="19" width="17.140625" style="28" bestFit="1" customWidth="1"/>
    <col min="20" max="20" width="28.7109375" style="28" bestFit="1" customWidth="1"/>
    <col min="21" max="21" width="22.140625" style="28" bestFit="1" customWidth="1"/>
    <col min="22" max="23" width="22.140625" style="28" customWidth="1"/>
    <col min="24" max="51" width="11.42578125" style="109"/>
    <col min="52" max="52" width="16.85546875" style="109" customWidth="1"/>
    <col min="53" max="53" width="15" style="109" customWidth="1"/>
    <col min="54" max="95" width="11.42578125" style="109"/>
    <col min="96" max="16384" width="11.42578125" style="28"/>
  </cols>
  <sheetData>
    <row r="2" spans="1:98" x14ac:dyDescent="0.25">
      <c r="A2" s="28" t="s">
        <v>699</v>
      </c>
      <c r="D2" s="148" t="s">
        <v>63</v>
      </c>
      <c r="E2" s="149"/>
      <c r="F2" s="150"/>
      <c r="G2" s="148" t="s">
        <v>75</v>
      </c>
      <c r="H2" s="149"/>
      <c r="I2" s="149"/>
      <c r="J2" s="150"/>
      <c r="K2" s="148" t="s">
        <v>128</v>
      </c>
      <c r="L2" s="149"/>
      <c r="M2" s="150"/>
      <c r="N2" s="148" t="s">
        <v>129</v>
      </c>
      <c r="O2" s="149"/>
      <c r="P2" s="149"/>
      <c r="Q2" s="150"/>
      <c r="R2" s="148" t="s">
        <v>158</v>
      </c>
      <c r="S2" s="149"/>
      <c r="T2" s="149"/>
      <c r="U2" s="150"/>
    </row>
    <row r="3" spans="1:98" x14ac:dyDescent="0.25">
      <c r="D3" s="109">
        <v>1</v>
      </c>
      <c r="E3" s="109">
        <v>2</v>
      </c>
      <c r="F3" s="109">
        <v>3</v>
      </c>
      <c r="G3" s="109">
        <v>4</v>
      </c>
      <c r="H3" s="109">
        <v>5</v>
      </c>
      <c r="I3" s="109">
        <v>6</v>
      </c>
      <c r="J3" s="109">
        <v>7</v>
      </c>
      <c r="K3" s="109">
        <v>8</v>
      </c>
      <c r="L3" s="109">
        <v>9</v>
      </c>
      <c r="M3" s="109">
        <v>10</v>
      </c>
      <c r="N3" s="109">
        <v>11</v>
      </c>
      <c r="O3" s="109">
        <v>12</v>
      </c>
      <c r="P3" s="109">
        <v>13</v>
      </c>
      <c r="Q3" s="109">
        <v>14</v>
      </c>
      <c r="R3" s="109">
        <v>15</v>
      </c>
      <c r="S3" s="109">
        <v>16</v>
      </c>
      <c r="T3" s="109">
        <v>17</v>
      </c>
      <c r="U3" s="109">
        <v>18</v>
      </c>
      <c r="V3" s="31"/>
      <c r="W3" s="31"/>
      <c r="X3" s="151" t="s">
        <v>677</v>
      </c>
      <c r="Y3" s="151"/>
      <c r="Z3" s="151"/>
      <c r="AA3" s="151"/>
      <c r="AB3" s="151" t="s">
        <v>678</v>
      </c>
      <c r="AC3" s="151"/>
      <c r="AD3" s="151"/>
      <c r="AE3" s="151"/>
      <c r="AF3" s="151" t="s">
        <v>679</v>
      </c>
      <c r="AG3" s="151"/>
      <c r="AH3" s="151"/>
      <c r="AI3" s="151"/>
      <c r="AJ3" s="151" t="s">
        <v>678</v>
      </c>
      <c r="AK3" s="151"/>
      <c r="AL3" s="151"/>
      <c r="AM3" s="151"/>
      <c r="AN3" s="151" t="s">
        <v>680</v>
      </c>
      <c r="AO3" s="151"/>
      <c r="AP3" s="151"/>
      <c r="AQ3" s="151"/>
      <c r="AR3" s="151" t="s">
        <v>681</v>
      </c>
      <c r="AS3" s="151"/>
      <c r="AT3" s="151"/>
      <c r="AU3" s="151"/>
      <c r="AV3" s="151" t="s">
        <v>682</v>
      </c>
      <c r="AW3" s="151"/>
      <c r="AX3" s="151"/>
      <c r="AY3" s="151"/>
      <c r="AZ3" s="151" t="s">
        <v>683</v>
      </c>
      <c r="BA3" s="151"/>
      <c r="BB3" s="151"/>
      <c r="BC3" s="151"/>
      <c r="BD3" s="151" t="s">
        <v>684</v>
      </c>
      <c r="BE3" s="151"/>
      <c r="BF3" s="151"/>
      <c r="BG3" s="151"/>
      <c r="BH3" s="151" t="s">
        <v>685</v>
      </c>
      <c r="BI3" s="151"/>
      <c r="BJ3" s="151"/>
      <c r="BK3" s="151"/>
      <c r="BL3" s="151" t="s">
        <v>686</v>
      </c>
      <c r="BM3" s="151"/>
      <c r="BN3" s="151"/>
      <c r="BO3" s="151"/>
      <c r="BP3" s="151" t="s">
        <v>687</v>
      </c>
      <c r="BQ3" s="151"/>
      <c r="BR3" s="151"/>
      <c r="BS3" s="151"/>
      <c r="BT3" s="151" t="s">
        <v>688</v>
      </c>
      <c r="BU3" s="151"/>
      <c r="BV3" s="151"/>
      <c r="BW3" s="151"/>
      <c r="BX3" s="151" t="s">
        <v>685</v>
      </c>
      <c r="BY3" s="151"/>
      <c r="BZ3" s="151"/>
      <c r="CA3" s="151"/>
      <c r="CB3" s="151" t="s">
        <v>689</v>
      </c>
      <c r="CC3" s="151"/>
      <c r="CD3" s="151"/>
      <c r="CE3" s="151"/>
      <c r="CF3" s="151" t="s">
        <v>690</v>
      </c>
      <c r="CG3" s="151"/>
      <c r="CH3" s="151"/>
      <c r="CI3" s="151"/>
      <c r="CJ3" s="151" t="s">
        <v>696</v>
      </c>
      <c r="CK3" s="151"/>
      <c r="CL3" s="151"/>
      <c r="CM3" s="151"/>
      <c r="CN3" s="151" t="s">
        <v>691</v>
      </c>
      <c r="CO3" s="151"/>
      <c r="CP3" s="151"/>
      <c r="CQ3" s="151"/>
    </row>
    <row r="4" spans="1:98" x14ac:dyDescent="0.25">
      <c r="A4" s="83" t="s">
        <v>392</v>
      </c>
      <c r="B4" s="84" t="s">
        <v>60</v>
      </c>
      <c r="C4" s="92" t="s">
        <v>394</v>
      </c>
      <c r="D4" s="121" t="s">
        <v>677</v>
      </c>
      <c r="E4" s="121" t="s">
        <v>678</v>
      </c>
      <c r="F4" s="121" t="s">
        <v>679</v>
      </c>
      <c r="G4" s="121" t="s">
        <v>678</v>
      </c>
      <c r="H4" s="121" t="s">
        <v>680</v>
      </c>
      <c r="I4" s="121" t="s">
        <v>681</v>
      </c>
      <c r="J4" s="121" t="s">
        <v>682</v>
      </c>
      <c r="K4" s="121" t="s">
        <v>683</v>
      </c>
      <c r="L4" s="121" t="s">
        <v>684</v>
      </c>
      <c r="M4" s="121" t="s">
        <v>685</v>
      </c>
      <c r="N4" s="121" t="s">
        <v>686</v>
      </c>
      <c r="O4" s="121" t="s">
        <v>687</v>
      </c>
      <c r="P4" s="121" t="s">
        <v>688</v>
      </c>
      <c r="Q4" s="121" t="s">
        <v>685</v>
      </c>
      <c r="R4" s="121" t="s">
        <v>689</v>
      </c>
      <c r="S4" s="121" t="s">
        <v>690</v>
      </c>
      <c r="T4" s="121" t="s">
        <v>696</v>
      </c>
      <c r="U4" s="86" t="s">
        <v>691</v>
      </c>
      <c r="X4" s="109">
        <v>2015</v>
      </c>
      <c r="Y4" s="109">
        <v>2016</v>
      </c>
      <c r="Z4" s="109">
        <v>2017</v>
      </c>
      <c r="AA4" s="109">
        <v>2018</v>
      </c>
      <c r="AB4" s="109">
        <v>2015</v>
      </c>
      <c r="AC4" s="109">
        <v>2016</v>
      </c>
      <c r="AD4" s="109">
        <v>2017</v>
      </c>
      <c r="AE4" s="109">
        <v>2018</v>
      </c>
      <c r="AF4" s="109">
        <v>2015</v>
      </c>
      <c r="AG4" s="109">
        <v>2016</v>
      </c>
      <c r="AH4" s="109">
        <v>2017</v>
      </c>
      <c r="AI4" s="109">
        <v>2018</v>
      </c>
      <c r="AJ4" s="109">
        <v>2015</v>
      </c>
      <c r="AK4" s="109">
        <v>2016</v>
      </c>
      <c r="AL4" s="109">
        <v>2017</v>
      </c>
      <c r="AM4" s="109">
        <v>2018</v>
      </c>
      <c r="AN4" s="109">
        <v>2015</v>
      </c>
      <c r="AO4" s="109">
        <v>2016</v>
      </c>
      <c r="AP4" s="109">
        <v>2017</v>
      </c>
      <c r="AQ4" s="109">
        <v>2018</v>
      </c>
      <c r="AR4" s="109">
        <v>2015</v>
      </c>
      <c r="AS4" s="109">
        <v>2016</v>
      </c>
      <c r="AT4" s="109">
        <v>2017</v>
      </c>
      <c r="AU4" s="109">
        <v>2018</v>
      </c>
      <c r="AV4" s="109">
        <v>2015</v>
      </c>
      <c r="AW4" s="109">
        <v>2016</v>
      </c>
      <c r="AX4" s="109">
        <v>2017</v>
      </c>
      <c r="AY4" s="109">
        <v>2018</v>
      </c>
      <c r="AZ4" s="109">
        <v>2015</v>
      </c>
      <c r="BA4" s="109">
        <v>2016</v>
      </c>
      <c r="BB4" s="109">
        <v>2017</v>
      </c>
      <c r="BC4" s="109">
        <v>2018</v>
      </c>
      <c r="BD4" s="109">
        <v>2015</v>
      </c>
      <c r="BE4" s="109">
        <v>2016</v>
      </c>
      <c r="BF4" s="109">
        <v>2017</v>
      </c>
      <c r="BG4" s="109">
        <v>2018</v>
      </c>
      <c r="BH4" s="109">
        <v>2015</v>
      </c>
      <c r="BI4" s="109">
        <v>2016</v>
      </c>
      <c r="BJ4" s="109">
        <v>2017</v>
      </c>
      <c r="BK4" s="109">
        <v>2018</v>
      </c>
      <c r="BL4" s="109">
        <v>2015</v>
      </c>
      <c r="BM4" s="109">
        <v>2016</v>
      </c>
      <c r="BN4" s="109">
        <v>2017</v>
      </c>
      <c r="BO4" s="109">
        <v>2018</v>
      </c>
      <c r="BP4" s="109">
        <v>2015</v>
      </c>
      <c r="BQ4" s="109">
        <v>2016</v>
      </c>
      <c r="BR4" s="109">
        <v>2017</v>
      </c>
      <c r="BS4" s="109">
        <v>2018</v>
      </c>
      <c r="BT4" s="109">
        <v>2015</v>
      </c>
      <c r="BU4" s="109">
        <v>2016</v>
      </c>
      <c r="BV4" s="109">
        <v>2017</v>
      </c>
      <c r="BW4" s="109">
        <v>2018</v>
      </c>
      <c r="BX4" s="109">
        <v>2015</v>
      </c>
      <c r="BY4" s="109">
        <v>2016</v>
      </c>
      <c r="BZ4" s="109">
        <v>2017</v>
      </c>
      <c r="CA4" s="109">
        <v>2018</v>
      </c>
      <c r="CB4" s="109">
        <v>2015</v>
      </c>
      <c r="CC4" s="109">
        <v>2016</v>
      </c>
      <c r="CD4" s="109">
        <v>2017</v>
      </c>
      <c r="CE4" s="109">
        <v>2018</v>
      </c>
      <c r="CF4" s="109">
        <v>2015</v>
      </c>
      <c r="CG4" s="109">
        <v>2016</v>
      </c>
      <c r="CH4" s="109">
        <v>2017</v>
      </c>
      <c r="CI4" s="109">
        <v>2018</v>
      </c>
      <c r="CJ4" s="109">
        <v>2015</v>
      </c>
      <c r="CK4" s="109">
        <v>2016</v>
      </c>
      <c r="CL4" s="109">
        <v>2017</v>
      </c>
      <c r="CM4" s="109">
        <v>2018</v>
      </c>
      <c r="CN4" s="109">
        <v>2015</v>
      </c>
      <c r="CO4" s="109">
        <v>2016</v>
      </c>
      <c r="CP4" s="109">
        <v>2017</v>
      </c>
      <c r="CQ4" s="109">
        <v>2018</v>
      </c>
    </row>
    <row r="5" spans="1:98" x14ac:dyDescent="0.25">
      <c r="A5" s="100" t="s">
        <v>693</v>
      </c>
      <c r="B5" s="121" t="s">
        <v>63</v>
      </c>
      <c r="C5" s="86" t="s">
        <v>190</v>
      </c>
      <c r="D5" s="129">
        <f ca="1">AVERAGE(OFFSET($X5,0,4*D$3-4,1,4))</f>
        <v>0</v>
      </c>
      <c r="E5" s="129">
        <f t="shared" ref="E5:U19" ca="1" si="0">AVERAGE(OFFSET($X5,0,4*E$3-4,1,4))</f>
        <v>8.6761615475000001E-3</v>
      </c>
      <c r="F5" s="129">
        <f t="shared" ca="1" si="0"/>
        <v>0.29350384357125003</v>
      </c>
      <c r="G5" s="129">
        <f t="shared" ca="1" si="0"/>
        <v>8.6761615475000001E-3</v>
      </c>
      <c r="H5" s="129">
        <f t="shared" ca="1" si="0"/>
        <v>9.1562918822499992E-3</v>
      </c>
      <c r="I5" s="129">
        <f t="shared" ca="1" si="0"/>
        <v>2.9131150812750001E-2</v>
      </c>
      <c r="J5" s="129">
        <f t="shared" ca="1" si="0"/>
        <v>8.6535526325000004E-3</v>
      </c>
      <c r="K5" s="129">
        <f t="shared" ca="1" si="0"/>
        <v>1.71059630225E-3</v>
      </c>
      <c r="L5" s="129">
        <f t="shared" ca="1" si="0"/>
        <v>7.4837806850000012E-4</v>
      </c>
      <c r="M5" s="129">
        <f t="shared" ca="1" si="0"/>
        <v>3.3356114270000001E-3</v>
      </c>
      <c r="N5" s="129">
        <f t="shared" ca="1" si="0"/>
        <v>7.1487438325000003E-3</v>
      </c>
      <c r="O5" s="129">
        <f t="shared" ca="1" si="0"/>
        <v>3.1186066427500003E-3</v>
      </c>
      <c r="P5" s="129">
        <f t="shared" ca="1" si="0"/>
        <v>3.3356087992500003E-3</v>
      </c>
      <c r="Q5" s="129">
        <f t="shared" ca="1" si="0"/>
        <v>3.3356114270000001E-3</v>
      </c>
      <c r="R5" s="129">
        <f t="shared" ca="1" si="0"/>
        <v>1.5181635609999998E-3</v>
      </c>
      <c r="S5" s="129">
        <f t="shared" ca="1" si="0"/>
        <v>2.3590831835E-3</v>
      </c>
      <c r="T5" s="129">
        <f t="shared" ca="1" si="0"/>
        <v>1.7086333704999998E-3</v>
      </c>
      <c r="U5" s="130">
        <f t="shared" ca="1" si="0"/>
        <v>8.6949372002500004E-3</v>
      </c>
      <c r="X5" s="146">
        <v>0</v>
      </c>
      <c r="Y5" s="146">
        <v>0</v>
      </c>
      <c r="Z5" s="146">
        <v>0</v>
      </c>
      <c r="AA5" s="146">
        <v>0</v>
      </c>
      <c r="AB5" s="146">
        <v>8.8727724329999997E-3</v>
      </c>
      <c r="AC5" s="146">
        <v>9.5982596770000008E-3</v>
      </c>
      <c r="AD5" s="146">
        <v>8.6872285090000001E-3</v>
      </c>
      <c r="AE5" s="146">
        <v>7.546385571E-3</v>
      </c>
      <c r="AF5" s="146">
        <v>0.271276120028</v>
      </c>
      <c r="AG5" s="146">
        <v>0.30077080382900001</v>
      </c>
      <c r="AH5" s="146">
        <v>0.30332783078999997</v>
      </c>
      <c r="AI5" s="146">
        <v>0.29864061963799998</v>
      </c>
      <c r="AJ5" s="146">
        <v>8.8727724329999997E-3</v>
      </c>
      <c r="AK5" s="146">
        <v>9.5982596770000008E-3</v>
      </c>
      <c r="AL5" s="146">
        <v>8.6872285090000001E-3</v>
      </c>
      <c r="AM5" s="146">
        <v>7.546385571E-3</v>
      </c>
      <c r="AN5" s="146">
        <v>9.8872662119999996E-3</v>
      </c>
      <c r="AO5" s="146">
        <v>1.0202884482E-2</v>
      </c>
      <c r="AP5" s="146">
        <v>9.1323708270000005E-3</v>
      </c>
      <c r="AQ5" s="146">
        <v>7.4026460079999997E-3</v>
      </c>
      <c r="AR5" s="146">
        <v>2.6639609253000001E-2</v>
      </c>
      <c r="AS5" s="146">
        <v>3.0244559559E-2</v>
      </c>
      <c r="AT5" s="146">
        <v>2.9373625247000001E-2</v>
      </c>
      <c r="AU5" s="146">
        <v>3.0266809192000001E-2</v>
      </c>
      <c r="AV5" s="146">
        <v>9.3978600619999998E-3</v>
      </c>
      <c r="AW5" s="146">
        <v>9.7625372689999993E-3</v>
      </c>
      <c r="AX5" s="146">
        <v>8.593494577E-3</v>
      </c>
      <c r="AY5" s="146">
        <v>6.8603186219999999E-3</v>
      </c>
      <c r="AZ5" s="146">
        <v>3.1555324090000001E-3</v>
      </c>
      <c r="BA5" s="146">
        <v>3.6868527999999999E-3</v>
      </c>
      <c r="BB5" s="109">
        <v>0</v>
      </c>
      <c r="BC5" s="109">
        <v>0</v>
      </c>
      <c r="BD5" s="146">
        <v>1.5605313610000001E-3</v>
      </c>
      <c r="BE5" s="146">
        <v>1.3160271430000001E-3</v>
      </c>
      <c r="BF5" s="146">
        <v>5.1266147999999998E-5</v>
      </c>
      <c r="BG5" s="146">
        <v>6.5687622000000005E-5</v>
      </c>
      <c r="BH5" s="146">
        <v>3.3387757080000002E-3</v>
      </c>
      <c r="BI5" s="146">
        <v>3.5126989599999999E-3</v>
      </c>
      <c r="BJ5" s="146">
        <v>3.4007536609999998E-3</v>
      </c>
      <c r="BK5" s="146">
        <v>3.0902173789999999E-3</v>
      </c>
      <c r="BL5" s="146">
        <v>6.9800106180000002E-3</v>
      </c>
      <c r="BM5" s="146">
        <v>6.7507106810000004E-3</v>
      </c>
      <c r="BN5" s="146">
        <v>6.9209920170000003E-3</v>
      </c>
      <c r="BO5" s="146">
        <v>7.9432620140000004E-3</v>
      </c>
      <c r="BP5" s="146">
        <v>3.137997758E-3</v>
      </c>
      <c r="BQ5" s="146">
        <v>3.291870901E-3</v>
      </c>
      <c r="BR5" s="146">
        <v>3.1830626659999999E-3</v>
      </c>
      <c r="BS5" s="146">
        <v>2.8614952459999998E-3</v>
      </c>
      <c r="BT5" s="146">
        <v>3.338779125E-3</v>
      </c>
      <c r="BU5" s="146">
        <v>3.5126940410000001E-3</v>
      </c>
      <c r="BV5" s="146">
        <v>3.4007479190000002E-3</v>
      </c>
      <c r="BW5" s="146">
        <v>3.090214112E-3</v>
      </c>
      <c r="BX5" s="146">
        <v>3.3387757080000002E-3</v>
      </c>
      <c r="BY5" s="146">
        <v>3.5126989599999999E-3</v>
      </c>
      <c r="BZ5" s="146">
        <v>3.4007536609999998E-3</v>
      </c>
      <c r="CA5" s="146">
        <v>3.0902173789999999E-3</v>
      </c>
      <c r="CB5" s="146">
        <v>1.5282040819999999E-3</v>
      </c>
      <c r="CC5" s="146">
        <v>1.602192189E-3</v>
      </c>
      <c r="CD5" s="146">
        <v>1.561571338E-3</v>
      </c>
      <c r="CE5" s="146">
        <v>1.380686635E-3</v>
      </c>
      <c r="CF5" s="146">
        <v>2.3843217240000002E-3</v>
      </c>
      <c r="CG5" s="146">
        <v>2.4954321930000002E-3</v>
      </c>
      <c r="CH5" s="146">
        <v>2.4041127829999998E-3</v>
      </c>
      <c r="CI5" s="146">
        <v>2.1524660339999999E-3</v>
      </c>
      <c r="CJ5" s="146">
        <v>1.5795433780000001E-3</v>
      </c>
      <c r="CK5" s="146">
        <v>1.698019608E-3</v>
      </c>
      <c r="CL5" s="146">
        <v>1.684864572E-3</v>
      </c>
      <c r="CM5" s="146">
        <v>1.872105924E-3</v>
      </c>
      <c r="CN5" s="146">
        <v>8.2145694990000007E-3</v>
      </c>
      <c r="CO5" s="146">
        <v>9.0497890659999997E-3</v>
      </c>
      <c r="CP5" s="146">
        <v>8.8895174929999998E-3</v>
      </c>
      <c r="CQ5" s="146">
        <v>8.6258727429999998E-3</v>
      </c>
      <c r="CT5" s="105"/>
    </row>
    <row r="6" spans="1:98" x14ac:dyDescent="0.25">
      <c r="A6" s="122" t="s">
        <v>693</v>
      </c>
      <c r="B6" s="104" t="s">
        <v>63</v>
      </c>
      <c r="C6" s="88" t="s">
        <v>216</v>
      </c>
      <c r="D6" s="123">
        <f t="shared" ref="D6:S35" ca="1" si="1">AVERAGE(OFFSET($X6,0,4*D$3-4,1,4))</f>
        <v>0</v>
      </c>
      <c r="E6" s="123">
        <f t="shared" ca="1" si="0"/>
        <v>3.0661160000000002E-6</v>
      </c>
      <c r="F6" s="123">
        <f t="shared" ca="1" si="0"/>
        <v>2.5855839999999996E-4</v>
      </c>
      <c r="G6" s="123">
        <f t="shared" ca="1" si="0"/>
        <v>3.0661160000000002E-6</v>
      </c>
      <c r="H6" s="123">
        <f t="shared" ca="1" si="0"/>
        <v>1.0097733E-5</v>
      </c>
      <c r="I6" s="123">
        <f t="shared" ca="1" si="0"/>
        <v>3.9655798250000001E-5</v>
      </c>
      <c r="J6" s="123">
        <f t="shared" ca="1" si="0"/>
        <v>1.4255892249999999E-5</v>
      </c>
      <c r="K6" s="123">
        <f t="shared" ca="1" si="0"/>
        <v>0</v>
      </c>
      <c r="L6" s="123">
        <f t="shared" ca="1" si="0"/>
        <v>0</v>
      </c>
      <c r="M6" s="123">
        <f t="shared" ca="1" si="0"/>
        <v>3.2707807499999999E-6</v>
      </c>
      <c r="N6" s="123">
        <f t="shared" ca="1" si="0"/>
        <v>2.5796915000000001E-6</v>
      </c>
      <c r="O6" s="123">
        <f t="shared" ca="1" si="0"/>
        <v>3.0224145000000001E-6</v>
      </c>
      <c r="P6" s="123">
        <f t="shared" ca="1" si="0"/>
        <v>3.2707817500000002E-6</v>
      </c>
      <c r="Q6" s="123">
        <f t="shared" ca="1" si="0"/>
        <v>3.2707807499999999E-6</v>
      </c>
      <c r="R6" s="123">
        <f t="shared" ca="1" si="0"/>
        <v>0</v>
      </c>
      <c r="S6" s="123">
        <f t="shared" ca="1" si="0"/>
        <v>0</v>
      </c>
      <c r="T6" s="123">
        <f t="shared" ca="1" si="0"/>
        <v>0</v>
      </c>
      <c r="U6" s="124">
        <f t="shared" ca="1" si="0"/>
        <v>1.8921139499999999E-5</v>
      </c>
      <c r="X6" s="146">
        <v>0</v>
      </c>
      <c r="Y6" s="146">
        <v>0</v>
      </c>
      <c r="Z6" s="146">
        <v>0</v>
      </c>
      <c r="AA6" s="146">
        <v>0</v>
      </c>
      <c r="AB6" s="146">
        <v>0</v>
      </c>
      <c r="AC6" s="146">
        <v>1.2264464000000001E-5</v>
      </c>
      <c r="AD6" s="146">
        <v>0</v>
      </c>
      <c r="AE6" s="146">
        <v>0</v>
      </c>
      <c r="AF6" s="146">
        <v>2.5769590299999997E-4</v>
      </c>
      <c r="AG6" s="146">
        <v>5.1772558499999996E-4</v>
      </c>
      <c r="AH6" s="146">
        <v>1.6941006099999999E-4</v>
      </c>
      <c r="AI6" s="146">
        <v>8.9402050999999995E-5</v>
      </c>
      <c r="AJ6" s="146">
        <v>0</v>
      </c>
      <c r="AK6" s="146">
        <v>1.2264464000000001E-5</v>
      </c>
      <c r="AL6" s="146">
        <v>0</v>
      </c>
      <c r="AM6" s="146">
        <v>0</v>
      </c>
      <c r="AN6" s="146">
        <v>1.3840241000000001E-5</v>
      </c>
      <c r="AO6" s="146">
        <v>2.6550690999999998E-5</v>
      </c>
      <c r="AP6" s="146">
        <v>0</v>
      </c>
      <c r="AQ6" s="146">
        <v>0</v>
      </c>
      <c r="AR6" s="146">
        <v>3.8278110000000003E-5</v>
      </c>
      <c r="AS6" s="146">
        <v>7.9278272000000006E-5</v>
      </c>
      <c r="AT6" s="146">
        <v>2.6587465E-5</v>
      </c>
      <c r="AU6" s="146">
        <v>1.4479346E-5</v>
      </c>
      <c r="AV6" s="146">
        <v>1.5727993999999999E-5</v>
      </c>
      <c r="AW6" s="146">
        <v>3.0144532E-5</v>
      </c>
      <c r="AX6" s="146">
        <v>1.1151043E-5</v>
      </c>
      <c r="AY6" s="146">
        <v>0</v>
      </c>
      <c r="AZ6" s="146">
        <v>0</v>
      </c>
      <c r="BA6" s="146">
        <v>0</v>
      </c>
      <c r="BB6" s="109">
        <v>0</v>
      </c>
      <c r="BC6" s="109">
        <v>0</v>
      </c>
      <c r="BD6" s="146">
        <v>0</v>
      </c>
      <c r="BE6" s="146">
        <v>0</v>
      </c>
      <c r="BF6" s="146">
        <v>0</v>
      </c>
      <c r="BG6" s="146">
        <v>0</v>
      </c>
      <c r="BH6" s="146">
        <v>0</v>
      </c>
      <c r="BI6" s="146">
        <v>1.3083123E-5</v>
      </c>
      <c r="BJ6" s="146">
        <v>0</v>
      </c>
      <c r="BK6" s="146">
        <v>0</v>
      </c>
      <c r="BL6" s="146">
        <v>0</v>
      </c>
      <c r="BM6" s="146">
        <v>1.0318766000000001E-5</v>
      </c>
      <c r="BN6" s="146">
        <v>0</v>
      </c>
      <c r="BO6" s="146">
        <v>0</v>
      </c>
      <c r="BP6" s="146">
        <v>0</v>
      </c>
      <c r="BQ6" s="146">
        <v>1.2089658000000001E-5</v>
      </c>
      <c r="BR6" s="146">
        <v>0</v>
      </c>
      <c r="BS6" s="146">
        <v>0</v>
      </c>
      <c r="BT6" s="146">
        <v>0</v>
      </c>
      <c r="BU6" s="146">
        <v>1.3083127000000001E-5</v>
      </c>
      <c r="BV6" s="146">
        <v>0</v>
      </c>
      <c r="BW6" s="146">
        <v>0</v>
      </c>
      <c r="BX6" s="146">
        <v>0</v>
      </c>
      <c r="BY6" s="146">
        <v>1.3083123E-5</v>
      </c>
      <c r="BZ6" s="146">
        <v>0</v>
      </c>
      <c r="CA6" s="146">
        <v>0</v>
      </c>
      <c r="CB6" s="146">
        <v>0</v>
      </c>
      <c r="CC6" s="146">
        <v>0</v>
      </c>
      <c r="CD6" s="146">
        <v>0</v>
      </c>
      <c r="CE6" s="146">
        <v>0</v>
      </c>
      <c r="CF6" s="146">
        <v>0</v>
      </c>
      <c r="CG6" s="146">
        <v>0</v>
      </c>
      <c r="CH6" s="146">
        <v>0</v>
      </c>
      <c r="CI6" s="146">
        <v>0</v>
      </c>
      <c r="CJ6" s="146">
        <v>0</v>
      </c>
      <c r="CK6" s="146">
        <v>0</v>
      </c>
      <c r="CL6" s="146">
        <v>0</v>
      </c>
      <c r="CM6" s="146">
        <v>0</v>
      </c>
      <c r="CN6" s="146">
        <v>2.1075185E-5</v>
      </c>
      <c r="CO6" s="146">
        <v>3.9937912000000002E-5</v>
      </c>
      <c r="CP6" s="146">
        <v>1.4671461E-5</v>
      </c>
      <c r="CQ6" s="146">
        <v>0</v>
      </c>
      <c r="CT6" s="105"/>
    </row>
    <row r="7" spans="1:98" x14ac:dyDescent="0.25">
      <c r="A7" s="122" t="s">
        <v>693</v>
      </c>
      <c r="B7" s="104" t="s">
        <v>63</v>
      </c>
      <c r="C7" s="88" t="s">
        <v>217</v>
      </c>
      <c r="D7" s="123">
        <f t="shared" ca="1" si="1"/>
        <v>0</v>
      </c>
      <c r="E7" s="123">
        <f t="shared" ca="1" si="0"/>
        <v>0</v>
      </c>
      <c r="F7" s="123">
        <f t="shared" ca="1" si="0"/>
        <v>6.3584374999999999E-5</v>
      </c>
      <c r="G7" s="123">
        <f t="shared" ca="1" si="0"/>
        <v>0</v>
      </c>
      <c r="H7" s="123">
        <f t="shared" ca="1" si="0"/>
        <v>0</v>
      </c>
      <c r="I7" s="123">
        <f t="shared" ca="1" si="0"/>
        <v>4.2944495000000003E-6</v>
      </c>
      <c r="J7" s="123">
        <f t="shared" ca="1" si="0"/>
        <v>0</v>
      </c>
      <c r="K7" s="123">
        <f t="shared" ca="1" si="0"/>
        <v>0</v>
      </c>
      <c r="L7" s="123">
        <f t="shared" ca="1" si="0"/>
        <v>0</v>
      </c>
      <c r="M7" s="123">
        <f t="shared" ca="1" si="0"/>
        <v>0</v>
      </c>
      <c r="N7" s="123">
        <f t="shared" ca="1" si="0"/>
        <v>0</v>
      </c>
      <c r="O7" s="123">
        <f t="shared" ca="1" si="0"/>
        <v>0</v>
      </c>
      <c r="P7" s="123">
        <f t="shared" ca="1" si="0"/>
        <v>0</v>
      </c>
      <c r="Q7" s="123">
        <f t="shared" ca="1" si="0"/>
        <v>0</v>
      </c>
      <c r="R7" s="123">
        <f t="shared" ca="1" si="0"/>
        <v>0</v>
      </c>
      <c r="S7" s="123">
        <f t="shared" ca="1" si="0"/>
        <v>0</v>
      </c>
      <c r="T7" s="123">
        <f t="shared" ca="1" si="0"/>
        <v>0</v>
      </c>
      <c r="U7" s="124">
        <f t="shared" ca="1" si="0"/>
        <v>0</v>
      </c>
      <c r="X7" s="146">
        <v>0</v>
      </c>
      <c r="Y7" s="146">
        <v>0</v>
      </c>
      <c r="Z7" s="146">
        <v>0</v>
      </c>
      <c r="AA7" s="146">
        <v>0</v>
      </c>
      <c r="AB7" s="146">
        <v>0</v>
      </c>
      <c r="AC7" s="146">
        <v>0</v>
      </c>
      <c r="AD7" s="146">
        <v>0</v>
      </c>
      <c r="AE7" s="146">
        <v>0</v>
      </c>
      <c r="AF7" s="146">
        <v>0</v>
      </c>
      <c r="AG7" s="146">
        <v>1.5343619499999999E-4</v>
      </c>
      <c r="AH7" s="146">
        <v>7.5442207E-5</v>
      </c>
      <c r="AI7" s="146">
        <v>2.5459097999999999E-5</v>
      </c>
      <c r="AJ7" s="146">
        <v>0</v>
      </c>
      <c r="AK7" s="146">
        <v>0</v>
      </c>
      <c r="AL7" s="146">
        <v>0</v>
      </c>
      <c r="AM7" s="146">
        <v>0</v>
      </c>
      <c r="AN7" s="146">
        <v>0</v>
      </c>
      <c r="AO7" s="146">
        <v>0</v>
      </c>
      <c r="AP7" s="146">
        <v>0</v>
      </c>
      <c r="AQ7" s="146">
        <v>0</v>
      </c>
      <c r="AR7" s="146">
        <v>0</v>
      </c>
      <c r="AS7" s="146">
        <v>1.7177798000000001E-5</v>
      </c>
      <c r="AT7" s="146">
        <v>0</v>
      </c>
      <c r="AU7" s="146">
        <v>0</v>
      </c>
      <c r="AV7" s="146">
        <v>0</v>
      </c>
      <c r="AW7" s="146">
        <v>0</v>
      </c>
      <c r="AX7" s="146">
        <v>0</v>
      </c>
      <c r="AY7" s="146">
        <v>0</v>
      </c>
      <c r="AZ7" s="146">
        <v>0</v>
      </c>
      <c r="BA7" s="146">
        <v>0</v>
      </c>
      <c r="BB7" s="109">
        <v>0</v>
      </c>
      <c r="BC7" s="109">
        <v>0</v>
      </c>
      <c r="BD7" s="146">
        <v>0</v>
      </c>
      <c r="BE7" s="146">
        <v>0</v>
      </c>
      <c r="BF7" s="146">
        <v>0</v>
      </c>
      <c r="BG7" s="146">
        <v>0</v>
      </c>
      <c r="BH7" s="146">
        <v>0</v>
      </c>
      <c r="BI7" s="146">
        <v>0</v>
      </c>
      <c r="BJ7" s="146">
        <v>0</v>
      </c>
      <c r="BK7" s="146">
        <v>0</v>
      </c>
      <c r="BL7" s="146">
        <v>0</v>
      </c>
      <c r="BM7" s="146">
        <v>0</v>
      </c>
      <c r="BN7" s="146">
        <v>0</v>
      </c>
      <c r="BO7" s="146">
        <v>0</v>
      </c>
      <c r="BP7" s="146">
        <v>0</v>
      </c>
      <c r="BQ7" s="146">
        <v>0</v>
      </c>
      <c r="BR7" s="146">
        <v>0</v>
      </c>
      <c r="BS7" s="146">
        <v>0</v>
      </c>
      <c r="BT7" s="146">
        <v>0</v>
      </c>
      <c r="BU7" s="146">
        <v>0</v>
      </c>
      <c r="BV7" s="146">
        <v>0</v>
      </c>
      <c r="BW7" s="146">
        <v>0</v>
      </c>
      <c r="BX7" s="146">
        <v>0</v>
      </c>
      <c r="BY7" s="146">
        <v>0</v>
      </c>
      <c r="BZ7" s="146">
        <v>0</v>
      </c>
      <c r="CA7" s="146">
        <v>0</v>
      </c>
      <c r="CB7" s="146">
        <v>0</v>
      </c>
      <c r="CC7" s="146">
        <v>0</v>
      </c>
      <c r="CD7" s="146">
        <v>0</v>
      </c>
      <c r="CE7" s="146">
        <v>0</v>
      </c>
      <c r="CF7" s="146">
        <v>0</v>
      </c>
      <c r="CG7" s="146">
        <v>0</v>
      </c>
      <c r="CH7" s="146">
        <v>0</v>
      </c>
      <c r="CI7" s="146">
        <v>0</v>
      </c>
      <c r="CJ7" s="146">
        <v>0</v>
      </c>
      <c r="CK7" s="146">
        <v>0</v>
      </c>
      <c r="CL7" s="146">
        <v>0</v>
      </c>
      <c r="CM7" s="146">
        <v>0</v>
      </c>
      <c r="CN7" s="146">
        <v>0</v>
      </c>
      <c r="CO7" s="146">
        <v>0</v>
      </c>
      <c r="CP7" s="146">
        <v>0</v>
      </c>
      <c r="CQ7" s="146">
        <v>0</v>
      </c>
      <c r="CT7" s="105"/>
    </row>
    <row r="8" spans="1:98" x14ac:dyDescent="0.25">
      <c r="A8" s="122" t="s">
        <v>693</v>
      </c>
      <c r="B8" s="104" t="s">
        <v>63</v>
      </c>
      <c r="C8" s="88" t="s">
        <v>252</v>
      </c>
      <c r="D8" s="123">
        <f t="shared" ca="1" si="1"/>
        <v>0</v>
      </c>
      <c r="E8" s="123">
        <f t="shared" ca="1" si="0"/>
        <v>0</v>
      </c>
      <c r="F8" s="123">
        <f t="shared" ca="1" si="0"/>
        <v>8.8782116092499998E-3</v>
      </c>
      <c r="G8" s="123">
        <f t="shared" ca="1" si="0"/>
        <v>0</v>
      </c>
      <c r="H8" s="123">
        <f t="shared" ca="1" si="0"/>
        <v>6.4958827499999997E-5</v>
      </c>
      <c r="I8" s="123">
        <f t="shared" ca="1" si="0"/>
        <v>0</v>
      </c>
      <c r="J8" s="123">
        <f t="shared" ca="1" si="0"/>
        <v>4.2682806225000005E-4</v>
      </c>
      <c r="K8" s="123">
        <f t="shared" ca="1" si="0"/>
        <v>1.4757468949999999E-4</v>
      </c>
      <c r="L8" s="123">
        <f t="shared" ca="1" si="0"/>
        <v>5.5857977250000002E-5</v>
      </c>
      <c r="M8" s="123">
        <f t="shared" ca="1" si="0"/>
        <v>4.7416170500000002E-4</v>
      </c>
      <c r="N8" s="123">
        <f t="shared" ca="1" si="0"/>
        <v>9.2108544024999996E-4</v>
      </c>
      <c r="O8" s="123">
        <f t="shared" ca="1" si="0"/>
        <v>4.4774801874999996E-4</v>
      </c>
      <c r="P8" s="123">
        <f t="shared" ca="1" si="0"/>
        <v>4.7416241849999999E-4</v>
      </c>
      <c r="Q8" s="123">
        <f t="shared" ca="1" si="0"/>
        <v>4.7416170500000002E-4</v>
      </c>
      <c r="R8" s="123">
        <f t="shared" ca="1" si="0"/>
        <v>2.18604463E-4</v>
      </c>
      <c r="S8" s="123">
        <f t="shared" ca="1" si="0"/>
        <v>3.4157368674999998E-4</v>
      </c>
      <c r="T8" s="123">
        <f t="shared" ca="1" si="0"/>
        <v>2.5265689874999996E-4</v>
      </c>
      <c r="U8" s="124">
        <f t="shared" ca="1" si="0"/>
        <v>1.30270876125E-3</v>
      </c>
      <c r="X8" s="146">
        <v>0</v>
      </c>
      <c r="Y8" s="146">
        <v>0</v>
      </c>
      <c r="Z8" s="146">
        <v>0</v>
      </c>
      <c r="AA8" s="146">
        <v>0</v>
      </c>
      <c r="AB8" s="146">
        <v>0</v>
      </c>
      <c r="AC8" s="146">
        <v>0</v>
      </c>
      <c r="AD8" s="146">
        <v>0</v>
      </c>
      <c r="AE8" s="146">
        <v>0</v>
      </c>
      <c r="AF8" s="146">
        <v>8.9456253060000001E-3</v>
      </c>
      <c r="AG8" s="146">
        <v>8.8546069910000001E-3</v>
      </c>
      <c r="AH8" s="146">
        <v>8.87958145E-3</v>
      </c>
      <c r="AI8" s="146">
        <v>8.8330326899999992E-3</v>
      </c>
      <c r="AJ8" s="146">
        <v>0</v>
      </c>
      <c r="AK8" s="146">
        <v>0</v>
      </c>
      <c r="AL8" s="146">
        <v>0</v>
      </c>
      <c r="AM8" s="146">
        <v>0</v>
      </c>
      <c r="AN8" s="146">
        <v>8.3937265000000004E-5</v>
      </c>
      <c r="AO8" s="146">
        <v>8.4715612999999995E-5</v>
      </c>
      <c r="AP8" s="146">
        <v>5.3474502000000003E-5</v>
      </c>
      <c r="AQ8" s="146">
        <v>3.7707930000000001E-5</v>
      </c>
      <c r="AR8" s="146">
        <v>0</v>
      </c>
      <c r="AS8" s="146">
        <v>0</v>
      </c>
      <c r="AT8" s="146">
        <v>0</v>
      </c>
      <c r="AU8" s="146">
        <v>0</v>
      </c>
      <c r="AV8" s="146">
        <v>5.3524501999999998E-4</v>
      </c>
      <c r="AW8" s="146">
        <v>4.9610189699999998E-4</v>
      </c>
      <c r="AX8" s="146">
        <v>3.8296049E-4</v>
      </c>
      <c r="AY8" s="146">
        <v>2.9300484200000003E-4</v>
      </c>
      <c r="AZ8" s="146">
        <v>3.2513693600000001E-4</v>
      </c>
      <c r="BA8" s="146">
        <v>2.65161822E-4</v>
      </c>
      <c r="BB8" s="109">
        <v>0</v>
      </c>
      <c r="BC8" s="109">
        <v>0</v>
      </c>
      <c r="BD8" s="146">
        <v>1.3484340799999999E-4</v>
      </c>
      <c r="BE8" s="146">
        <v>8.8588501000000003E-5</v>
      </c>
      <c r="BF8" s="146">
        <v>0</v>
      </c>
      <c r="BG8" s="146">
        <v>0</v>
      </c>
      <c r="BH8" s="146">
        <v>5.0686531900000003E-4</v>
      </c>
      <c r="BI8" s="146">
        <v>4.86350767E-4</v>
      </c>
      <c r="BJ8" s="146">
        <v>4.6872763300000002E-4</v>
      </c>
      <c r="BK8" s="146">
        <v>4.3470310100000002E-4</v>
      </c>
      <c r="BL8" s="146">
        <v>9.74735112E-4</v>
      </c>
      <c r="BM8" s="146">
        <v>8.4028431699999999E-4</v>
      </c>
      <c r="BN8" s="146">
        <v>8.9761479799999998E-4</v>
      </c>
      <c r="BO8" s="146">
        <v>9.7170753399999997E-4</v>
      </c>
      <c r="BP8" s="146">
        <v>4.8165786599999998E-4</v>
      </c>
      <c r="BQ8" s="146">
        <v>4.5897467299999998E-4</v>
      </c>
      <c r="BR8" s="146">
        <v>4.4222556000000001E-4</v>
      </c>
      <c r="BS8" s="146">
        <v>4.0813397599999998E-4</v>
      </c>
      <c r="BT8" s="146">
        <v>5.0686559999999999E-4</v>
      </c>
      <c r="BU8" s="146">
        <v>4.8635113799999998E-4</v>
      </c>
      <c r="BV8" s="146">
        <v>4.6872866500000001E-4</v>
      </c>
      <c r="BW8" s="146">
        <v>4.3470427100000001E-4</v>
      </c>
      <c r="BX8" s="146">
        <v>5.0686531900000003E-4</v>
      </c>
      <c r="BY8" s="146">
        <v>4.86350767E-4</v>
      </c>
      <c r="BZ8" s="146">
        <v>4.6872763300000002E-4</v>
      </c>
      <c r="CA8" s="146">
        <v>4.3470310100000002E-4</v>
      </c>
      <c r="CB8" s="146">
        <v>2.3524505599999999E-4</v>
      </c>
      <c r="CC8" s="146">
        <v>2.24214151E-4</v>
      </c>
      <c r="CD8" s="146">
        <v>2.1726947800000001E-4</v>
      </c>
      <c r="CE8" s="146">
        <v>1.9768916700000001E-4</v>
      </c>
      <c r="CF8" s="146">
        <v>3.6904129900000002E-4</v>
      </c>
      <c r="CG8" s="146">
        <v>3.50197341E-4</v>
      </c>
      <c r="CH8" s="146">
        <v>3.3645292699999998E-4</v>
      </c>
      <c r="CI8" s="146">
        <v>3.1060317999999999E-4</v>
      </c>
      <c r="CJ8" s="146">
        <v>2.5040071099999999E-4</v>
      </c>
      <c r="CK8" s="146">
        <v>2.40690958E-4</v>
      </c>
      <c r="CL8" s="146">
        <v>2.4202079E-4</v>
      </c>
      <c r="CM8" s="146">
        <v>2.7751513599999999E-4</v>
      </c>
      <c r="CN8" s="146">
        <v>1.2673788520000001E-3</v>
      </c>
      <c r="CO8" s="146">
        <v>1.325960795E-3</v>
      </c>
      <c r="CP8" s="146">
        <v>1.3406455530000001E-3</v>
      </c>
      <c r="CQ8" s="146">
        <v>1.2768498449999999E-3</v>
      </c>
      <c r="CT8" s="105"/>
    </row>
    <row r="9" spans="1:98" x14ac:dyDescent="0.25">
      <c r="A9" s="122" t="s">
        <v>693</v>
      </c>
      <c r="B9" s="104" t="s">
        <v>63</v>
      </c>
      <c r="C9" s="88" t="s">
        <v>260</v>
      </c>
      <c r="D9" s="123">
        <f t="shared" ca="1" si="1"/>
        <v>0</v>
      </c>
      <c r="E9" s="123">
        <f t="shared" ca="1" si="0"/>
        <v>0</v>
      </c>
      <c r="F9" s="123">
        <f t="shared" ca="1" si="0"/>
        <v>1.22196625E-5</v>
      </c>
      <c r="G9" s="123">
        <f t="shared" ca="1" si="0"/>
        <v>0</v>
      </c>
      <c r="H9" s="123">
        <f t="shared" ca="1" si="0"/>
        <v>0</v>
      </c>
      <c r="I9" s="123">
        <f t="shared" ca="1" si="0"/>
        <v>2.7395892075000004E-4</v>
      </c>
      <c r="J9" s="123">
        <f t="shared" ca="1" si="0"/>
        <v>0</v>
      </c>
      <c r="K9" s="123">
        <f t="shared" ca="1" si="0"/>
        <v>0</v>
      </c>
      <c r="L9" s="123">
        <f t="shared" ca="1" si="0"/>
        <v>0</v>
      </c>
      <c r="M9" s="123">
        <f t="shared" ca="1" si="0"/>
        <v>0</v>
      </c>
      <c r="N9" s="123">
        <f t="shared" ca="1" si="0"/>
        <v>0</v>
      </c>
      <c r="O9" s="123">
        <f t="shared" ca="1" si="0"/>
        <v>0</v>
      </c>
      <c r="P9" s="123">
        <f t="shared" ca="1" si="0"/>
        <v>0</v>
      </c>
      <c r="Q9" s="123">
        <f t="shared" ca="1" si="0"/>
        <v>0</v>
      </c>
      <c r="R9" s="123">
        <f t="shared" ca="1" si="0"/>
        <v>0</v>
      </c>
      <c r="S9" s="123">
        <f t="shared" ca="1" si="0"/>
        <v>0</v>
      </c>
      <c r="T9" s="123">
        <f t="shared" ca="1" si="0"/>
        <v>0</v>
      </c>
      <c r="U9" s="124">
        <f t="shared" ca="1" si="0"/>
        <v>0</v>
      </c>
      <c r="X9" s="146">
        <v>0</v>
      </c>
      <c r="Y9" s="146">
        <v>0</v>
      </c>
      <c r="Z9" s="146">
        <v>0</v>
      </c>
      <c r="AA9" s="146">
        <v>0</v>
      </c>
      <c r="AB9" s="146">
        <v>0</v>
      </c>
      <c r="AC9" s="146">
        <v>0</v>
      </c>
      <c r="AD9" s="146">
        <v>0</v>
      </c>
      <c r="AE9" s="146">
        <v>0</v>
      </c>
      <c r="AF9" s="146">
        <v>1.4614420999999999E-5</v>
      </c>
      <c r="AG9" s="146">
        <v>3.4264229000000002E-5</v>
      </c>
      <c r="AH9" s="146">
        <v>0</v>
      </c>
      <c r="AI9" s="146">
        <v>0</v>
      </c>
      <c r="AJ9" s="146">
        <v>0</v>
      </c>
      <c r="AK9" s="146">
        <v>0</v>
      </c>
      <c r="AL9" s="146">
        <v>0</v>
      </c>
      <c r="AM9" s="146">
        <v>0</v>
      </c>
      <c r="AN9" s="146">
        <v>0</v>
      </c>
      <c r="AO9" s="146">
        <v>0</v>
      </c>
      <c r="AP9" s="146">
        <v>0</v>
      </c>
      <c r="AQ9" s="146">
        <v>0</v>
      </c>
      <c r="AR9" s="146">
        <v>3.1943169799999999E-4</v>
      </c>
      <c r="AS9" s="146">
        <v>3.2499109300000001E-4</v>
      </c>
      <c r="AT9" s="146">
        <v>2.8245186E-4</v>
      </c>
      <c r="AU9" s="146">
        <v>1.68961032E-4</v>
      </c>
      <c r="AV9" s="146">
        <v>0</v>
      </c>
      <c r="AW9" s="146">
        <v>0</v>
      </c>
      <c r="AX9" s="146">
        <v>0</v>
      </c>
      <c r="AY9" s="146">
        <v>0</v>
      </c>
      <c r="AZ9" s="146">
        <v>0</v>
      </c>
      <c r="BA9" s="146">
        <v>0</v>
      </c>
      <c r="BB9" s="109">
        <v>0</v>
      </c>
      <c r="BC9" s="109">
        <v>0</v>
      </c>
      <c r="BD9" s="146">
        <v>0</v>
      </c>
      <c r="BE9" s="146">
        <v>0</v>
      </c>
      <c r="BF9" s="146">
        <v>0</v>
      </c>
      <c r="BG9" s="146">
        <v>0</v>
      </c>
      <c r="BH9" s="146">
        <v>0</v>
      </c>
      <c r="BI9" s="146">
        <v>0</v>
      </c>
      <c r="BJ9" s="146">
        <v>0</v>
      </c>
      <c r="BK9" s="146">
        <v>0</v>
      </c>
      <c r="BL9" s="146">
        <v>0</v>
      </c>
      <c r="BM9" s="146">
        <v>0</v>
      </c>
      <c r="BN9" s="146">
        <v>0</v>
      </c>
      <c r="BO9" s="146">
        <v>0</v>
      </c>
      <c r="BP9" s="146">
        <v>0</v>
      </c>
      <c r="BQ9" s="146">
        <v>0</v>
      </c>
      <c r="BR9" s="146">
        <v>0</v>
      </c>
      <c r="BS9" s="146">
        <v>0</v>
      </c>
      <c r="BT9" s="146">
        <v>0</v>
      </c>
      <c r="BU9" s="146">
        <v>0</v>
      </c>
      <c r="BV9" s="146">
        <v>0</v>
      </c>
      <c r="BW9" s="146">
        <v>0</v>
      </c>
      <c r="BX9" s="146">
        <v>0</v>
      </c>
      <c r="BY9" s="146">
        <v>0</v>
      </c>
      <c r="BZ9" s="146">
        <v>0</v>
      </c>
      <c r="CA9" s="146">
        <v>0</v>
      </c>
      <c r="CB9" s="146">
        <v>0</v>
      </c>
      <c r="CC9" s="146">
        <v>0</v>
      </c>
      <c r="CD9" s="146">
        <v>0</v>
      </c>
      <c r="CE9" s="146">
        <v>0</v>
      </c>
      <c r="CF9" s="146">
        <v>0</v>
      </c>
      <c r="CG9" s="146">
        <v>0</v>
      </c>
      <c r="CH9" s="146">
        <v>0</v>
      </c>
      <c r="CI9" s="146">
        <v>0</v>
      </c>
      <c r="CJ9" s="146">
        <v>0</v>
      </c>
      <c r="CK9" s="146">
        <v>0</v>
      </c>
      <c r="CL9" s="146">
        <v>0</v>
      </c>
      <c r="CM9" s="146">
        <v>0</v>
      </c>
      <c r="CN9" s="146">
        <v>0</v>
      </c>
      <c r="CO9" s="146">
        <v>0</v>
      </c>
      <c r="CP9" s="146">
        <v>0</v>
      </c>
      <c r="CQ9" s="146">
        <v>0</v>
      </c>
      <c r="CT9" s="105"/>
    </row>
    <row r="10" spans="1:98" x14ac:dyDescent="0.25">
      <c r="A10" s="122" t="s">
        <v>693</v>
      </c>
      <c r="B10" s="104" t="s">
        <v>63</v>
      </c>
      <c r="C10" s="88" t="s">
        <v>268</v>
      </c>
      <c r="D10" s="123">
        <f t="shared" ca="1" si="1"/>
        <v>0</v>
      </c>
      <c r="E10" s="123">
        <f t="shared" ca="1" si="0"/>
        <v>0</v>
      </c>
      <c r="F10" s="123">
        <f t="shared" ca="1" si="0"/>
        <v>3.1245969499999999E-5</v>
      </c>
      <c r="G10" s="123">
        <f t="shared" ca="1" si="0"/>
        <v>0</v>
      </c>
      <c r="H10" s="123">
        <f t="shared" ca="1" si="0"/>
        <v>0</v>
      </c>
      <c r="I10" s="123">
        <f t="shared" ca="1" si="0"/>
        <v>4.4456308500000003E-5</v>
      </c>
      <c r="J10" s="123">
        <f t="shared" ca="1" si="0"/>
        <v>0</v>
      </c>
      <c r="K10" s="123">
        <f t="shared" ca="1" si="0"/>
        <v>0</v>
      </c>
      <c r="L10" s="123">
        <f t="shared" ca="1" si="0"/>
        <v>0</v>
      </c>
      <c r="M10" s="123">
        <f t="shared" ca="1" si="0"/>
        <v>0</v>
      </c>
      <c r="N10" s="123">
        <f t="shared" ca="1" si="0"/>
        <v>0</v>
      </c>
      <c r="O10" s="123">
        <f t="shared" ca="1" si="0"/>
        <v>0</v>
      </c>
      <c r="P10" s="123">
        <f t="shared" ca="1" si="0"/>
        <v>0</v>
      </c>
      <c r="Q10" s="123">
        <f t="shared" ca="1" si="0"/>
        <v>0</v>
      </c>
      <c r="R10" s="123">
        <f t="shared" ca="1" si="0"/>
        <v>0</v>
      </c>
      <c r="S10" s="123">
        <f t="shared" ca="1" si="0"/>
        <v>0</v>
      </c>
      <c r="T10" s="123">
        <f t="shared" ca="1" si="0"/>
        <v>0</v>
      </c>
      <c r="U10" s="124">
        <f t="shared" ca="1" si="0"/>
        <v>0</v>
      </c>
      <c r="X10" s="146">
        <v>0</v>
      </c>
      <c r="Y10" s="146">
        <v>0</v>
      </c>
      <c r="Z10" s="146">
        <v>0</v>
      </c>
      <c r="AA10" s="146">
        <v>0</v>
      </c>
      <c r="AB10" s="146">
        <v>0</v>
      </c>
      <c r="AC10" s="146">
        <v>0</v>
      </c>
      <c r="AD10" s="146">
        <v>0</v>
      </c>
      <c r="AE10" s="146">
        <v>0</v>
      </c>
      <c r="AF10" s="146">
        <v>0</v>
      </c>
      <c r="AG10" s="146">
        <v>6.7910137999999996E-5</v>
      </c>
      <c r="AH10" s="146">
        <v>4.1073706000000003E-5</v>
      </c>
      <c r="AI10" s="146">
        <v>1.6000033999999999E-5</v>
      </c>
      <c r="AJ10" s="146">
        <v>0</v>
      </c>
      <c r="AK10" s="146">
        <v>0</v>
      </c>
      <c r="AL10" s="146">
        <v>0</v>
      </c>
      <c r="AM10" s="146">
        <v>0</v>
      </c>
      <c r="AN10" s="146">
        <v>0</v>
      </c>
      <c r="AO10" s="146">
        <v>0</v>
      </c>
      <c r="AP10" s="146">
        <v>0</v>
      </c>
      <c r="AQ10" s="146">
        <v>0</v>
      </c>
      <c r="AR10" s="146">
        <v>0</v>
      </c>
      <c r="AS10" s="146">
        <v>0</v>
      </c>
      <c r="AT10" s="146">
        <v>5.5029564000000001E-5</v>
      </c>
      <c r="AU10" s="146">
        <v>1.2279567000000001E-4</v>
      </c>
      <c r="AV10" s="146">
        <v>0</v>
      </c>
      <c r="AW10" s="146">
        <v>0</v>
      </c>
      <c r="AX10" s="146">
        <v>0</v>
      </c>
      <c r="AY10" s="146">
        <v>0</v>
      </c>
      <c r="AZ10" s="146">
        <v>0</v>
      </c>
      <c r="BA10" s="146">
        <v>0</v>
      </c>
      <c r="BB10" s="109">
        <v>0</v>
      </c>
      <c r="BC10" s="109">
        <v>0</v>
      </c>
      <c r="BD10" s="146">
        <v>0</v>
      </c>
      <c r="BE10" s="146">
        <v>0</v>
      </c>
      <c r="BF10" s="146">
        <v>0</v>
      </c>
      <c r="BG10" s="146">
        <v>0</v>
      </c>
      <c r="BH10" s="146">
        <v>0</v>
      </c>
      <c r="BI10" s="146">
        <v>0</v>
      </c>
      <c r="BJ10" s="146">
        <v>0</v>
      </c>
      <c r="BK10" s="146">
        <v>0</v>
      </c>
      <c r="BL10" s="146">
        <v>0</v>
      </c>
      <c r="BM10" s="146">
        <v>0</v>
      </c>
      <c r="BN10" s="146">
        <v>0</v>
      </c>
      <c r="BO10" s="146">
        <v>0</v>
      </c>
      <c r="BP10" s="146">
        <v>0</v>
      </c>
      <c r="BQ10" s="146">
        <v>0</v>
      </c>
      <c r="BR10" s="146">
        <v>0</v>
      </c>
      <c r="BS10" s="146">
        <v>0</v>
      </c>
      <c r="BT10" s="146">
        <v>0</v>
      </c>
      <c r="BU10" s="146">
        <v>0</v>
      </c>
      <c r="BV10" s="146">
        <v>0</v>
      </c>
      <c r="BW10" s="146">
        <v>0</v>
      </c>
      <c r="BX10" s="146">
        <v>0</v>
      </c>
      <c r="BY10" s="146">
        <v>0</v>
      </c>
      <c r="BZ10" s="146">
        <v>0</v>
      </c>
      <c r="CA10" s="146">
        <v>0</v>
      </c>
      <c r="CB10" s="146">
        <v>0</v>
      </c>
      <c r="CC10" s="146">
        <v>0</v>
      </c>
      <c r="CD10" s="146">
        <v>0</v>
      </c>
      <c r="CE10" s="146">
        <v>0</v>
      </c>
      <c r="CF10" s="146">
        <v>0</v>
      </c>
      <c r="CG10" s="146">
        <v>0</v>
      </c>
      <c r="CH10" s="146">
        <v>0</v>
      </c>
      <c r="CI10" s="146">
        <v>0</v>
      </c>
      <c r="CJ10" s="146">
        <v>0</v>
      </c>
      <c r="CK10" s="146">
        <v>0</v>
      </c>
      <c r="CL10" s="146">
        <v>0</v>
      </c>
      <c r="CM10" s="146">
        <v>0</v>
      </c>
      <c r="CN10" s="146">
        <v>0</v>
      </c>
      <c r="CO10" s="146">
        <v>0</v>
      </c>
      <c r="CP10" s="146">
        <v>0</v>
      </c>
      <c r="CQ10" s="146">
        <v>0</v>
      </c>
      <c r="CT10" s="105"/>
    </row>
    <row r="11" spans="1:98" x14ac:dyDescent="0.25">
      <c r="A11" s="122" t="s">
        <v>693</v>
      </c>
      <c r="B11" s="104" t="s">
        <v>63</v>
      </c>
      <c r="C11" s="88" t="s">
        <v>278</v>
      </c>
      <c r="D11" s="123">
        <f t="shared" ca="1" si="1"/>
        <v>0</v>
      </c>
      <c r="E11" s="123">
        <f t="shared" ca="1" si="0"/>
        <v>0</v>
      </c>
      <c r="F11" s="123">
        <f t="shared" ca="1" si="0"/>
        <v>2.5565106600000003E-4</v>
      </c>
      <c r="G11" s="123">
        <f t="shared" ca="1" si="0"/>
        <v>0</v>
      </c>
      <c r="H11" s="123">
        <f t="shared" ca="1" si="0"/>
        <v>0</v>
      </c>
      <c r="I11" s="123">
        <f t="shared" ca="1" si="0"/>
        <v>5.3146457900000001E-4</v>
      </c>
      <c r="J11" s="123">
        <f t="shared" ca="1" si="0"/>
        <v>0</v>
      </c>
      <c r="K11" s="123">
        <f t="shared" ca="1" si="0"/>
        <v>1.26553715E-5</v>
      </c>
      <c r="L11" s="123">
        <f t="shared" ca="1" si="0"/>
        <v>2.6488899999999999E-6</v>
      </c>
      <c r="M11" s="123">
        <f t="shared" ca="1" si="0"/>
        <v>2.7499328999999999E-5</v>
      </c>
      <c r="N11" s="123">
        <f t="shared" ca="1" si="0"/>
        <v>5.6648749000000006E-5</v>
      </c>
      <c r="O11" s="123">
        <f t="shared" ca="1" si="0"/>
        <v>2.5843122250000003E-5</v>
      </c>
      <c r="P11" s="123">
        <f t="shared" ca="1" si="0"/>
        <v>2.749935325E-5</v>
      </c>
      <c r="Q11" s="123">
        <f t="shared" ca="1" si="0"/>
        <v>2.7499328999999999E-5</v>
      </c>
      <c r="R11" s="123">
        <f t="shared" ca="1" si="0"/>
        <v>1.2528337000000001E-5</v>
      </c>
      <c r="S11" s="123">
        <f t="shared" ca="1" si="0"/>
        <v>1.9533313249999999E-5</v>
      </c>
      <c r="T11" s="123">
        <f t="shared" ca="1" si="0"/>
        <v>1.4138552500000001E-5</v>
      </c>
      <c r="U11" s="124">
        <f t="shared" ca="1" si="0"/>
        <v>7.1759653749999992E-5</v>
      </c>
      <c r="X11" s="146">
        <v>0</v>
      </c>
      <c r="Y11" s="146">
        <v>0</v>
      </c>
      <c r="Z11" s="146">
        <v>0</v>
      </c>
      <c r="AA11" s="146">
        <v>0</v>
      </c>
      <c r="AB11" s="146">
        <v>0</v>
      </c>
      <c r="AC11" s="146">
        <v>0</v>
      </c>
      <c r="AD11" s="146">
        <v>0</v>
      </c>
      <c r="AE11" s="146">
        <v>0</v>
      </c>
      <c r="AF11" s="146">
        <v>2.64976499E-4</v>
      </c>
      <c r="AG11" s="146">
        <v>2.5704970900000001E-4</v>
      </c>
      <c r="AH11" s="146">
        <v>2.5434154399999999E-4</v>
      </c>
      <c r="AI11" s="146">
        <v>2.4623651200000001E-4</v>
      </c>
      <c r="AJ11" s="146">
        <v>0</v>
      </c>
      <c r="AK11" s="146">
        <v>0</v>
      </c>
      <c r="AL11" s="146">
        <v>0</v>
      </c>
      <c r="AM11" s="146">
        <v>0</v>
      </c>
      <c r="AN11" s="146">
        <v>0</v>
      </c>
      <c r="AO11" s="146">
        <v>0</v>
      </c>
      <c r="AP11" s="146">
        <v>0</v>
      </c>
      <c r="AQ11" s="146">
        <v>0</v>
      </c>
      <c r="AR11" s="146">
        <v>6.6344753899999997E-4</v>
      </c>
      <c r="AS11" s="146">
        <v>4.4044767099999998E-4</v>
      </c>
      <c r="AT11" s="146">
        <v>4.7887565200000002E-4</v>
      </c>
      <c r="AU11" s="146">
        <v>5.4308745399999996E-4</v>
      </c>
      <c r="AV11" s="146">
        <v>0</v>
      </c>
      <c r="AW11" s="146">
        <v>0</v>
      </c>
      <c r="AX11" s="146">
        <v>0</v>
      </c>
      <c r="AY11" s="146">
        <v>0</v>
      </c>
      <c r="AZ11" s="146">
        <v>2.5252571999999999E-5</v>
      </c>
      <c r="BA11" s="146">
        <v>2.5368913999999999E-5</v>
      </c>
      <c r="BB11" s="109">
        <v>0</v>
      </c>
      <c r="BC11" s="109">
        <v>0</v>
      </c>
      <c r="BD11" s="146">
        <v>1.059556E-5</v>
      </c>
      <c r="BE11" s="146">
        <v>0</v>
      </c>
      <c r="BF11" s="146">
        <v>0</v>
      </c>
      <c r="BG11" s="146">
        <v>0</v>
      </c>
      <c r="BH11" s="146">
        <v>2.9598971E-5</v>
      </c>
      <c r="BI11" s="146">
        <v>2.8071401999999999E-5</v>
      </c>
      <c r="BJ11" s="146">
        <v>2.7044323000000001E-5</v>
      </c>
      <c r="BK11" s="146">
        <v>2.5282619999999999E-5</v>
      </c>
      <c r="BL11" s="146">
        <v>5.8755948999999998E-5</v>
      </c>
      <c r="BM11" s="146">
        <v>5.2194175000000001E-5</v>
      </c>
      <c r="BN11" s="146">
        <v>5.4402418000000002E-5</v>
      </c>
      <c r="BO11" s="146">
        <v>6.1242453999999996E-5</v>
      </c>
      <c r="BP11" s="146">
        <v>2.8007109E-5</v>
      </c>
      <c r="BQ11" s="146">
        <v>2.6385552999999998E-5</v>
      </c>
      <c r="BR11" s="146">
        <v>2.5390663999999999E-5</v>
      </c>
      <c r="BS11" s="146">
        <v>2.3589163E-5</v>
      </c>
      <c r="BT11" s="146">
        <v>2.9599061999999999E-5</v>
      </c>
      <c r="BU11" s="146">
        <v>2.8071422E-5</v>
      </c>
      <c r="BV11" s="146">
        <v>2.7044352E-5</v>
      </c>
      <c r="BW11" s="146">
        <v>2.5282577000000001E-5</v>
      </c>
      <c r="BX11" s="146">
        <v>2.9598971E-5</v>
      </c>
      <c r="BY11" s="146">
        <v>2.8071401999999999E-5</v>
      </c>
      <c r="BZ11" s="146">
        <v>2.7044323000000001E-5</v>
      </c>
      <c r="CA11" s="146">
        <v>2.5282619999999999E-5</v>
      </c>
      <c r="CB11" s="146">
        <v>1.35792E-5</v>
      </c>
      <c r="CC11" s="146">
        <v>1.2791452999999999E-5</v>
      </c>
      <c r="CD11" s="146">
        <v>1.2385445E-5</v>
      </c>
      <c r="CE11" s="146">
        <v>1.135725E-5</v>
      </c>
      <c r="CF11" s="146">
        <v>2.1250594999999999E-5</v>
      </c>
      <c r="CG11" s="146">
        <v>1.9972070999999999E-5</v>
      </c>
      <c r="CH11" s="146">
        <v>1.9152979E-5</v>
      </c>
      <c r="CI11" s="146">
        <v>1.7757607999999999E-5</v>
      </c>
      <c r="CJ11" s="146">
        <v>1.3968207E-5</v>
      </c>
      <c r="CK11" s="146">
        <v>1.3490694E-5</v>
      </c>
      <c r="CL11" s="146">
        <v>1.3622353999999999E-5</v>
      </c>
      <c r="CM11" s="146">
        <v>1.5472954999999999E-5</v>
      </c>
      <c r="CN11" s="146">
        <v>7.1372012999999996E-5</v>
      </c>
      <c r="CO11" s="146">
        <v>7.2888847000000001E-5</v>
      </c>
      <c r="CP11" s="146">
        <v>7.2208355000000002E-5</v>
      </c>
      <c r="CQ11" s="146">
        <v>7.0569399999999996E-5</v>
      </c>
      <c r="CT11" s="105"/>
    </row>
    <row r="12" spans="1:98" x14ac:dyDescent="0.25">
      <c r="A12" s="122" t="s">
        <v>693</v>
      </c>
      <c r="B12" s="104" t="s">
        <v>63</v>
      </c>
      <c r="C12" s="88" t="s">
        <v>279</v>
      </c>
      <c r="D12" s="123">
        <f t="shared" ca="1" si="1"/>
        <v>0</v>
      </c>
      <c r="E12" s="123">
        <f t="shared" ca="1" si="0"/>
        <v>0</v>
      </c>
      <c r="F12" s="123">
        <f t="shared" ca="1" si="0"/>
        <v>2.4742807894999998E-3</v>
      </c>
      <c r="G12" s="123">
        <f t="shared" ca="1" si="0"/>
        <v>0</v>
      </c>
      <c r="H12" s="123">
        <f t="shared" ca="1" si="0"/>
        <v>0</v>
      </c>
      <c r="I12" s="123">
        <f t="shared" ca="1" si="0"/>
        <v>0</v>
      </c>
      <c r="J12" s="123">
        <f t="shared" ca="1" si="0"/>
        <v>0</v>
      </c>
      <c r="K12" s="123">
        <f t="shared" ca="1" si="0"/>
        <v>1.22483243E-4</v>
      </c>
      <c r="L12" s="123">
        <f t="shared" ca="1" si="0"/>
        <v>4.5283354999999998E-5</v>
      </c>
      <c r="M12" s="123">
        <f t="shared" ca="1" si="0"/>
        <v>2.6679788249999998E-4</v>
      </c>
      <c r="N12" s="123">
        <f t="shared" ca="1" si="0"/>
        <v>5.4891643699999998E-4</v>
      </c>
      <c r="O12" s="123">
        <f t="shared" ca="1" si="0"/>
        <v>2.5076871850000001E-4</v>
      </c>
      <c r="P12" s="123">
        <f t="shared" ca="1" si="0"/>
        <v>2.6679785949999997E-4</v>
      </c>
      <c r="Q12" s="123">
        <f t="shared" ca="1" si="0"/>
        <v>2.6679788249999998E-4</v>
      </c>
      <c r="R12" s="123">
        <f t="shared" ca="1" si="0"/>
        <v>1.2156373850000001E-4</v>
      </c>
      <c r="S12" s="123">
        <f t="shared" ca="1" si="0"/>
        <v>1.895471905E-4</v>
      </c>
      <c r="T12" s="123">
        <f t="shared" ca="1" si="0"/>
        <v>1.3715564624999999E-4</v>
      </c>
      <c r="U12" s="124">
        <f t="shared" ca="1" si="0"/>
        <v>6.9553799450000002E-4</v>
      </c>
      <c r="X12" s="146">
        <v>0</v>
      </c>
      <c r="Y12" s="146">
        <v>0</v>
      </c>
      <c r="Z12" s="146">
        <v>0</v>
      </c>
      <c r="AA12" s="146">
        <v>0</v>
      </c>
      <c r="AB12" s="146">
        <v>0</v>
      </c>
      <c r="AC12" s="146">
        <v>0</v>
      </c>
      <c r="AD12" s="146">
        <v>0</v>
      </c>
      <c r="AE12" s="146">
        <v>0</v>
      </c>
      <c r="AF12" s="146">
        <v>2.5645385529999998E-3</v>
      </c>
      <c r="AG12" s="146">
        <v>2.4878196520000001E-3</v>
      </c>
      <c r="AH12" s="146">
        <v>2.4616027780000002E-3</v>
      </c>
      <c r="AI12" s="146">
        <v>2.383162175E-3</v>
      </c>
      <c r="AJ12" s="146">
        <v>0</v>
      </c>
      <c r="AK12" s="146">
        <v>0</v>
      </c>
      <c r="AL12" s="146">
        <v>0</v>
      </c>
      <c r="AM12" s="146">
        <v>0</v>
      </c>
      <c r="AN12" s="146">
        <v>0</v>
      </c>
      <c r="AO12" s="146">
        <v>0</v>
      </c>
      <c r="AP12" s="146">
        <v>0</v>
      </c>
      <c r="AQ12" s="146">
        <v>0</v>
      </c>
      <c r="AR12" s="146">
        <v>0</v>
      </c>
      <c r="AS12" s="146">
        <v>0</v>
      </c>
      <c r="AT12" s="146">
        <v>0</v>
      </c>
      <c r="AU12" s="146">
        <v>0</v>
      </c>
      <c r="AV12" s="146">
        <v>0</v>
      </c>
      <c r="AW12" s="146">
        <v>0</v>
      </c>
      <c r="AX12" s="146">
        <v>0</v>
      </c>
      <c r="AY12" s="146">
        <v>0</v>
      </c>
      <c r="AZ12" s="146">
        <v>2.4440332900000001E-4</v>
      </c>
      <c r="BA12" s="146">
        <v>2.4552964300000001E-4</v>
      </c>
      <c r="BB12" s="109">
        <v>0</v>
      </c>
      <c r="BC12" s="109">
        <v>0</v>
      </c>
      <c r="BD12" s="146">
        <v>1.02547876E-4</v>
      </c>
      <c r="BE12" s="146">
        <v>7.8585544000000002E-5</v>
      </c>
      <c r="BF12" s="146">
        <v>0</v>
      </c>
      <c r="BG12" s="146">
        <v>0</v>
      </c>
      <c r="BH12" s="146">
        <v>2.8792219400000001E-4</v>
      </c>
      <c r="BI12" s="146">
        <v>2.7220619299999998E-4</v>
      </c>
      <c r="BJ12" s="146">
        <v>2.62331999E-4</v>
      </c>
      <c r="BK12" s="146">
        <v>2.4473114400000001E-4</v>
      </c>
      <c r="BL12" s="146">
        <v>5.7011303699999998E-4</v>
      </c>
      <c r="BM12" s="146">
        <v>5.0567543600000002E-4</v>
      </c>
      <c r="BN12" s="146">
        <v>5.2711370900000005E-4</v>
      </c>
      <c r="BO12" s="146">
        <v>5.9276356599999996E-4</v>
      </c>
      <c r="BP12" s="146">
        <v>2.72514857E-4</v>
      </c>
      <c r="BQ12" s="146">
        <v>2.5589069199999999E-4</v>
      </c>
      <c r="BR12" s="146">
        <v>2.46327452E-4</v>
      </c>
      <c r="BS12" s="146">
        <v>2.28341873E-4</v>
      </c>
      <c r="BT12" s="146">
        <v>2.87921558E-4</v>
      </c>
      <c r="BU12" s="146">
        <v>2.7220688600000003E-4</v>
      </c>
      <c r="BV12" s="146">
        <v>2.6233213599999999E-4</v>
      </c>
      <c r="BW12" s="146">
        <v>2.4473085800000001E-4</v>
      </c>
      <c r="BX12" s="146">
        <v>2.8792219400000001E-4</v>
      </c>
      <c r="BY12" s="146">
        <v>2.7220619299999998E-4</v>
      </c>
      <c r="BZ12" s="146">
        <v>2.62331999E-4</v>
      </c>
      <c r="CA12" s="146">
        <v>2.4473114400000001E-4</v>
      </c>
      <c r="CB12" s="146">
        <v>1.32122415E-4</v>
      </c>
      <c r="CC12" s="146">
        <v>1.24043028E-4</v>
      </c>
      <c r="CD12" s="146">
        <v>1.20152203E-4</v>
      </c>
      <c r="CE12" s="146">
        <v>1.09937308E-4</v>
      </c>
      <c r="CF12" s="146">
        <v>2.0678220800000001E-4</v>
      </c>
      <c r="CG12" s="146">
        <v>1.9369313599999999E-4</v>
      </c>
      <c r="CH12" s="146">
        <v>1.8582090599999999E-4</v>
      </c>
      <c r="CI12" s="146">
        <v>1.71892512E-4</v>
      </c>
      <c r="CJ12" s="146">
        <v>1.35949389E-4</v>
      </c>
      <c r="CK12" s="146">
        <v>1.3076771599999999E-4</v>
      </c>
      <c r="CL12" s="146">
        <v>1.32130413E-4</v>
      </c>
      <c r="CM12" s="146">
        <v>1.49775067E-4</v>
      </c>
      <c r="CN12" s="146">
        <v>6.92356918E-4</v>
      </c>
      <c r="CO12" s="146">
        <v>7.0666112799999995E-4</v>
      </c>
      <c r="CP12" s="146">
        <v>7.0012037700000005E-4</v>
      </c>
      <c r="CQ12" s="146">
        <v>6.8301355499999995E-4</v>
      </c>
      <c r="CT12" s="105"/>
    </row>
    <row r="13" spans="1:98" x14ac:dyDescent="0.25">
      <c r="A13" s="122" t="s">
        <v>693</v>
      </c>
      <c r="B13" s="104" t="s">
        <v>63</v>
      </c>
      <c r="C13" s="88" t="s">
        <v>287</v>
      </c>
      <c r="D13" s="123">
        <f t="shared" ca="1" si="1"/>
        <v>0</v>
      </c>
      <c r="E13" s="123">
        <f t="shared" ca="1" si="0"/>
        <v>0</v>
      </c>
      <c r="F13" s="123">
        <f t="shared" ca="1" si="0"/>
        <v>1.2670673875000003E-4</v>
      </c>
      <c r="G13" s="123">
        <f t="shared" ca="1" si="0"/>
        <v>0</v>
      </c>
      <c r="H13" s="123">
        <f t="shared" ca="1" si="0"/>
        <v>0</v>
      </c>
      <c r="I13" s="123">
        <f t="shared" ca="1" si="0"/>
        <v>4.4259072085E-3</v>
      </c>
      <c r="J13" s="123">
        <f t="shared" ca="1" si="0"/>
        <v>3.2829220000000001E-6</v>
      </c>
      <c r="K13" s="123">
        <f t="shared" ca="1" si="0"/>
        <v>0</v>
      </c>
      <c r="L13" s="123">
        <f t="shared" ca="1" si="0"/>
        <v>0</v>
      </c>
      <c r="M13" s="123">
        <f t="shared" ca="1" si="0"/>
        <v>2.8995042499999999E-6</v>
      </c>
      <c r="N13" s="123">
        <f t="shared" ca="1" si="0"/>
        <v>0</v>
      </c>
      <c r="O13" s="123">
        <f t="shared" ca="1" si="0"/>
        <v>2.6823085000000001E-6</v>
      </c>
      <c r="P13" s="123">
        <f t="shared" ca="1" si="0"/>
        <v>2.8995052500000001E-6</v>
      </c>
      <c r="Q13" s="123">
        <f t="shared" ca="1" si="0"/>
        <v>2.8995042499999999E-6</v>
      </c>
      <c r="R13" s="123">
        <f t="shared" ca="1" si="0"/>
        <v>0</v>
      </c>
      <c r="S13" s="123">
        <f t="shared" ca="1" si="0"/>
        <v>0</v>
      </c>
      <c r="T13" s="123">
        <f t="shared" ca="1" si="0"/>
        <v>0</v>
      </c>
      <c r="U13" s="124">
        <f t="shared" ca="1" si="0"/>
        <v>1.6182523500000001E-5</v>
      </c>
      <c r="X13" s="146">
        <v>0</v>
      </c>
      <c r="Y13" s="146">
        <v>0</v>
      </c>
      <c r="Z13" s="146">
        <v>0</v>
      </c>
      <c r="AA13" s="146">
        <v>0</v>
      </c>
      <c r="AB13" s="146">
        <v>0</v>
      </c>
      <c r="AC13" s="146">
        <v>0</v>
      </c>
      <c r="AD13" s="146">
        <v>0</v>
      </c>
      <c r="AE13" s="146">
        <v>0</v>
      </c>
      <c r="AF13" s="146">
        <v>1.2544005700000001E-4</v>
      </c>
      <c r="AG13" s="146">
        <v>2.7727929700000002E-4</v>
      </c>
      <c r="AH13" s="146">
        <v>7.6898521E-5</v>
      </c>
      <c r="AI13" s="146">
        <v>2.7209079999999999E-5</v>
      </c>
      <c r="AJ13" s="146">
        <v>0</v>
      </c>
      <c r="AK13" s="146">
        <v>0</v>
      </c>
      <c r="AL13" s="146">
        <v>0</v>
      </c>
      <c r="AM13" s="146">
        <v>0</v>
      </c>
      <c r="AN13" s="146">
        <v>0</v>
      </c>
      <c r="AO13" s="146">
        <v>0</v>
      </c>
      <c r="AP13" s="146">
        <v>0</v>
      </c>
      <c r="AQ13" s="146">
        <v>0</v>
      </c>
      <c r="AR13" s="146">
        <v>4.2160159359999998E-3</v>
      </c>
      <c r="AS13" s="146">
        <v>4.4602420649999999E-3</v>
      </c>
      <c r="AT13" s="146">
        <v>4.4090803410000001E-3</v>
      </c>
      <c r="AU13" s="146">
        <v>4.6182904920000004E-3</v>
      </c>
      <c r="AV13" s="146">
        <v>0</v>
      </c>
      <c r="AW13" s="146">
        <v>1.3131688000000001E-5</v>
      </c>
      <c r="AX13" s="146">
        <v>0</v>
      </c>
      <c r="AY13" s="146">
        <v>0</v>
      </c>
      <c r="AZ13" s="146">
        <v>0</v>
      </c>
      <c r="BA13" s="146">
        <v>0</v>
      </c>
      <c r="BB13" s="109">
        <v>0</v>
      </c>
      <c r="BC13" s="109">
        <v>0</v>
      </c>
      <c r="BD13" s="146">
        <v>0</v>
      </c>
      <c r="BE13" s="146">
        <v>0</v>
      </c>
      <c r="BF13" s="146">
        <v>0</v>
      </c>
      <c r="BG13" s="146">
        <v>0</v>
      </c>
      <c r="BH13" s="146">
        <v>0</v>
      </c>
      <c r="BI13" s="146">
        <v>1.1598017E-5</v>
      </c>
      <c r="BJ13" s="146">
        <v>0</v>
      </c>
      <c r="BK13" s="146">
        <v>0</v>
      </c>
      <c r="BL13" s="146">
        <v>0</v>
      </c>
      <c r="BM13" s="146">
        <v>0</v>
      </c>
      <c r="BN13" s="146">
        <v>0</v>
      </c>
      <c r="BO13" s="146">
        <v>0</v>
      </c>
      <c r="BP13" s="146">
        <v>0</v>
      </c>
      <c r="BQ13" s="146">
        <v>1.0729234E-5</v>
      </c>
      <c r="BR13" s="146">
        <v>0</v>
      </c>
      <c r="BS13" s="146">
        <v>0</v>
      </c>
      <c r="BT13" s="146">
        <v>0</v>
      </c>
      <c r="BU13" s="146">
        <v>1.1598021000000001E-5</v>
      </c>
      <c r="BV13" s="146">
        <v>0</v>
      </c>
      <c r="BW13" s="146">
        <v>0</v>
      </c>
      <c r="BX13" s="146">
        <v>0</v>
      </c>
      <c r="BY13" s="146">
        <v>1.1598017E-5</v>
      </c>
      <c r="BZ13" s="146">
        <v>0</v>
      </c>
      <c r="CA13" s="146">
        <v>0</v>
      </c>
      <c r="CB13" s="146">
        <v>0</v>
      </c>
      <c r="CC13" s="146">
        <v>0</v>
      </c>
      <c r="CD13" s="146">
        <v>0</v>
      </c>
      <c r="CE13" s="146">
        <v>0</v>
      </c>
      <c r="CF13" s="146">
        <v>0</v>
      </c>
      <c r="CG13" s="146">
        <v>0</v>
      </c>
      <c r="CH13" s="146">
        <v>0</v>
      </c>
      <c r="CI13" s="146">
        <v>0</v>
      </c>
      <c r="CJ13" s="146">
        <v>0</v>
      </c>
      <c r="CK13" s="146">
        <v>0</v>
      </c>
      <c r="CL13" s="146">
        <v>0</v>
      </c>
      <c r="CM13" s="146">
        <v>0</v>
      </c>
      <c r="CN13" s="146">
        <v>1.6424457000000001E-5</v>
      </c>
      <c r="CO13" s="146">
        <v>3.6345747000000002E-5</v>
      </c>
      <c r="CP13" s="146">
        <v>1.195989E-5</v>
      </c>
      <c r="CQ13" s="146">
        <v>0</v>
      </c>
      <c r="CT13" s="105"/>
    </row>
    <row r="14" spans="1:98" x14ac:dyDescent="0.25">
      <c r="A14" s="122" t="s">
        <v>693</v>
      </c>
      <c r="B14" s="104" t="s">
        <v>63</v>
      </c>
      <c r="C14" s="88" t="s">
        <v>298</v>
      </c>
      <c r="D14" s="123">
        <f t="shared" ca="1" si="1"/>
        <v>1.20487281025E-3</v>
      </c>
      <c r="E14" s="123">
        <f t="shared" ca="1" si="0"/>
        <v>4.7556655300000003E-4</v>
      </c>
      <c r="F14" s="123">
        <f t="shared" ca="1" si="0"/>
        <v>0</v>
      </c>
      <c r="G14" s="123">
        <f t="shared" ca="1" si="0"/>
        <v>4.7556655300000003E-4</v>
      </c>
      <c r="H14" s="123">
        <f t="shared" ca="1" si="0"/>
        <v>5.1182558499999998E-4</v>
      </c>
      <c r="I14" s="123">
        <f t="shared" ca="1" si="0"/>
        <v>3.434569525E-4</v>
      </c>
      <c r="J14" s="123">
        <f t="shared" ca="1" si="0"/>
        <v>5.0643651324999998E-4</v>
      </c>
      <c r="K14" s="123">
        <f t="shared" ca="1" si="0"/>
        <v>1.9819438225E-4</v>
      </c>
      <c r="L14" s="123">
        <f t="shared" ca="1" si="0"/>
        <v>8.3840356749999994E-5</v>
      </c>
      <c r="M14" s="123">
        <f t="shared" ca="1" si="0"/>
        <v>1.7742639375E-4</v>
      </c>
      <c r="N14" s="123">
        <f t="shared" ca="1" si="0"/>
        <v>3.5283835524999995E-4</v>
      </c>
      <c r="O14" s="123">
        <f t="shared" ca="1" si="0"/>
        <v>1.6373641524999999E-4</v>
      </c>
      <c r="P14" s="123">
        <f t="shared" ca="1" si="0"/>
        <v>1.7742643300000001E-4</v>
      </c>
      <c r="Q14" s="123">
        <f t="shared" ca="1" si="0"/>
        <v>1.7742639375E-4</v>
      </c>
      <c r="R14" s="123">
        <f t="shared" ca="1" si="0"/>
        <v>8.0871045250000001E-5</v>
      </c>
      <c r="S14" s="123">
        <f t="shared" ca="1" si="0"/>
        <v>1.25485006E-4</v>
      </c>
      <c r="T14" s="123">
        <f t="shared" ca="1" si="0"/>
        <v>8.7614379000000009E-5</v>
      </c>
      <c r="U14" s="124">
        <f t="shared" ca="1" si="0"/>
        <v>4.8064648900000004E-4</v>
      </c>
      <c r="X14" s="146">
        <v>1.192500212E-3</v>
      </c>
      <c r="Y14" s="146">
        <v>3.6269910289999999E-3</v>
      </c>
      <c r="Z14" s="146">
        <v>0</v>
      </c>
      <c r="AA14" s="146">
        <v>0</v>
      </c>
      <c r="AB14" s="146">
        <v>4.6058305900000001E-4</v>
      </c>
      <c r="AC14" s="146">
        <v>1.4416831530000001E-3</v>
      </c>
      <c r="AD14" s="146">
        <v>0</v>
      </c>
      <c r="AE14" s="146">
        <v>0</v>
      </c>
      <c r="AF14" s="146">
        <v>0</v>
      </c>
      <c r="AG14" s="146">
        <v>0</v>
      </c>
      <c r="AH14" s="146">
        <v>0</v>
      </c>
      <c r="AI14" s="146">
        <v>0</v>
      </c>
      <c r="AJ14" s="146">
        <v>4.6058305900000001E-4</v>
      </c>
      <c r="AK14" s="146">
        <v>1.4416831530000001E-3</v>
      </c>
      <c r="AL14" s="146">
        <v>0</v>
      </c>
      <c r="AM14" s="146">
        <v>0</v>
      </c>
      <c r="AN14" s="146">
        <v>4.8847196300000003E-4</v>
      </c>
      <c r="AO14" s="146">
        <v>1.558830377E-3</v>
      </c>
      <c r="AP14" s="146">
        <v>0</v>
      </c>
      <c r="AQ14" s="146">
        <v>0</v>
      </c>
      <c r="AR14" s="146">
        <v>3.6413365800000002E-4</v>
      </c>
      <c r="AS14" s="146">
        <v>3.1528536200000002E-4</v>
      </c>
      <c r="AT14" s="146">
        <v>3.7177053600000003E-4</v>
      </c>
      <c r="AU14" s="146">
        <v>3.22638254E-4</v>
      </c>
      <c r="AV14" s="146">
        <v>4.9420788200000003E-4</v>
      </c>
      <c r="AW14" s="146">
        <v>1.531538171E-3</v>
      </c>
      <c r="AX14" s="146">
        <v>0</v>
      </c>
      <c r="AY14" s="146">
        <v>0</v>
      </c>
      <c r="AZ14" s="146">
        <v>1.88917348E-4</v>
      </c>
      <c r="BA14" s="146">
        <v>6.0386018100000004E-4</v>
      </c>
      <c r="BB14" s="109">
        <v>0</v>
      </c>
      <c r="BC14" s="109">
        <v>0</v>
      </c>
      <c r="BD14" s="146">
        <v>1.12630394E-4</v>
      </c>
      <c r="BE14" s="146">
        <v>2.22731033E-4</v>
      </c>
      <c r="BF14" s="146">
        <v>0</v>
      </c>
      <c r="BG14" s="146">
        <v>0</v>
      </c>
      <c r="BH14" s="146">
        <v>1.7495013900000001E-4</v>
      </c>
      <c r="BI14" s="146">
        <v>5.3475543600000003E-4</v>
      </c>
      <c r="BJ14" s="146">
        <v>0</v>
      </c>
      <c r="BK14" s="146">
        <v>0</v>
      </c>
      <c r="BL14" s="146">
        <v>4.2932414399999999E-4</v>
      </c>
      <c r="BM14" s="146">
        <v>9.8202927699999991E-4</v>
      </c>
      <c r="BN14" s="146">
        <v>0</v>
      </c>
      <c r="BO14" s="146">
        <v>0</v>
      </c>
      <c r="BP14" s="146">
        <v>1.59812884E-4</v>
      </c>
      <c r="BQ14" s="146">
        <v>4.9513277699999995E-4</v>
      </c>
      <c r="BR14" s="146">
        <v>0</v>
      </c>
      <c r="BS14" s="146">
        <v>0</v>
      </c>
      <c r="BT14" s="146">
        <v>1.7495015799999999E-4</v>
      </c>
      <c r="BU14" s="146">
        <v>5.3475557400000002E-4</v>
      </c>
      <c r="BV14" s="146">
        <v>0</v>
      </c>
      <c r="BW14" s="146">
        <v>0</v>
      </c>
      <c r="BX14" s="146">
        <v>1.7495013900000001E-4</v>
      </c>
      <c r="BY14" s="146">
        <v>5.3475543600000003E-4</v>
      </c>
      <c r="BZ14" s="146">
        <v>0</v>
      </c>
      <c r="CA14" s="146">
        <v>0</v>
      </c>
      <c r="CB14" s="146">
        <v>7.8443738999999996E-5</v>
      </c>
      <c r="CC14" s="146">
        <v>2.4504044199999999E-4</v>
      </c>
      <c r="CD14" s="146">
        <v>0</v>
      </c>
      <c r="CE14" s="146">
        <v>0</v>
      </c>
      <c r="CF14" s="146">
        <v>1.21364882E-4</v>
      </c>
      <c r="CG14" s="146">
        <v>3.80575142E-4</v>
      </c>
      <c r="CH14" s="146">
        <v>0</v>
      </c>
      <c r="CI14" s="146">
        <v>0</v>
      </c>
      <c r="CJ14" s="146">
        <v>8.4605436E-5</v>
      </c>
      <c r="CK14" s="146">
        <v>2.6585208000000002E-4</v>
      </c>
      <c r="CL14" s="146">
        <v>0</v>
      </c>
      <c r="CM14" s="146">
        <v>0</v>
      </c>
      <c r="CN14" s="146">
        <v>4.9567873300000005E-4</v>
      </c>
      <c r="CO14" s="146">
        <v>1.426907223E-3</v>
      </c>
      <c r="CP14" s="146">
        <v>0</v>
      </c>
      <c r="CQ14" s="146">
        <v>0</v>
      </c>
      <c r="CT14" s="105"/>
    </row>
    <row r="15" spans="1:98" x14ac:dyDescent="0.25">
      <c r="A15" s="122" t="s">
        <v>693</v>
      </c>
      <c r="B15" s="104" t="s">
        <v>63</v>
      </c>
      <c r="C15" s="88" t="s">
        <v>299</v>
      </c>
      <c r="D15" s="123">
        <f t="shared" ca="1" si="1"/>
        <v>3.1522403420000001E-3</v>
      </c>
      <c r="E15" s="123">
        <f t="shared" ca="1" si="0"/>
        <v>1.1724628274999999E-3</v>
      </c>
      <c r="F15" s="123">
        <f t="shared" ca="1" si="0"/>
        <v>0</v>
      </c>
      <c r="G15" s="123">
        <f t="shared" ca="1" si="0"/>
        <v>1.1724628274999999E-3</v>
      </c>
      <c r="H15" s="123">
        <f t="shared" ca="1" si="0"/>
        <v>1.2259277457500001E-3</v>
      </c>
      <c r="I15" s="123">
        <f t="shared" ca="1" si="0"/>
        <v>1.2754239420000001E-3</v>
      </c>
      <c r="J15" s="123">
        <f t="shared" ca="1" si="0"/>
        <v>1.20505782E-3</v>
      </c>
      <c r="K15" s="123">
        <f t="shared" ca="1" si="0"/>
        <v>0</v>
      </c>
      <c r="L15" s="123">
        <f t="shared" ca="1" si="0"/>
        <v>2.6440686999999997E-5</v>
      </c>
      <c r="M15" s="123">
        <f t="shared" ca="1" si="0"/>
        <v>4.7279972250000002E-4</v>
      </c>
      <c r="N15" s="123">
        <f t="shared" ca="1" si="0"/>
        <v>9.5660993625000003E-4</v>
      </c>
      <c r="O15" s="123">
        <f t="shared" ca="1" si="0"/>
        <v>4.3487488650000006E-4</v>
      </c>
      <c r="P15" s="123">
        <f t="shared" ca="1" si="0"/>
        <v>4.7279985374999999E-4</v>
      </c>
      <c r="Q15" s="123">
        <f t="shared" ca="1" si="0"/>
        <v>4.7279972250000002E-4</v>
      </c>
      <c r="R15" s="123">
        <f t="shared" ca="1" si="0"/>
        <v>2.11940307E-4</v>
      </c>
      <c r="S15" s="123">
        <f t="shared" ca="1" si="0"/>
        <v>3.3002232575000002E-4</v>
      </c>
      <c r="T15" s="123">
        <f t="shared" ca="1" si="0"/>
        <v>2.6390193075E-4</v>
      </c>
      <c r="U15" s="124">
        <f t="shared" ca="1" si="0"/>
        <v>1.4695669605000001E-3</v>
      </c>
      <c r="X15" s="146">
        <v>0</v>
      </c>
      <c r="Y15" s="146">
        <v>0</v>
      </c>
      <c r="Z15" s="146">
        <v>7.8917574409999997E-3</v>
      </c>
      <c r="AA15" s="146">
        <v>4.7172039269999999E-3</v>
      </c>
      <c r="AB15" s="146">
        <v>0</v>
      </c>
      <c r="AC15" s="146">
        <v>0</v>
      </c>
      <c r="AD15" s="146">
        <v>2.9414124589999999E-3</v>
      </c>
      <c r="AE15" s="146">
        <v>1.748438851E-3</v>
      </c>
      <c r="AF15" s="146">
        <v>0</v>
      </c>
      <c r="AG15" s="146">
        <v>0</v>
      </c>
      <c r="AH15" s="146">
        <v>0</v>
      </c>
      <c r="AI15" s="146">
        <v>0</v>
      </c>
      <c r="AJ15" s="146">
        <v>0</v>
      </c>
      <c r="AK15" s="146">
        <v>0</v>
      </c>
      <c r="AL15" s="146">
        <v>2.9414124589999999E-3</v>
      </c>
      <c r="AM15" s="146">
        <v>1.748438851E-3</v>
      </c>
      <c r="AN15" s="146">
        <v>0</v>
      </c>
      <c r="AO15" s="146">
        <v>0</v>
      </c>
      <c r="AP15" s="146">
        <v>3.142413032E-3</v>
      </c>
      <c r="AQ15" s="146">
        <v>1.7612979510000001E-3</v>
      </c>
      <c r="AR15" s="146">
        <v>1.1435287340000001E-3</v>
      </c>
      <c r="AS15" s="146">
        <v>3.9581670340000001E-3</v>
      </c>
      <c r="AT15" s="146">
        <v>0</v>
      </c>
      <c r="AU15" s="146">
        <v>0</v>
      </c>
      <c r="AV15" s="146">
        <v>0</v>
      </c>
      <c r="AW15" s="146">
        <v>0</v>
      </c>
      <c r="AX15" s="146">
        <v>3.1317657499999999E-3</v>
      </c>
      <c r="AY15" s="146">
        <v>1.6884655299999999E-3</v>
      </c>
      <c r="AZ15" s="146">
        <v>0</v>
      </c>
      <c r="BA15" s="146">
        <v>0</v>
      </c>
      <c r="BB15" s="109">
        <v>0</v>
      </c>
      <c r="BC15" s="109">
        <v>0</v>
      </c>
      <c r="BD15" s="146">
        <v>0</v>
      </c>
      <c r="BE15" s="146">
        <v>0</v>
      </c>
      <c r="BF15" s="146">
        <v>5.1643466999999997E-5</v>
      </c>
      <c r="BG15" s="146">
        <v>5.4119280999999997E-5</v>
      </c>
      <c r="BH15" s="146">
        <v>0</v>
      </c>
      <c r="BI15" s="146">
        <v>0</v>
      </c>
      <c r="BJ15" s="146">
        <v>1.185375175E-3</v>
      </c>
      <c r="BK15" s="146">
        <v>7.0582371500000002E-4</v>
      </c>
      <c r="BL15" s="146">
        <v>0</v>
      </c>
      <c r="BM15" s="146">
        <v>0</v>
      </c>
      <c r="BN15" s="146">
        <v>2.26451369E-3</v>
      </c>
      <c r="BO15" s="146">
        <v>1.5619260549999999E-3</v>
      </c>
      <c r="BP15" s="146">
        <v>0</v>
      </c>
      <c r="BQ15" s="146">
        <v>0</v>
      </c>
      <c r="BR15" s="146">
        <v>1.0884820830000001E-3</v>
      </c>
      <c r="BS15" s="146">
        <v>6.5101746300000004E-4</v>
      </c>
      <c r="BT15" s="146">
        <v>0</v>
      </c>
      <c r="BU15" s="146">
        <v>0</v>
      </c>
      <c r="BV15" s="146">
        <v>1.1853757789999999E-3</v>
      </c>
      <c r="BW15" s="146">
        <v>7.0582363600000001E-4</v>
      </c>
      <c r="BX15" s="146">
        <v>0</v>
      </c>
      <c r="BY15" s="146">
        <v>0</v>
      </c>
      <c r="BZ15" s="146">
        <v>1.185375175E-3</v>
      </c>
      <c r="CA15" s="146">
        <v>7.0582371500000002E-4</v>
      </c>
      <c r="CB15" s="146">
        <v>0</v>
      </c>
      <c r="CC15" s="146">
        <v>0</v>
      </c>
      <c r="CD15" s="146">
        <v>5.3225024700000005E-4</v>
      </c>
      <c r="CE15" s="146">
        <v>3.15510981E-4</v>
      </c>
      <c r="CF15" s="146">
        <v>0</v>
      </c>
      <c r="CG15" s="146">
        <v>0</v>
      </c>
      <c r="CH15" s="146">
        <v>8.2411807500000001E-4</v>
      </c>
      <c r="CI15" s="146">
        <v>4.9597122799999995E-4</v>
      </c>
      <c r="CJ15" s="146">
        <v>0</v>
      </c>
      <c r="CK15" s="146">
        <v>0</v>
      </c>
      <c r="CL15" s="146">
        <v>6.0042696399999998E-4</v>
      </c>
      <c r="CM15" s="146">
        <v>4.5518075900000002E-4</v>
      </c>
      <c r="CN15" s="146">
        <v>0</v>
      </c>
      <c r="CO15" s="146">
        <v>0</v>
      </c>
      <c r="CP15" s="146">
        <v>3.5375367829999999E-3</v>
      </c>
      <c r="CQ15" s="146">
        <v>2.3407310590000002E-3</v>
      </c>
      <c r="CT15" s="105"/>
    </row>
    <row r="16" spans="1:98" x14ac:dyDescent="0.25">
      <c r="A16" s="122" t="s">
        <v>693</v>
      </c>
      <c r="B16" s="104" t="s">
        <v>63</v>
      </c>
      <c r="C16" s="88" t="s">
        <v>300</v>
      </c>
      <c r="D16" s="123">
        <f t="shared" ca="1" si="1"/>
        <v>3.23551045E-3</v>
      </c>
      <c r="E16" s="123">
        <f t="shared" ca="1" si="0"/>
        <v>1.273839912E-3</v>
      </c>
      <c r="F16" s="123">
        <f t="shared" ca="1" si="0"/>
        <v>0</v>
      </c>
      <c r="G16" s="123">
        <f t="shared" ca="1" si="0"/>
        <v>1.273839912E-3</v>
      </c>
      <c r="H16" s="123">
        <f t="shared" ca="1" si="0"/>
        <v>1.3567043437500001E-3</v>
      </c>
      <c r="I16" s="123">
        <f t="shared" ca="1" si="0"/>
        <v>3.5863324145000001E-3</v>
      </c>
      <c r="J16" s="123">
        <f t="shared" ca="1" si="0"/>
        <v>1.3535829912499999E-3</v>
      </c>
      <c r="K16" s="123">
        <f t="shared" ca="1" si="0"/>
        <v>5.4319843174999995E-4</v>
      </c>
      <c r="L16" s="123">
        <f t="shared" ca="1" si="0"/>
        <v>2.6442151324999999E-4</v>
      </c>
      <c r="M16" s="123">
        <f t="shared" ca="1" si="0"/>
        <v>4.8717363824999998E-4</v>
      </c>
      <c r="N16" s="123">
        <f t="shared" ca="1" si="0"/>
        <v>1.07833175725E-3</v>
      </c>
      <c r="O16" s="123">
        <f t="shared" ca="1" si="0"/>
        <v>4.4523680700000003E-4</v>
      </c>
      <c r="P16" s="123">
        <f t="shared" ca="1" si="0"/>
        <v>4.8717348474999999E-4</v>
      </c>
      <c r="Q16" s="123">
        <f t="shared" ca="1" si="0"/>
        <v>4.8717363824999998E-4</v>
      </c>
      <c r="R16" s="123">
        <f t="shared" ca="1" si="0"/>
        <v>2.1626723375000001E-4</v>
      </c>
      <c r="S16" s="123">
        <f t="shared" ca="1" si="0"/>
        <v>3.3866139225000003E-4</v>
      </c>
      <c r="T16" s="123">
        <f t="shared" ca="1" si="0"/>
        <v>2.3590799925000001E-4</v>
      </c>
      <c r="U16" s="124">
        <f t="shared" ca="1" si="0"/>
        <v>1.4289784130000001E-3</v>
      </c>
      <c r="X16" s="146">
        <v>5.0414478369999998E-3</v>
      </c>
      <c r="Y16" s="146">
        <v>7.9005939630000001E-3</v>
      </c>
      <c r="Z16" s="146">
        <v>0</v>
      </c>
      <c r="AA16" s="146">
        <v>0</v>
      </c>
      <c r="AB16" s="146">
        <v>1.9532978319999998E-3</v>
      </c>
      <c r="AC16" s="146">
        <v>3.142061816E-3</v>
      </c>
      <c r="AD16" s="146">
        <v>0</v>
      </c>
      <c r="AE16" s="146">
        <v>0</v>
      </c>
      <c r="AF16" s="146">
        <v>0</v>
      </c>
      <c r="AG16" s="146">
        <v>0</v>
      </c>
      <c r="AH16" s="146">
        <v>0</v>
      </c>
      <c r="AI16" s="146">
        <v>0</v>
      </c>
      <c r="AJ16" s="146">
        <v>1.9532978319999998E-3</v>
      </c>
      <c r="AK16" s="146">
        <v>3.142061816E-3</v>
      </c>
      <c r="AL16" s="146">
        <v>0</v>
      </c>
      <c r="AM16" s="146">
        <v>0</v>
      </c>
      <c r="AN16" s="146">
        <v>2.0468499829999999E-3</v>
      </c>
      <c r="AO16" s="146">
        <v>3.3799673919999999E-3</v>
      </c>
      <c r="AP16" s="146">
        <v>0</v>
      </c>
      <c r="AQ16" s="146">
        <v>0</v>
      </c>
      <c r="AR16" s="146">
        <v>0</v>
      </c>
      <c r="AS16" s="146">
        <v>0</v>
      </c>
      <c r="AT16" s="146">
        <v>8.5148909240000004E-3</v>
      </c>
      <c r="AU16" s="146">
        <v>5.830438734E-3</v>
      </c>
      <c r="AV16" s="146">
        <v>2.073888083E-3</v>
      </c>
      <c r="AW16" s="146">
        <v>3.3404438820000002E-3</v>
      </c>
      <c r="AX16" s="146">
        <v>0</v>
      </c>
      <c r="AY16" s="146">
        <v>0</v>
      </c>
      <c r="AZ16" s="146">
        <v>8.7530395599999999E-4</v>
      </c>
      <c r="BA16" s="146">
        <v>1.2974897709999999E-3</v>
      </c>
      <c r="BB16" s="109">
        <v>0</v>
      </c>
      <c r="BC16" s="109">
        <v>0</v>
      </c>
      <c r="BD16" s="146">
        <v>5.1976401699999997E-4</v>
      </c>
      <c r="BE16" s="146">
        <v>5.37922036E-4</v>
      </c>
      <c r="BF16" s="146">
        <v>0</v>
      </c>
      <c r="BG16" s="146">
        <v>0</v>
      </c>
      <c r="BH16" s="146">
        <v>7.4329411400000001E-4</v>
      </c>
      <c r="BI16" s="146">
        <v>1.2054004389999999E-3</v>
      </c>
      <c r="BJ16" s="146">
        <v>0</v>
      </c>
      <c r="BK16" s="146">
        <v>0</v>
      </c>
      <c r="BL16" s="146">
        <v>1.8980988950000001E-3</v>
      </c>
      <c r="BM16" s="146">
        <v>2.4152281340000001E-3</v>
      </c>
      <c r="BN16" s="146">
        <v>0</v>
      </c>
      <c r="BO16" s="146">
        <v>0</v>
      </c>
      <c r="BP16" s="146">
        <v>6.7669887299999997E-4</v>
      </c>
      <c r="BQ16" s="146">
        <v>1.104248355E-3</v>
      </c>
      <c r="BR16" s="146">
        <v>0</v>
      </c>
      <c r="BS16" s="146">
        <v>0</v>
      </c>
      <c r="BT16" s="146">
        <v>7.4329535100000005E-4</v>
      </c>
      <c r="BU16" s="146">
        <v>1.2053985879999999E-3</v>
      </c>
      <c r="BV16" s="146">
        <v>0</v>
      </c>
      <c r="BW16" s="146">
        <v>0</v>
      </c>
      <c r="BX16" s="146">
        <v>7.4329411400000001E-4</v>
      </c>
      <c r="BY16" s="146">
        <v>1.2054004389999999E-3</v>
      </c>
      <c r="BZ16" s="146">
        <v>0</v>
      </c>
      <c r="CA16" s="146">
        <v>0</v>
      </c>
      <c r="CB16" s="146">
        <v>3.2635699500000001E-4</v>
      </c>
      <c r="CC16" s="146">
        <v>5.3871194000000002E-4</v>
      </c>
      <c r="CD16" s="146">
        <v>0</v>
      </c>
      <c r="CE16" s="146">
        <v>0</v>
      </c>
      <c r="CF16" s="146">
        <v>5.1268749900000002E-4</v>
      </c>
      <c r="CG16" s="146">
        <v>8.4195807000000001E-4</v>
      </c>
      <c r="CH16" s="146">
        <v>0</v>
      </c>
      <c r="CI16" s="146">
        <v>0</v>
      </c>
      <c r="CJ16" s="146">
        <v>3.5709102699999997E-4</v>
      </c>
      <c r="CK16" s="146">
        <v>5.8654097000000001E-4</v>
      </c>
      <c r="CL16" s="146">
        <v>0</v>
      </c>
      <c r="CM16" s="146">
        <v>0</v>
      </c>
      <c r="CN16" s="146">
        <v>2.2506484849999999E-3</v>
      </c>
      <c r="CO16" s="146">
        <v>3.4652651670000001E-3</v>
      </c>
      <c r="CP16" s="146">
        <v>0</v>
      </c>
      <c r="CQ16" s="146">
        <v>0</v>
      </c>
      <c r="CT16" s="105"/>
    </row>
    <row r="17" spans="1:98" x14ac:dyDescent="0.25">
      <c r="A17" s="122" t="s">
        <v>693</v>
      </c>
      <c r="B17" s="104" t="s">
        <v>63</v>
      </c>
      <c r="C17" s="88" t="s">
        <v>301</v>
      </c>
      <c r="D17" s="123">
        <f t="shared" ca="1" si="1"/>
        <v>6.5546384940000004E-3</v>
      </c>
      <c r="E17" s="123">
        <f t="shared" ca="1" si="0"/>
        <v>2.4907583050000001E-3</v>
      </c>
      <c r="F17" s="123">
        <f t="shared" ca="1" si="0"/>
        <v>0</v>
      </c>
      <c r="G17" s="123">
        <f t="shared" ca="1" si="0"/>
        <v>2.4907583050000001E-3</v>
      </c>
      <c r="H17" s="123">
        <f t="shared" ca="1" si="0"/>
        <v>2.5604916497500001E-3</v>
      </c>
      <c r="I17" s="123">
        <f t="shared" ca="1" si="0"/>
        <v>3.4635009532500002E-3</v>
      </c>
      <c r="J17" s="123">
        <f t="shared" ca="1" si="0"/>
        <v>2.4437620305E-3</v>
      </c>
      <c r="K17" s="123">
        <f t="shared" ca="1" si="0"/>
        <v>0</v>
      </c>
      <c r="L17" s="123">
        <f t="shared" ca="1" si="0"/>
        <v>3.8606737749999996E-5</v>
      </c>
      <c r="M17" s="123">
        <f t="shared" ca="1" si="0"/>
        <v>9.8448552624999996E-4</v>
      </c>
      <c r="N17" s="123">
        <f t="shared" ca="1" si="0"/>
        <v>2.4303702784999998E-3</v>
      </c>
      <c r="O17" s="123">
        <f t="shared" ca="1" si="0"/>
        <v>9.0773389699999997E-4</v>
      </c>
      <c r="P17" s="123">
        <f t="shared" ca="1" si="0"/>
        <v>9.8448495225000009E-4</v>
      </c>
      <c r="Q17" s="123">
        <f t="shared" ca="1" si="0"/>
        <v>9.8448552624999996E-4</v>
      </c>
      <c r="R17" s="123">
        <f t="shared" ca="1" si="0"/>
        <v>4.4244856824999997E-4</v>
      </c>
      <c r="S17" s="123">
        <f t="shared" ca="1" si="0"/>
        <v>6.8673476575000002E-4</v>
      </c>
      <c r="T17" s="123">
        <f t="shared" ca="1" si="0"/>
        <v>5.5209062E-4</v>
      </c>
      <c r="U17" s="124">
        <f t="shared" ca="1" si="0"/>
        <v>2.9745115667500002E-3</v>
      </c>
      <c r="X17" s="146">
        <v>0</v>
      </c>
      <c r="Y17" s="146">
        <v>0</v>
      </c>
      <c r="Z17" s="146">
        <v>1.5571969638E-2</v>
      </c>
      <c r="AA17" s="146">
        <v>1.0646584338E-2</v>
      </c>
      <c r="AB17" s="146">
        <v>0</v>
      </c>
      <c r="AC17" s="146">
        <v>0</v>
      </c>
      <c r="AD17" s="146">
        <v>5.9326332580000004E-3</v>
      </c>
      <c r="AE17" s="146">
        <v>4.0303999620000001E-3</v>
      </c>
      <c r="AF17" s="146">
        <v>0</v>
      </c>
      <c r="AG17" s="146">
        <v>0</v>
      </c>
      <c r="AH17" s="146">
        <v>0</v>
      </c>
      <c r="AI17" s="146">
        <v>0</v>
      </c>
      <c r="AJ17" s="146">
        <v>0</v>
      </c>
      <c r="AK17" s="146">
        <v>0</v>
      </c>
      <c r="AL17" s="146">
        <v>5.9326332580000004E-3</v>
      </c>
      <c r="AM17" s="146">
        <v>4.0303999620000001E-3</v>
      </c>
      <c r="AN17" s="146">
        <v>0</v>
      </c>
      <c r="AO17" s="146">
        <v>0</v>
      </c>
      <c r="AP17" s="146">
        <v>6.2376551620000002E-3</v>
      </c>
      <c r="AQ17" s="146">
        <v>4.0043114370000004E-3</v>
      </c>
      <c r="AR17" s="146">
        <v>5.0875092139999996E-3</v>
      </c>
      <c r="AS17" s="146">
        <v>8.7664945990000003E-3</v>
      </c>
      <c r="AT17" s="146">
        <v>0</v>
      </c>
      <c r="AU17" s="146">
        <v>0</v>
      </c>
      <c r="AV17" s="146">
        <v>0</v>
      </c>
      <c r="AW17" s="146">
        <v>0</v>
      </c>
      <c r="AX17" s="146">
        <v>5.9835718910000004E-3</v>
      </c>
      <c r="AY17" s="146">
        <v>3.7914762310000002E-3</v>
      </c>
      <c r="AZ17" s="146">
        <v>0</v>
      </c>
      <c r="BA17" s="146">
        <v>0</v>
      </c>
      <c r="BB17" s="109">
        <v>0</v>
      </c>
      <c r="BC17" s="109">
        <v>0</v>
      </c>
      <c r="BD17" s="146">
        <v>0</v>
      </c>
      <c r="BE17" s="146">
        <v>0</v>
      </c>
      <c r="BF17" s="146">
        <v>7.0422660000000003E-5</v>
      </c>
      <c r="BG17" s="146">
        <v>8.4004290999999993E-5</v>
      </c>
      <c r="BH17" s="146">
        <v>0</v>
      </c>
      <c r="BI17" s="146">
        <v>0</v>
      </c>
      <c r="BJ17" s="146">
        <v>2.3184390799999999E-3</v>
      </c>
      <c r="BK17" s="146">
        <v>1.6195030249999999E-3</v>
      </c>
      <c r="BL17" s="146">
        <v>0</v>
      </c>
      <c r="BM17" s="146">
        <v>0</v>
      </c>
      <c r="BN17" s="146">
        <v>5.3701698889999996E-3</v>
      </c>
      <c r="BO17" s="146">
        <v>4.3513112249999996E-3</v>
      </c>
      <c r="BP17" s="146">
        <v>0</v>
      </c>
      <c r="BQ17" s="146">
        <v>0</v>
      </c>
      <c r="BR17" s="146">
        <v>2.1380187429999998E-3</v>
      </c>
      <c r="BS17" s="146">
        <v>1.492916845E-3</v>
      </c>
      <c r="BT17" s="146">
        <v>0</v>
      </c>
      <c r="BU17" s="146">
        <v>0</v>
      </c>
      <c r="BV17" s="146">
        <v>2.318439292E-3</v>
      </c>
      <c r="BW17" s="146">
        <v>1.6195005169999999E-3</v>
      </c>
      <c r="BX17" s="146">
        <v>0</v>
      </c>
      <c r="BY17" s="146">
        <v>0</v>
      </c>
      <c r="BZ17" s="146">
        <v>2.3184390799999999E-3</v>
      </c>
      <c r="CA17" s="146">
        <v>1.6195030249999999E-3</v>
      </c>
      <c r="CB17" s="146">
        <v>0</v>
      </c>
      <c r="CC17" s="146">
        <v>0</v>
      </c>
      <c r="CD17" s="146">
        <v>1.0501413719999999E-3</v>
      </c>
      <c r="CE17" s="146">
        <v>7.1965290099999996E-4</v>
      </c>
      <c r="CF17" s="146">
        <v>0</v>
      </c>
      <c r="CG17" s="146">
        <v>0</v>
      </c>
      <c r="CH17" s="146">
        <v>1.61728646E-3</v>
      </c>
      <c r="CI17" s="146">
        <v>1.1296526030000001E-3</v>
      </c>
      <c r="CJ17" s="146">
        <v>0</v>
      </c>
      <c r="CK17" s="146">
        <v>0</v>
      </c>
      <c r="CL17" s="146">
        <v>1.1929996170000001E-3</v>
      </c>
      <c r="CM17" s="146">
        <v>1.0153628629999999E-3</v>
      </c>
      <c r="CN17" s="146">
        <v>0</v>
      </c>
      <c r="CO17" s="146">
        <v>0</v>
      </c>
      <c r="CP17" s="146">
        <v>6.6602282559999997E-3</v>
      </c>
      <c r="CQ17" s="146">
        <v>5.2378180110000004E-3</v>
      </c>
      <c r="CT17" s="105"/>
    </row>
    <row r="18" spans="1:98" x14ac:dyDescent="0.25">
      <c r="A18" s="122" t="s">
        <v>693</v>
      </c>
      <c r="B18" s="104" t="s">
        <v>63</v>
      </c>
      <c r="C18" s="88" t="s">
        <v>302</v>
      </c>
      <c r="D18" s="123">
        <f t="shared" ca="1" si="1"/>
        <v>5.3477399627500002E-3</v>
      </c>
      <c r="E18" s="123">
        <f t="shared" ca="1" si="0"/>
        <v>2.0893462135E-3</v>
      </c>
      <c r="F18" s="123">
        <f t="shared" ca="1" si="0"/>
        <v>1.3921820799999999E-4</v>
      </c>
      <c r="G18" s="123">
        <f t="shared" ca="1" si="0"/>
        <v>2.0893462135E-3</v>
      </c>
      <c r="H18" s="123">
        <f t="shared" ca="1" si="0"/>
        <v>2.1993566687499998E-3</v>
      </c>
      <c r="I18" s="123">
        <f t="shared" ca="1" si="0"/>
        <v>7.772191546500001E-3</v>
      </c>
      <c r="J18" s="123">
        <f t="shared" ca="1" si="0"/>
        <v>1.9491971912499999E-3</v>
      </c>
      <c r="K18" s="123">
        <f t="shared" ca="1" si="0"/>
        <v>4.0634368075000003E-4</v>
      </c>
      <c r="L18" s="123">
        <f t="shared" ca="1" si="0"/>
        <v>1.7934627575E-4</v>
      </c>
      <c r="M18" s="123">
        <f t="shared" ca="1" si="0"/>
        <v>6.9568930799999995E-4</v>
      </c>
      <c r="N18" s="123">
        <f t="shared" ca="1" si="0"/>
        <v>1.2233072322499999E-3</v>
      </c>
      <c r="O18" s="123">
        <f t="shared" ca="1" si="0"/>
        <v>6.6571601349999995E-4</v>
      </c>
      <c r="P18" s="123">
        <f t="shared" ca="1" si="0"/>
        <v>6.9568900674999996E-4</v>
      </c>
      <c r="Q18" s="123">
        <f t="shared" ca="1" si="0"/>
        <v>6.9568930799999995E-4</v>
      </c>
      <c r="R18" s="123">
        <f t="shared" ca="1" si="0"/>
        <v>3.2438871650000001E-4</v>
      </c>
      <c r="S18" s="123">
        <f t="shared" ca="1" si="0"/>
        <v>5.0803335449999996E-4</v>
      </c>
      <c r="T18" s="123">
        <f t="shared" ca="1" si="0"/>
        <v>3.4115108575000002E-4</v>
      </c>
      <c r="U18" s="124">
        <f t="shared" ca="1" si="0"/>
        <v>1.62344150525E-3</v>
      </c>
      <c r="X18" s="146">
        <v>2.1390959851000001E-2</v>
      </c>
      <c r="Y18" s="146">
        <v>0</v>
      </c>
      <c r="Z18" s="146">
        <v>0</v>
      </c>
      <c r="AA18" s="146">
        <v>0</v>
      </c>
      <c r="AB18" s="146">
        <v>8.3573848539999999E-3</v>
      </c>
      <c r="AC18" s="146">
        <v>0</v>
      </c>
      <c r="AD18" s="146">
        <v>0</v>
      </c>
      <c r="AE18" s="146">
        <v>0</v>
      </c>
      <c r="AF18" s="146">
        <v>5.5687283199999996E-4</v>
      </c>
      <c r="AG18" s="146">
        <v>0</v>
      </c>
      <c r="AH18" s="146">
        <v>0</v>
      </c>
      <c r="AI18" s="146">
        <v>0</v>
      </c>
      <c r="AJ18" s="146">
        <v>8.3573848539999999E-3</v>
      </c>
      <c r="AK18" s="146">
        <v>0</v>
      </c>
      <c r="AL18" s="146">
        <v>0</v>
      </c>
      <c r="AM18" s="146">
        <v>0</v>
      </c>
      <c r="AN18" s="146">
        <v>8.7974266749999992E-3</v>
      </c>
      <c r="AO18" s="146">
        <v>0</v>
      </c>
      <c r="AP18" s="146">
        <v>0</v>
      </c>
      <c r="AQ18" s="146">
        <v>0</v>
      </c>
      <c r="AR18" s="146">
        <v>0</v>
      </c>
      <c r="AS18" s="146">
        <v>0</v>
      </c>
      <c r="AT18" s="146">
        <v>1.7392434593000002E-2</v>
      </c>
      <c r="AU18" s="146">
        <v>1.3696331593000001E-2</v>
      </c>
      <c r="AV18" s="146">
        <v>7.7967887649999998E-3</v>
      </c>
      <c r="AW18" s="146">
        <v>0</v>
      </c>
      <c r="AX18" s="146">
        <v>0</v>
      </c>
      <c r="AY18" s="146">
        <v>0</v>
      </c>
      <c r="AZ18" s="146">
        <v>1.6253747230000001E-3</v>
      </c>
      <c r="BA18" s="146">
        <v>0</v>
      </c>
      <c r="BB18" s="109">
        <v>0</v>
      </c>
      <c r="BC18" s="109">
        <v>0</v>
      </c>
      <c r="BD18" s="146">
        <v>7.1738510299999998E-4</v>
      </c>
      <c r="BE18" s="146">
        <v>0</v>
      </c>
      <c r="BF18" s="146">
        <v>0</v>
      </c>
      <c r="BG18" s="146">
        <v>0</v>
      </c>
      <c r="BH18" s="146">
        <v>2.7827572319999998E-3</v>
      </c>
      <c r="BI18" s="146">
        <v>0</v>
      </c>
      <c r="BJ18" s="146">
        <v>0</v>
      </c>
      <c r="BK18" s="146">
        <v>0</v>
      </c>
      <c r="BL18" s="146">
        <v>4.8932289289999997E-3</v>
      </c>
      <c r="BM18" s="146">
        <v>0</v>
      </c>
      <c r="BN18" s="146">
        <v>0</v>
      </c>
      <c r="BO18" s="146">
        <v>0</v>
      </c>
      <c r="BP18" s="146">
        <v>2.6628640539999998E-3</v>
      </c>
      <c r="BQ18" s="146">
        <v>0</v>
      </c>
      <c r="BR18" s="146">
        <v>0</v>
      </c>
      <c r="BS18" s="146">
        <v>0</v>
      </c>
      <c r="BT18" s="146">
        <v>2.7827560269999998E-3</v>
      </c>
      <c r="BU18" s="146">
        <v>0</v>
      </c>
      <c r="BV18" s="146">
        <v>0</v>
      </c>
      <c r="BW18" s="146">
        <v>0</v>
      </c>
      <c r="BX18" s="146">
        <v>2.7827572319999998E-3</v>
      </c>
      <c r="BY18" s="146">
        <v>0</v>
      </c>
      <c r="BZ18" s="146">
        <v>0</v>
      </c>
      <c r="CA18" s="146">
        <v>0</v>
      </c>
      <c r="CB18" s="146">
        <v>1.297554866E-3</v>
      </c>
      <c r="CC18" s="146">
        <v>0</v>
      </c>
      <c r="CD18" s="146">
        <v>0</v>
      </c>
      <c r="CE18" s="146">
        <v>0</v>
      </c>
      <c r="CF18" s="146">
        <v>2.0321334179999998E-3</v>
      </c>
      <c r="CG18" s="146">
        <v>0</v>
      </c>
      <c r="CH18" s="146">
        <v>0</v>
      </c>
      <c r="CI18" s="146">
        <v>0</v>
      </c>
      <c r="CJ18" s="146">
        <v>1.3646043430000001E-3</v>
      </c>
      <c r="CK18" s="146">
        <v>0</v>
      </c>
      <c r="CL18" s="146">
        <v>0</v>
      </c>
      <c r="CM18" s="146">
        <v>0</v>
      </c>
      <c r="CN18" s="146">
        <v>6.4937660210000001E-3</v>
      </c>
      <c r="CO18" s="146">
        <v>0</v>
      </c>
      <c r="CP18" s="146">
        <v>0</v>
      </c>
      <c r="CQ18" s="146">
        <v>0</v>
      </c>
      <c r="CT18" s="105"/>
    </row>
    <row r="19" spans="1:98" x14ac:dyDescent="0.25">
      <c r="A19" s="122" t="s">
        <v>693</v>
      </c>
      <c r="B19" s="104" t="s">
        <v>63</v>
      </c>
      <c r="C19" s="88" t="s">
        <v>303</v>
      </c>
      <c r="D19" s="123">
        <f t="shared" ca="1" si="1"/>
        <v>3.0040390499999999E-4</v>
      </c>
      <c r="E19" s="123">
        <f t="shared" ca="1" si="0"/>
        <v>1.1301942425E-4</v>
      </c>
      <c r="F19" s="123">
        <f t="shared" ca="1" si="0"/>
        <v>0</v>
      </c>
      <c r="G19" s="123">
        <f t="shared" ca="1" si="0"/>
        <v>1.1301942425E-4</v>
      </c>
      <c r="H19" s="123">
        <f t="shared" ca="1" si="0"/>
        <v>1.2148804425000001E-4</v>
      </c>
      <c r="I19" s="123">
        <f t="shared" ca="1" si="0"/>
        <v>6.48079105425E-3</v>
      </c>
      <c r="J19" s="123">
        <f t="shared" ca="1" si="0"/>
        <v>1.2143222225000001E-4</v>
      </c>
      <c r="K19" s="123">
        <f t="shared" ca="1" si="0"/>
        <v>1.6822403000000002E-5</v>
      </c>
      <c r="L19" s="123">
        <f t="shared" ca="1" si="0"/>
        <v>8.1621302500000004E-6</v>
      </c>
      <c r="M19" s="123">
        <f t="shared" ca="1" si="0"/>
        <v>4.3839376499999998E-5</v>
      </c>
      <c r="N19" s="123">
        <f t="shared" ca="1" si="0"/>
        <v>4.9799521999999997E-5</v>
      </c>
      <c r="O19" s="123">
        <f t="shared" ca="1" si="0"/>
        <v>4.0451224000000002E-5</v>
      </c>
      <c r="P19" s="123">
        <f t="shared" ca="1" si="0"/>
        <v>4.3839398499999998E-5</v>
      </c>
      <c r="Q19" s="123">
        <f t="shared" ca="1" si="0"/>
        <v>4.3839376499999998E-5</v>
      </c>
      <c r="R19" s="123">
        <f t="shared" ca="1" si="0"/>
        <v>1.7986484000000001E-5</v>
      </c>
      <c r="S19" s="123">
        <f t="shared" ca="1" si="0"/>
        <v>3.1876830000000002E-5</v>
      </c>
      <c r="T19" s="123">
        <f t="shared" ca="1" si="0"/>
        <v>2.2693515E-5</v>
      </c>
      <c r="U19" s="124">
        <f t="shared" ca="1" si="0"/>
        <v>1.333264995E-4</v>
      </c>
      <c r="X19" s="146">
        <v>1.444735E-6</v>
      </c>
      <c r="Y19" s="146">
        <v>6.6822929400000002E-4</v>
      </c>
      <c r="Z19" s="146">
        <v>4.2270366299999997E-4</v>
      </c>
      <c r="AA19" s="146">
        <v>1.09237928E-4</v>
      </c>
      <c r="AB19" s="146">
        <v>0</v>
      </c>
      <c r="AC19" s="146">
        <v>2.5611368899999999E-4</v>
      </c>
      <c r="AD19" s="146">
        <v>1.5403413799999999E-4</v>
      </c>
      <c r="AE19" s="146">
        <v>4.1929869999999998E-5</v>
      </c>
      <c r="AF19" s="146">
        <v>0</v>
      </c>
      <c r="AG19" s="146">
        <v>0</v>
      </c>
      <c r="AH19" s="146">
        <v>0</v>
      </c>
      <c r="AI19" s="146">
        <v>0</v>
      </c>
      <c r="AJ19" s="146">
        <v>0</v>
      </c>
      <c r="AK19" s="146">
        <v>2.5611368899999999E-4</v>
      </c>
      <c r="AL19" s="146">
        <v>1.5403413799999999E-4</v>
      </c>
      <c r="AM19" s="146">
        <v>4.1929869999999998E-5</v>
      </c>
      <c r="AN19" s="146">
        <v>0</v>
      </c>
      <c r="AO19" s="146">
        <v>2.7399217199999999E-4</v>
      </c>
      <c r="AP19" s="146">
        <v>1.6963013600000001E-4</v>
      </c>
      <c r="AQ19" s="146">
        <v>4.2329868999999998E-5</v>
      </c>
      <c r="AR19" s="146">
        <v>2.5923164217E-2</v>
      </c>
      <c r="AS19" s="146">
        <v>0</v>
      </c>
      <c r="AT19" s="146">
        <v>0</v>
      </c>
      <c r="AU19" s="146">
        <v>0</v>
      </c>
      <c r="AV19" s="146">
        <v>0</v>
      </c>
      <c r="AW19" s="146">
        <v>2.7416043300000002E-4</v>
      </c>
      <c r="AX19" s="146">
        <v>1.7085554100000001E-4</v>
      </c>
      <c r="AY19" s="146">
        <v>4.0712915000000002E-5</v>
      </c>
      <c r="AZ19" s="146">
        <v>0</v>
      </c>
      <c r="BA19" s="146">
        <v>6.7289612000000007E-5</v>
      </c>
      <c r="BB19" s="109">
        <v>0</v>
      </c>
      <c r="BC19" s="109">
        <v>0</v>
      </c>
      <c r="BD19" s="146">
        <v>0</v>
      </c>
      <c r="BE19" s="146">
        <v>3.2648521000000002E-5</v>
      </c>
      <c r="BF19" s="146">
        <v>0</v>
      </c>
      <c r="BG19" s="146">
        <v>0</v>
      </c>
      <c r="BH19" s="146">
        <v>0</v>
      </c>
      <c r="BI19" s="146">
        <v>9.8491699000000002E-5</v>
      </c>
      <c r="BJ19" s="146">
        <v>6.0721324000000003E-5</v>
      </c>
      <c r="BK19" s="146">
        <v>1.6144483000000001E-5</v>
      </c>
      <c r="BL19" s="146">
        <v>0</v>
      </c>
      <c r="BM19" s="146">
        <v>1.07586738E-4</v>
      </c>
      <c r="BN19" s="146">
        <v>7.5203554999999996E-5</v>
      </c>
      <c r="BO19" s="146">
        <v>1.6407794999999999E-5</v>
      </c>
      <c r="BP19" s="146">
        <v>0</v>
      </c>
      <c r="BQ19" s="146">
        <v>9.0788573999999996E-5</v>
      </c>
      <c r="BR19" s="146">
        <v>5.6034186999999997E-5</v>
      </c>
      <c r="BS19" s="146">
        <v>1.4982134999999999E-5</v>
      </c>
      <c r="BT19" s="146">
        <v>0</v>
      </c>
      <c r="BU19" s="146">
        <v>9.8491761999999994E-5</v>
      </c>
      <c r="BV19" s="146">
        <v>6.0721365000000002E-5</v>
      </c>
      <c r="BW19" s="146">
        <v>1.6144467000000001E-5</v>
      </c>
      <c r="BX19" s="146">
        <v>0</v>
      </c>
      <c r="BY19" s="146">
        <v>9.8491699000000002E-5</v>
      </c>
      <c r="BZ19" s="146">
        <v>6.0721324000000003E-5</v>
      </c>
      <c r="CA19" s="146">
        <v>1.6144483000000001E-5</v>
      </c>
      <c r="CB19" s="146">
        <v>0</v>
      </c>
      <c r="CC19" s="146">
        <v>4.4116182E-5</v>
      </c>
      <c r="CD19" s="146">
        <v>2.7829754E-5</v>
      </c>
      <c r="CE19" s="146">
        <v>0</v>
      </c>
      <c r="CF19" s="146">
        <v>0</v>
      </c>
      <c r="CG19" s="146">
        <v>7.1153247000000004E-5</v>
      </c>
      <c r="CH19" s="146">
        <v>4.4344222999999998E-5</v>
      </c>
      <c r="CI19" s="146">
        <v>1.200985E-5</v>
      </c>
      <c r="CJ19" s="146">
        <v>0</v>
      </c>
      <c r="CK19" s="146">
        <v>4.8644182999999998E-5</v>
      </c>
      <c r="CL19" s="146">
        <v>3.1430663000000003E-5</v>
      </c>
      <c r="CM19" s="146">
        <v>1.0699214000000001E-5</v>
      </c>
      <c r="CN19" s="146">
        <v>0</v>
      </c>
      <c r="CO19" s="146">
        <v>2.97135603E-4</v>
      </c>
      <c r="CP19" s="146">
        <v>1.8307936099999999E-4</v>
      </c>
      <c r="CQ19" s="146">
        <v>5.3091033999999997E-5</v>
      </c>
      <c r="CT19" s="105"/>
    </row>
    <row r="20" spans="1:98" x14ac:dyDescent="0.25">
      <c r="A20" s="122" t="s">
        <v>693</v>
      </c>
      <c r="B20" s="104" t="s">
        <v>63</v>
      </c>
      <c r="C20" s="88" t="s">
        <v>304</v>
      </c>
      <c r="D20" s="123">
        <f t="shared" ca="1" si="1"/>
        <v>8.8568450000000011E-6</v>
      </c>
      <c r="E20" s="123">
        <f t="shared" ca="1" si="1"/>
        <v>0</v>
      </c>
      <c r="F20" s="123">
        <f t="shared" ca="1" si="1"/>
        <v>0</v>
      </c>
      <c r="G20" s="123">
        <f t="shared" ca="1" si="1"/>
        <v>0</v>
      </c>
      <c r="H20" s="123">
        <f t="shared" ca="1" si="1"/>
        <v>0</v>
      </c>
      <c r="I20" s="123">
        <f t="shared" ca="1" si="1"/>
        <v>3.1728825075000002E-4</v>
      </c>
      <c r="J20" s="123">
        <f t="shared" ca="1" si="1"/>
        <v>0</v>
      </c>
      <c r="K20" s="123">
        <f t="shared" ca="1" si="1"/>
        <v>0</v>
      </c>
      <c r="L20" s="123">
        <f t="shared" ca="1" si="1"/>
        <v>0</v>
      </c>
      <c r="M20" s="123">
        <f t="shared" ca="1" si="1"/>
        <v>0</v>
      </c>
      <c r="N20" s="123">
        <f t="shared" ca="1" si="1"/>
        <v>0</v>
      </c>
      <c r="O20" s="123">
        <f t="shared" ca="1" si="1"/>
        <v>0</v>
      </c>
      <c r="P20" s="123">
        <f t="shared" ca="1" si="1"/>
        <v>0</v>
      </c>
      <c r="Q20" s="123">
        <f t="shared" ca="1" si="1"/>
        <v>0</v>
      </c>
      <c r="R20" s="123">
        <f t="shared" ca="1" si="1"/>
        <v>0</v>
      </c>
      <c r="S20" s="123">
        <f t="shared" ca="1" si="1"/>
        <v>0</v>
      </c>
      <c r="T20" s="123">
        <f t="shared" ref="T20:U49" ca="1" si="2">AVERAGE(OFFSET($X20,0,4*T$3-4,1,4))</f>
        <v>0</v>
      </c>
      <c r="U20" s="124">
        <f t="shared" ca="1" si="2"/>
        <v>2.7523305E-6</v>
      </c>
      <c r="X20" s="146">
        <v>0</v>
      </c>
      <c r="Y20" s="146">
        <v>2.3239064000000001E-5</v>
      </c>
      <c r="Z20" s="146">
        <v>9.1670289999999998E-6</v>
      </c>
      <c r="AA20" s="146">
        <v>3.021287E-6</v>
      </c>
      <c r="AB20" s="146">
        <v>0</v>
      </c>
      <c r="AC20" s="146">
        <v>0</v>
      </c>
      <c r="AD20" s="146">
        <v>0</v>
      </c>
      <c r="AE20" s="146">
        <v>0</v>
      </c>
      <c r="AF20" s="146">
        <v>0</v>
      </c>
      <c r="AG20" s="146">
        <v>0</v>
      </c>
      <c r="AH20" s="146">
        <v>0</v>
      </c>
      <c r="AI20" s="146">
        <v>0</v>
      </c>
      <c r="AJ20" s="146">
        <v>0</v>
      </c>
      <c r="AK20" s="146">
        <v>0</v>
      </c>
      <c r="AL20" s="146">
        <v>0</v>
      </c>
      <c r="AM20" s="146">
        <v>0</v>
      </c>
      <c r="AN20" s="146">
        <v>0</v>
      </c>
      <c r="AO20" s="146">
        <v>0</v>
      </c>
      <c r="AP20" s="146">
        <v>0</v>
      </c>
      <c r="AQ20" s="146">
        <v>0</v>
      </c>
      <c r="AR20" s="146">
        <v>0</v>
      </c>
      <c r="AS20" s="146">
        <v>7.2243057400000002E-4</v>
      </c>
      <c r="AT20" s="146">
        <v>4.1615804000000003E-4</v>
      </c>
      <c r="AU20" s="146">
        <v>1.30564389E-4</v>
      </c>
      <c r="AV20" s="146">
        <v>0</v>
      </c>
      <c r="AW20" s="146">
        <v>0</v>
      </c>
      <c r="AX20" s="146">
        <v>0</v>
      </c>
      <c r="AY20" s="146">
        <v>0</v>
      </c>
      <c r="AZ20" s="146">
        <v>0</v>
      </c>
      <c r="BA20" s="146">
        <v>0</v>
      </c>
      <c r="BB20" s="109">
        <v>0</v>
      </c>
      <c r="BC20" s="109">
        <v>0</v>
      </c>
      <c r="BD20" s="146">
        <v>0</v>
      </c>
      <c r="BE20" s="146">
        <v>0</v>
      </c>
      <c r="BF20" s="146">
        <v>0</v>
      </c>
      <c r="BG20" s="146">
        <v>0</v>
      </c>
      <c r="BH20" s="146">
        <v>0</v>
      </c>
      <c r="BI20" s="146">
        <v>0</v>
      </c>
      <c r="BJ20" s="146">
        <v>0</v>
      </c>
      <c r="BK20" s="146">
        <v>0</v>
      </c>
      <c r="BL20" s="146">
        <v>0</v>
      </c>
      <c r="BM20" s="146">
        <v>0</v>
      </c>
      <c r="BN20" s="146">
        <v>0</v>
      </c>
      <c r="BO20" s="146">
        <v>0</v>
      </c>
      <c r="BP20" s="146">
        <v>0</v>
      </c>
      <c r="BQ20" s="146">
        <v>0</v>
      </c>
      <c r="BR20" s="146">
        <v>0</v>
      </c>
      <c r="BS20" s="146">
        <v>0</v>
      </c>
      <c r="BT20" s="146">
        <v>0</v>
      </c>
      <c r="BU20" s="146">
        <v>0</v>
      </c>
      <c r="BV20" s="146">
        <v>0</v>
      </c>
      <c r="BW20" s="146">
        <v>0</v>
      </c>
      <c r="BX20" s="146">
        <v>0</v>
      </c>
      <c r="BY20" s="146">
        <v>0</v>
      </c>
      <c r="BZ20" s="146">
        <v>0</v>
      </c>
      <c r="CA20" s="146">
        <v>0</v>
      </c>
      <c r="CB20" s="146">
        <v>0</v>
      </c>
      <c r="CC20" s="146">
        <v>0</v>
      </c>
      <c r="CD20" s="146">
        <v>0</v>
      </c>
      <c r="CE20" s="146">
        <v>0</v>
      </c>
      <c r="CF20" s="146">
        <v>0</v>
      </c>
      <c r="CG20" s="146">
        <v>0</v>
      </c>
      <c r="CH20" s="146">
        <v>0</v>
      </c>
      <c r="CI20" s="146">
        <v>0</v>
      </c>
      <c r="CJ20" s="146">
        <v>0</v>
      </c>
      <c r="CK20" s="146">
        <v>0</v>
      </c>
      <c r="CL20" s="146">
        <v>0</v>
      </c>
      <c r="CM20" s="146">
        <v>0</v>
      </c>
      <c r="CN20" s="146">
        <v>0</v>
      </c>
      <c r="CO20" s="146">
        <v>1.1009322E-5</v>
      </c>
      <c r="CP20" s="146">
        <v>0</v>
      </c>
      <c r="CQ20" s="146">
        <v>0</v>
      </c>
      <c r="CT20" s="105"/>
    </row>
    <row r="21" spans="1:98" x14ac:dyDescent="0.25">
      <c r="A21" s="122" t="s">
        <v>693</v>
      </c>
      <c r="B21" s="104" t="s">
        <v>63</v>
      </c>
      <c r="C21" s="88" t="s">
        <v>310</v>
      </c>
      <c r="D21" s="123">
        <f t="shared" ca="1" si="1"/>
        <v>0</v>
      </c>
      <c r="E21" s="123">
        <f t="shared" ca="1" si="1"/>
        <v>8.8651006337500012E-3</v>
      </c>
      <c r="F21" s="123">
        <f t="shared" ca="1" si="1"/>
        <v>0.30757514691724996</v>
      </c>
      <c r="G21" s="123">
        <f t="shared" ca="1" si="1"/>
        <v>8.8651006337500012E-3</v>
      </c>
      <c r="H21" s="123">
        <f t="shared" ca="1" si="1"/>
        <v>9.3748851002500005E-3</v>
      </c>
      <c r="I21" s="123">
        <f t="shared" ca="1" si="1"/>
        <v>0</v>
      </c>
      <c r="J21" s="123">
        <f t="shared" ca="1" si="1"/>
        <v>8.8334838727500004E-3</v>
      </c>
      <c r="K21" s="123">
        <f t="shared" ca="1" si="1"/>
        <v>1.6942916029999999E-3</v>
      </c>
      <c r="L21" s="123">
        <f t="shared" ca="1" si="1"/>
        <v>7.5851318274999997E-4</v>
      </c>
      <c r="M21" s="123">
        <f t="shared" ca="1" si="1"/>
        <v>3.4214358879999999E-3</v>
      </c>
      <c r="N21" s="123">
        <f t="shared" ca="1" si="1"/>
        <v>7.3942907299999992E-3</v>
      </c>
      <c r="O21" s="123">
        <f t="shared" ca="1" si="1"/>
        <v>3.1947311094999999E-3</v>
      </c>
      <c r="P21" s="123">
        <f t="shared" ca="1" si="1"/>
        <v>3.42143785825E-3</v>
      </c>
      <c r="Q21" s="123">
        <f t="shared" ca="1" si="1"/>
        <v>3.4214358879999999E-3</v>
      </c>
      <c r="R21" s="123">
        <f t="shared" ca="1" si="1"/>
        <v>1.5503311595000001E-3</v>
      </c>
      <c r="S21" s="123">
        <f t="shared" ca="1" si="1"/>
        <v>2.41440441225E-3</v>
      </c>
      <c r="T21" s="123">
        <f t="shared" ca="1" si="2"/>
        <v>1.758073912E-3</v>
      </c>
      <c r="U21" s="124">
        <f t="shared" ca="1" si="2"/>
        <v>9.1369470310000006E-3</v>
      </c>
      <c r="X21" s="146">
        <v>0</v>
      </c>
      <c r="Y21" s="146">
        <v>0</v>
      </c>
      <c r="Z21" s="146">
        <v>0</v>
      </c>
      <c r="AA21" s="146">
        <v>0</v>
      </c>
      <c r="AB21" s="146">
        <v>1.0220661708E-2</v>
      </c>
      <c r="AC21" s="146">
        <v>9.3577815030000001E-3</v>
      </c>
      <c r="AD21" s="146">
        <v>8.5042903020000008E-3</v>
      </c>
      <c r="AE21" s="146">
        <v>7.3776690219999998E-3</v>
      </c>
      <c r="AF21" s="146">
        <v>0.33945935703399999</v>
      </c>
      <c r="AG21" s="146">
        <v>0.294909646897</v>
      </c>
      <c r="AH21" s="146">
        <v>0.30061807158199999</v>
      </c>
      <c r="AI21" s="146">
        <v>0.29531351215599999</v>
      </c>
      <c r="AJ21" s="146">
        <v>1.0220661708E-2</v>
      </c>
      <c r="AK21" s="146">
        <v>9.3577815030000001E-3</v>
      </c>
      <c r="AL21" s="146">
        <v>8.5042903020000008E-3</v>
      </c>
      <c r="AM21" s="146">
        <v>7.3776690219999998E-3</v>
      </c>
      <c r="AN21" s="146">
        <v>1.1382568753E-2</v>
      </c>
      <c r="AO21" s="146">
        <v>9.9282117519999998E-3</v>
      </c>
      <c r="AP21" s="146">
        <v>8.8982008429999999E-3</v>
      </c>
      <c r="AQ21" s="146">
        <v>7.2905590529999996E-3</v>
      </c>
      <c r="AR21" s="146">
        <v>0</v>
      </c>
      <c r="AS21" s="146">
        <v>0</v>
      </c>
      <c r="AT21" s="146">
        <v>0</v>
      </c>
      <c r="AU21" s="146">
        <v>0</v>
      </c>
      <c r="AV21" s="146">
        <v>1.0755361991000001E-2</v>
      </c>
      <c r="AW21" s="146">
        <v>9.4665027459999995E-3</v>
      </c>
      <c r="AX21" s="146">
        <v>8.3511223399999994E-3</v>
      </c>
      <c r="AY21" s="146">
        <v>6.7609484140000002E-3</v>
      </c>
      <c r="AZ21" s="146">
        <v>3.5207217059999999E-3</v>
      </c>
      <c r="BA21" s="146">
        <v>3.256444706E-3</v>
      </c>
      <c r="BB21" s="109">
        <v>0</v>
      </c>
      <c r="BC21" s="109">
        <v>0</v>
      </c>
      <c r="BD21" s="146">
        <v>1.72771101E-3</v>
      </c>
      <c r="BE21" s="146">
        <v>1.177567714E-3</v>
      </c>
      <c r="BF21" s="146">
        <v>5.7380031999999997E-5</v>
      </c>
      <c r="BG21" s="146">
        <v>7.1393975000000006E-5</v>
      </c>
      <c r="BH21" s="146">
        <v>3.836909726E-3</v>
      </c>
      <c r="BI21" s="146">
        <v>3.4502878559999998E-3</v>
      </c>
      <c r="BJ21" s="146">
        <v>3.3571674970000001E-3</v>
      </c>
      <c r="BK21" s="146">
        <v>3.0413784729999998E-3</v>
      </c>
      <c r="BL21" s="146">
        <v>7.9203407469999997E-3</v>
      </c>
      <c r="BM21" s="146">
        <v>6.7308125110000002E-3</v>
      </c>
      <c r="BN21" s="146">
        <v>7.0640869580000003E-3</v>
      </c>
      <c r="BO21" s="146">
        <v>7.8619227039999993E-3</v>
      </c>
      <c r="BP21" s="146">
        <v>3.613959095E-3</v>
      </c>
      <c r="BQ21" s="146">
        <v>3.2193302340000002E-3</v>
      </c>
      <c r="BR21" s="146">
        <v>3.1319593060000002E-3</v>
      </c>
      <c r="BS21" s="146">
        <v>2.8136758030000001E-3</v>
      </c>
      <c r="BT21" s="146">
        <v>3.8369103560000001E-3</v>
      </c>
      <c r="BU21" s="146">
        <v>3.450292487E-3</v>
      </c>
      <c r="BV21" s="146">
        <v>3.3571660119999999E-3</v>
      </c>
      <c r="BW21" s="146">
        <v>3.0413825779999999E-3</v>
      </c>
      <c r="BX21" s="146">
        <v>3.836909726E-3</v>
      </c>
      <c r="BY21" s="146">
        <v>3.4502878559999998E-3</v>
      </c>
      <c r="BZ21" s="146">
        <v>3.3571674970000001E-3</v>
      </c>
      <c r="CA21" s="146">
        <v>3.0413784729999998E-3</v>
      </c>
      <c r="CB21" s="146">
        <v>1.753342692E-3</v>
      </c>
      <c r="CC21" s="146">
        <v>1.563495177E-3</v>
      </c>
      <c r="CD21" s="146">
        <v>1.530555188E-3</v>
      </c>
      <c r="CE21" s="146">
        <v>1.3539315809999999E-3</v>
      </c>
      <c r="CF21" s="146">
        <v>2.7408427499999999E-3</v>
      </c>
      <c r="CG21" s="146">
        <v>2.4370866119999999E-3</v>
      </c>
      <c r="CH21" s="146">
        <v>2.3621847389999999E-3</v>
      </c>
      <c r="CI21" s="146">
        <v>2.1175035480000002E-3</v>
      </c>
      <c r="CJ21" s="146">
        <v>1.80468986E-3</v>
      </c>
      <c r="CK21" s="146">
        <v>1.6676704519999999E-3</v>
      </c>
      <c r="CL21" s="146">
        <v>1.6922479580000001E-3</v>
      </c>
      <c r="CM21" s="146">
        <v>1.867687378E-3</v>
      </c>
      <c r="CN21" s="146">
        <v>9.4603248159999993E-3</v>
      </c>
      <c r="CO21" s="146">
        <v>9.1862567470000003E-3</v>
      </c>
      <c r="CP21" s="146">
        <v>9.1345477560000003E-3</v>
      </c>
      <c r="CQ21" s="146">
        <v>8.7666588050000008E-3</v>
      </c>
      <c r="CT21" s="105"/>
    </row>
    <row r="22" spans="1:98" x14ac:dyDescent="0.25">
      <c r="A22" s="122" t="s">
        <v>693</v>
      </c>
      <c r="B22" s="104" t="s">
        <v>63</v>
      </c>
      <c r="C22" s="88" t="s">
        <v>326</v>
      </c>
      <c r="D22" s="123">
        <f t="shared" ca="1" si="1"/>
        <v>0</v>
      </c>
      <c r="E22" s="123">
        <f t="shared" ca="1" si="1"/>
        <v>0</v>
      </c>
      <c r="F22" s="123">
        <f t="shared" ca="1" si="1"/>
        <v>8.3539873249999995E-5</v>
      </c>
      <c r="G22" s="123">
        <f t="shared" ca="1" si="1"/>
        <v>0</v>
      </c>
      <c r="H22" s="123">
        <f t="shared" ca="1" si="1"/>
        <v>2.6670682500000001E-6</v>
      </c>
      <c r="I22" s="123">
        <f t="shared" ca="1" si="1"/>
        <v>1.0927431592499999E-3</v>
      </c>
      <c r="J22" s="123">
        <f t="shared" ca="1" si="1"/>
        <v>2.9774710000000001E-6</v>
      </c>
      <c r="K22" s="123">
        <f t="shared" ca="1" si="1"/>
        <v>0</v>
      </c>
      <c r="L22" s="123">
        <f t="shared" ca="1" si="1"/>
        <v>0</v>
      </c>
      <c r="M22" s="123">
        <f t="shared" ca="1" si="1"/>
        <v>0</v>
      </c>
      <c r="N22" s="123">
        <f t="shared" ca="1" si="1"/>
        <v>0</v>
      </c>
      <c r="O22" s="123">
        <f t="shared" ca="1" si="1"/>
        <v>0</v>
      </c>
      <c r="P22" s="123">
        <f t="shared" ca="1" si="1"/>
        <v>0</v>
      </c>
      <c r="Q22" s="123">
        <f t="shared" ca="1" si="1"/>
        <v>0</v>
      </c>
      <c r="R22" s="123">
        <f t="shared" ca="1" si="1"/>
        <v>0</v>
      </c>
      <c r="S22" s="123">
        <f t="shared" ca="1" si="1"/>
        <v>0</v>
      </c>
      <c r="T22" s="123">
        <f t="shared" ca="1" si="2"/>
        <v>0</v>
      </c>
      <c r="U22" s="124">
        <f t="shared" ca="1" si="2"/>
        <v>6.4398297500000003E-6</v>
      </c>
      <c r="X22" s="146">
        <v>0</v>
      </c>
      <c r="Y22" s="146">
        <v>0</v>
      </c>
      <c r="Z22" s="146">
        <v>0</v>
      </c>
      <c r="AA22" s="146">
        <v>0</v>
      </c>
      <c r="AB22" s="146">
        <v>0</v>
      </c>
      <c r="AC22" s="146">
        <v>0</v>
      </c>
      <c r="AD22" s="146">
        <v>0</v>
      </c>
      <c r="AE22" s="146">
        <v>0</v>
      </c>
      <c r="AF22" s="146">
        <v>1.5099467E-5</v>
      </c>
      <c r="AG22" s="146">
        <v>1.70932216E-4</v>
      </c>
      <c r="AH22" s="146">
        <v>1.04552244E-4</v>
      </c>
      <c r="AI22" s="146">
        <v>4.3575565999999997E-5</v>
      </c>
      <c r="AJ22" s="146">
        <v>0</v>
      </c>
      <c r="AK22" s="146">
        <v>0</v>
      </c>
      <c r="AL22" s="146">
        <v>0</v>
      </c>
      <c r="AM22" s="146">
        <v>0</v>
      </c>
      <c r="AN22" s="146">
        <v>0</v>
      </c>
      <c r="AO22" s="146">
        <v>1.0668273E-5</v>
      </c>
      <c r="AP22" s="146">
        <v>0</v>
      </c>
      <c r="AQ22" s="146">
        <v>0</v>
      </c>
      <c r="AR22" s="146">
        <v>1.289399905E-3</v>
      </c>
      <c r="AS22" s="146">
        <v>1.037934629E-3</v>
      </c>
      <c r="AT22" s="146">
        <v>1.0558076300000001E-3</v>
      </c>
      <c r="AU22" s="146">
        <v>9.8783047299999993E-4</v>
      </c>
      <c r="AV22" s="146">
        <v>0</v>
      </c>
      <c r="AW22" s="146">
        <v>1.1909884000000001E-5</v>
      </c>
      <c r="AX22" s="146">
        <v>0</v>
      </c>
      <c r="AY22" s="146">
        <v>0</v>
      </c>
      <c r="AZ22" s="146">
        <v>0</v>
      </c>
      <c r="BA22" s="146">
        <v>0</v>
      </c>
      <c r="BB22" s="109">
        <v>0</v>
      </c>
      <c r="BC22" s="109">
        <v>0</v>
      </c>
      <c r="BD22" s="146">
        <v>0</v>
      </c>
      <c r="BE22" s="146">
        <v>0</v>
      </c>
      <c r="BF22" s="146">
        <v>0</v>
      </c>
      <c r="BG22" s="146">
        <v>0</v>
      </c>
      <c r="BH22" s="146">
        <v>0</v>
      </c>
      <c r="BI22" s="146">
        <v>0</v>
      </c>
      <c r="BJ22" s="146">
        <v>0</v>
      </c>
      <c r="BK22" s="146">
        <v>0</v>
      </c>
      <c r="BL22" s="146">
        <v>0</v>
      </c>
      <c r="BM22" s="146">
        <v>0</v>
      </c>
      <c r="BN22" s="146">
        <v>0</v>
      </c>
      <c r="BO22" s="146">
        <v>0</v>
      </c>
      <c r="BP22" s="146">
        <v>0</v>
      </c>
      <c r="BQ22" s="146">
        <v>0</v>
      </c>
      <c r="BR22" s="146">
        <v>0</v>
      </c>
      <c r="BS22" s="146">
        <v>0</v>
      </c>
      <c r="BT22" s="146">
        <v>0</v>
      </c>
      <c r="BU22" s="146">
        <v>0</v>
      </c>
      <c r="BV22" s="146">
        <v>0</v>
      </c>
      <c r="BW22" s="146">
        <v>0</v>
      </c>
      <c r="BX22" s="146">
        <v>0</v>
      </c>
      <c r="BY22" s="146">
        <v>0</v>
      </c>
      <c r="BZ22" s="146">
        <v>0</v>
      </c>
      <c r="CA22" s="146">
        <v>0</v>
      </c>
      <c r="CB22" s="146">
        <v>0</v>
      </c>
      <c r="CC22" s="146">
        <v>0</v>
      </c>
      <c r="CD22" s="146">
        <v>0</v>
      </c>
      <c r="CE22" s="146">
        <v>0</v>
      </c>
      <c r="CF22" s="146">
        <v>0</v>
      </c>
      <c r="CG22" s="146">
        <v>0</v>
      </c>
      <c r="CH22" s="146">
        <v>0</v>
      </c>
      <c r="CI22" s="146">
        <v>0</v>
      </c>
      <c r="CJ22" s="146">
        <v>0</v>
      </c>
      <c r="CK22" s="146">
        <v>0</v>
      </c>
      <c r="CL22" s="146">
        <v>0</v>
      </c>
      <c r="CM22" s="146">
        <v>0</v>
      </c>
      <c r="CN22" s="146">
        <v>0</v>
      </c>
      <c r="CO22" s="146">
        <v>1.5583496999999999E-5</v>
      </c>
      <c r="CP22" s="146">
        <v>1.0175822E-5</v>
      </c>
      <c r="CQ22" s="146">
        <v>0</v>
      </c>
      <c r="CT22" s="105"/>
    </row>
    <row r="23" spans="1:98" x14ac:dyDescent="0.25">
      <c r="A23" s="122" t="s">
        <v>693</v>
      </c>
      <c r="B23" s="104" t="s">
        <v>63</v>
      </c>
      <c r="C23" s="88" t="s">
        <v>336</v>
      </c>
      <c r="D23" s="123">
        <f t="shared" ca="1" si="1"/>
        <v>0</v>
      </c>
      <c r="E23" s="123">
        <f t="shared" ca="1" si="1"/>
        <v>0</v>
      </c>
      <c r="F23" s="123">
        <f t="shared" ca="1" si="1"/>
        <v>8.2138302750000002E-5</v>
      </c>
      <c r="G23" s="123">
        <f t="shared" ca="1" si="1"/>
        <v>0</v>
      </c>
      <c r="H23" s="123">
        <f t="shared" ca="1" si="1"/>
        <v>2.6246994999999999E-6</v>
      </c>
      <c r="I23" s="123">
        <f t="shared" ca="1" si="1"/>
        <v>1.88721193025E-3</v>
      </c>
      <c r="J23" s="123">
        <f t="shared" ca="1" si="1"/>
        <v>2.9323225000000002E-6</v>
      </c>
      <c r="K23" s="123">
        <f t="shared" ca="1" si="1"/>
        <v>0</v>
      </c>
      <c r="L23" s="123">
        <f t="shared" ca="1" si="1"/>
        <v>0</v>
      </c>
      <c r="M23" s="123">
        <f t="shared" ca="1" si="1"/>
        <v>0</v>
      </c>
      <c r="N23" s="123">
        <f t="shared" ca="1" si="1"/>
        <v>0</v>
      </c>
      <c r="O23" s="123">
        <f t="shared" ca="1" si="1"/>
        <v>0</v>
      </c>
      <c r="P23" s="123">
        <f t="shared" ca="1" si="1"/>
        <v>0</v>
      </c>
      <c r="Q23" s="123">
        <f t="shared" ca="1" si="1"/>
        <v>0</v>
      </c>
      <c r="R23" s="123">
        <f t="shared" ca="1" si="1"/>
        <v>0</v>
      </c>
      <c r="S23" s="123">
        <f t="shared" ca="1" si="1"/>
        <v>0</v>
      </c>
      <c r="T23" s="123">
        <f t="shared" ca="1" si="2"/>
        <v>0</v>
      </c>
      <c r="U23" s="124">
        <f t="shared" ca="1" si="2"/>
        <v>6.3458345000000005E-6</v>
      </c>
      <c r="X23" s="146">
        <v>0</v>
      </c>
      <c r="Y23" s="146">
        <v>0</v>
      </c>
      <c r="Z23" s="146">
        <v>0</v>
      </c>
      <c r="AA23" s="146">
        <v>0</v>
      </c>
      <c r="AB23" s="146">
        <v>0</v>
      </c>
      <c r="AC23" s="146">
        <v>0</v>
      </c>
      <c r="AD23" s="146">
        <v>0</v>
      </c>
      <c r="AE23" s="146">
        <v>0</v>
      </c>
      <c r="AF23" s="146">
        <v>1.4894658E-5</v>
      </c>
      <c r="AG23" s="146">
        <v>1.6819506899999999E-4</v>
      </c>
      <c r="AH23" s="146">
        <v>1.03454434E-4</v>
      </c>
      <c r="AI23" s="146">
        <v>4.2009050000000001E-5</v>
      </c>
      <c r="AJ23" s="146">
        <v>0</v>
      </c>
      <c r="AK23" s="146">
        <v>0</v>
      </c>
      <c r="AL23" s="146">
        <v>0</v>
      </c>
      <c r="AM23" s="146">
        <v>0</v>
      </c>
      <c r="AN23" s="146">
        <v>0</v>
      </c>
      <c r="AO23" s="146">
        <v>1.0498798E-5</v>
      </c>
      <c r="AP23" s="146">
        <v>0</v>
      </c>
      <c r="AQ23" s="146">
        <v>0</v>
      </c>
      <c r="AR23" s="146">
        <v>2.158320545E-3</v>
      </c>
      <c r="AS23" s="146">
        <v>1.798539776E-3</v>
      </c>
      <c r="AT23" s="146">
        <v>1.8594039330000001E-3</v>
      </c>
      <c r="AU23" s="146">
        <v>1.7325834670000001E-3</v>
      </c>
      <c r="AV23" s="146">
        <v>0</v>
      </c>
      <c r="AW23" s="146">
        <v>1.1729290000000001E-5</v>
      </c>
      <c r="AX23" s="146">
        <v>0</v>
      </c>
      <c r="AY23" s="146">
        <v>0</v>
      </c>
      <c r="AZ23" s="146">
        <v>0</v>
      </c>
      <c r="BA23" s="146">
        <v>0</v>
      </c>
      <c r="BB23" s="109">
        <v>0</v>
      </c>
      <c r="BC23" s="109">
        <v>0</v>
      </c>
      <c r="BD23" s="146">
        <v>0</v>
      </c>
      <c r="BE23" s="146">
        <v>0</v>
      </c>
      <c r="BF23" s="146">
        <v>0</v>
      </c>
      <c r="BG23" s="146">
        <v>0</v>
      </c>
      <c r="BH23" s="146">
        <v>0</v>
      </c>
      <c r="BI23" s="146">
        <v>0</v>
      </c>
      <c r="BJ23" s="146">
        <v>0</v>
      </c>
      <c r="BK23" s="146">
        <v>0</v>
      </c>
      <c r="BL23" s="146">
        <v>0</v>
      </c>
      <c r="BM23" s="146">
        <v>0</v>
      </c>
      <c r="BN23" s="146">
        <v>0</v>
      </c>
      <c r="BO23" s="146">
        <v>0</v>
      </c>
      <c r="BP23" s="146">
        <v>0</v>
      </c>
      <c r="BQ23" s="146">
        <v>0</v>
      </c>
      <c r="BR23" s="146">
        <v>0</v>
      </c>
      <c r="BS23" s="146">
        <v>0</v>
      </c>
      <c r="BT23" s="146">
        <v>0</v>
      </c>
      <c r="BU23" s="146">
        <v>0</v>
      </c>
      <c r="BV23" s="146">
        <v>0</v>
      </c>
      <c r="BW23" s="146">
        <v>0</v>
      </c>
      <c r="BX23" s="146">
        <v>0</v>
      </c>
      <c r="BY23" s="146">
        <v>0</v>
      </c>
      <c r="BZ23" s="146">
        <v>0</v>
      </c>
      <c r="CA23" s="146">
        <v>0</v>
      </c>
      <c r="CB23" s="146">
        <v>0</v>
      </c>
      <c r="CC23" s="146">
        <v>0</v>
      </c>
      <c r="CD23" s="146">
        <v>0</v>
      </c>
      <c r="CE23" s="146">
        <v>0</v>
      </c>
      <c r="CF23" s="146">
        <v>0</v>
      </c>
      <c r="CG23" s="146">
        <v>0</v>
      </c>
      <c r="CH23" s="146">
        <v>0</v>
      </c>
      <c r="CI23" s="146">
        <v>0</v>
      </c>
      <c r="CJ23" s="146">
        <v>0</v>
      </c>
      <c r="CK23" s="146">
        <v>0</v>
      </c>
      <c r="CL23" s="146">
        <v>0</v>
      </c>
      <c r="CM23" s="146">
        <v>0</v>
      </c>
      <c r="CN23" s="146">
        <v>0</v>
      </c>
      <c r="CO23" s="146">
        <v>1.5333124E-5</v>
      </c>
      <c r="CP23" s="146">
        <v>1.0050214000000001E-5</v>
      </c>
      <c r="CQ23" s="146">
        <v>0</v>
      </c>
      <c r="CT23" s="105"/>
    </row>
    <row r="24" spans="1:98" x14ac:dyDescent="0.25">
      <c r="A24" s="122" t="s">
        <v>693</v>
      </c>
      <c r="B24" s="104" t="s">
        <v>63</v>
      </c>
      <c r="C24" s="88" t="s">
        <v>337</v>
      </c>
      <c r="D24" s="123">
        <f t="shared" ca="1" si="1"/>
        <v>3.0554066900000002E-4</v>
      </c>
      <c r="E24" s="123">
        <f t="shared" ca="1" si="1"/>
        <v>1.162480695E-4</v>
      </c>
      <c r="F24" s="123">
        <f t="shared" ca="1" si="1"/>
        <v>0</v>
      </c>
      <c r="G24" s="123">
        <f t="shared" ca="1" si="1"/>
        <v>1.162480695E-4</v>
      </c>
      <c r="H24" s="123">
        <f t="shared" ca="1" si="1"/>
        <v>1.211844005E-4</v>
      </c>
      <c r="I24" s="123">
        <f t="shared" ca="1" si="1"/>
        <v>1.2899325E-5</v>
      </c>
      <c r="J24" s="123">
        <f t="shared" ca="1" si="1"/>
        <v>1.2289984674999999E-4</v>
      </c>
      <c r="K24" s="123">
        <f t="shared" ca="1" si="1"/>
        <v>2.9965211499999997E-5</v>
      </c>
      <c r="L24" s="123">
        <f t="shared" ca="1" si="1"/>
        <v>1.7278877749999999E-5</v>
      </c>
      <c r="M24" s="123">
        <f t="shared" ca="1" si="1"/>
        <v>4.3651326500000003E-5</v>
      </c>
      <c r="N24" s="123">
        <f t="shared" ca="1" si="1"/>
        <v>4.6149421499999998E-5</v>
      </c>
      <c r="O24" s="123">
        <f t="shared" ca="1" si="1"/>
        <v>4.0244491499999997E-5</v>
      </c>
      <c r="P24" s="123">
        <f t="shared" ca="1" si="1"/>
        <v>4.3651350250000002E-5</v>
      </c>
      <c r="Q24" s="123">
        <f t="shared" ca="1" si="1"/>
        <v>4.3651326500000003E-5</v>
      </c>
      <c r="R24" s="123">
        <f t="shared" ca="1" si="1"/>
        <v>1.9536262750000001E-5</v>
      </c>
      <c r="S24" s="123">
        <f t="shared" ca="1" si="1"/>
        <v>3.1891402999999999E-5</v>
      </c>
      <c r="T24" s="123">
        <f t="shared" ca="1" si="2"/>
        <v>2.18420845E-5</v>
      </c>
      <c r="U24" s="124">
        <f t="shared" ca="1" si="2"/>
        <v>1.3753780675E-4</v>
      </c>
      <c r="X24" s="146">
        <v>4.27248129E-4</v>
      </c>
      <c r="Y24" s="146">
        <v>5.2774019600000004E-4</v>
      </c>
      <c r="Z24" s="146">
        <v>2.5841422199999998E-4</v>
      </c>
      <c r="AA24" s="146">
        <v>8.7601290000000004E-6</v>
      </c>
      <c r="AB24" s="146">
        <v>1.65248719E-4</v>
      </c>
      <c r="AC24" s="146">
        <v>2.0465372399999999E-4</v>
      </c>
      <c r="AD24" s="146">
        <v>9.5089834999999995E-5</v>
      </c>
      <c r="AE24" s="146">
        <v>0</v>
      </c>
      <c r="AF24" s="146">
        <v>0</v>
      </c>
      <c r="AG24" s="146">
        <v>0</v>
      </c>
      <c r="AH24" s="146">
        <v>0</v>
      </c>
      <c r="AI24" s="146">
        <v>0</v>
      </c>
      <c r="AJ24" s="146">
        <v>1.65248719E-4</v>
      </c>
      <c r="AK24" s="146">
        <v>2.0465372399999999E-4</v>
      </c>
      <c r="AL24" s="146">
        <v>9.5089834999999995E-5</v>
      </c>
      <c r="AM24" s="146">
        <v>0</v>
      </c>
      <c r="AN24" s="146">
        <v>1.66984538E-4</v>
      </c>
      <c r="AO24" s="146">
        <v>2.16567062E-4</v>
      </c>
      <c r="AP24" s="146">
        <v>1.01186002E-4</v>
      </c>
      <c r="AQ24" s="146">
        <v>0</v>
      </c>
      <c r="AR24" s="146">
        <v>0</v>
      </c>
      <c r="AS24" s="146">
        <v>3.2083484000000002E-5</v>
      </c>
      <c r="AT24" s="146">
        <v>1.9513816E-5</v>
      </c>
      <c r="AU24" s="146">
        <v>0</v>
      </c>
      <c r="AV24" s="146">
        <v>1.7124374800000001E-4</v>
      </c>
      <c r="AW24" s="146">
        <v>2.1642667399999999E-4</v>
      </c>
      <c r="AX24" s="146">
        <v>1.03928965E-4</v>
      </c>
      <c r="AY24" s="146">
        <v>0</v>
      </c>
      <c r="AZ24" s="146">
        <v>7.1734414999999996E-5</v>
      </c>
      <c r="BA24" s="146">
        <v>4.8126430999999999E-5</v>
      </c>
      <c r="BB24" s="109">
        <v>0</v>
      </c>
      <c r="BC24" s="109">
        <v>0</v>
      </c>
      <c r="BD24" s="146">
        <v>4.2972290999999997E-5</v>
      </c>
      <c r="BE24" s="146">
        <v>2.6143219999999999E-5</v>
      </c>
      <c r="BF24" s="146">
        <v>0</v>
      </c>
      <c r="BG24" s="146">
        <v>0</v>
      </c>
      <c r="BH24" s="146">
        <v>6.0195219000000001E-5</v>
      </c>
      <c r="BI24" s="146">
        <v>7.7400366999999995E-5</v>
      </c>
      <c r="BJ24" s="146">
        <v>3.700972E-5</v>
      </c>
      <c r="BK24" s="146">
        <v>0</v>
      </c>
      <c r="BL24" s="146">
        <v>6.3579932999999994E-5</v>
      </c>
      <c r="BM24" s="146">
        <v>7.8289402000000002E-5</v>
      </c>
      <c r="BN24" s="146">
        <v>4.2728351000000002E-5</v>
      </c>
      <c r="BO24" s="146">
        <v>0</v>
      </c>
      <c r="BP24" s="146">
        <v>5.5313192000000002E-5</v>
      </c>
      <c r="BQ24" s="146">
        <v>7.1468730999999994E-5</v>
      </c>
      <c r="BR24" s="146">
        <v>3.4196043E-5</v>
      </c>
      <c r="BS24" s="146">
        <v>0</v>
      </c>
      <c r="BT24" s="146">
        <v>6.0195266000000003E-5</v>
      </c>
      <c r="BU24" s="146">
        <v>7.7400403E-5</v>
      </c>
      <c r="BV24" s="146">
        <v>3.7009732E-5</v>
      </c>
      <c r="BW24" s="146">
        <v>0</v>
      </c>
      <c r="BX24" s="146">
        <v>6.0195219000000001E-5</v>
      </c>
      <c r="BY24" s="146">
        <v>7.7400366999999995E-5</v>
      </c>
      <c r="BZ24" s="146">
        <v>3.700972E-5</v>
      </c>
      <c r="CA24" s="146">
        <v>0</v>
      </c>
      <c r="CB24" s="146">
        <v>2.6491247999999999E-5</v>
      </c>
      <c r="CC24" s="146">
        <v>3.4799233000000001E-5</v>
      </c>
      <c r="CD24" s="146">
        <v>1.6854570000000001E-5</v>
      </c>
      <c r="CE24" s="146">
        <v>0</v>
      </c>
      <c r="CF24" s="146">
        <v>4.3505628000000002E-5</v>
      </c>
      <c r="CG24" s="146">
        <v>5.6679935999999998E-5</v>
      </c>
      <c r="CH24" s="146">
        <v>2.7380048E-5</v>
      </c>
      <c r="CI24" s="146">
        <v>0</v>
      </c>
      <c r="CJ24" s="146">
        <v>2.9383925E-5</v>
      </c>
      <c r="CK24" s="146">
        <v>3.8487269000000002E-5</v>
      </c>
      <c r="CL24" s="146">
        <v>1.9497144E-5</v>
      </c>
      <c r="CM24" s="146">
        <v>0</v>
      </c>
      <c r="CN24" s="146">
        <v>1.9832785299999999E-4</v>
      </c>
      <c r="CO24" s="146">
        <v>2.3762711100000001E-4</v>
      </c>
      <c r="CP24" s="146">
        <v>1.14196263E-4</v>
      </c>
      <c r="CQ24" s="146">
        <v>0</v>
      </c>
      <c r="CT24" s="105"/>
    </row>
    <row r="25" spans="1:98" x14ac:dyDescent="0.25">
      <c r="A25" s="122" t="s">
        <v>693</v>
      </c>
      <c r="B25" s="104" t="s">
        <v>63</v>
      </c>
      <c r="C25" s="88" t="s">
        <v>338</v>
      </c>
      <c r="D25" s="123">
        <f t="shared" ca="1" si="1"/>
        <v>2.5396285175E-4</v>
      </c>
      <c r="E25" s="123">
        <f t="shared" ca="1" si="1"/>
        <v>9.7103536999999991E-5</v>
      </c>
      <c r="F25" s="123">
        <f t="shared" ca="1" si="1"/>
        <v>0</v>
      </c>
      <c r="G25" s="123">
        <f t="shared" ca="1" si="1"/>
        <v>9.7103536999999991E-5</v>
      </c>
      <c r="H25" s="123">
        <f t="shared" ca="1" si="1"/>
        <v>1.008173505E-4</v>
      </c>
      <c r="I25" s="123">
        <f t="shared" ca="1" si="1"/>
        <v>3.0836497874999998E-4</v>
      </c>
      <c r="J25" s="123">
        <f t="shared" ca="1" si="1"/>
        <v>1.0228790700000001E-4</v>
      </c>
      <c r="K25" s="123">
        <f t="shared" ca="1" si="1"/>
        <v>2.3426197000000001E-5</v>
      </c>
      <c r="L25" s="123">
        <f t="shared" ca="1" si="1"/>
        <v>1.4042194250000002E-5</v>
      </c>
      <c r="M25" s="123">
        <f t="shared" ca="1" si="1"/>
        <v>3.6378646250000003E-5</v>
      </c>
      <c r="N25" s="123">
        <f t="shared" ca="1" si="1"/>
        <v>3.4645313999999997E-5</v>
      </c>
      <c r="O25" s="123">
        <f t="shared" ca="1" si="1"/>
        <v>3.3546497749999997E-5</v>
      </c>
      <c r="P25" s="123">
        <f t="shared" ca="1" si="1"/>
        <v>3.6378672000000001E-5</v>
      </c>
      <c r="Q25" s="123">
        <f t="shared" ca="1" si="1"/>
        <v>3.6378646250000003E-5</v>
      </c>
      <c r="R25" s="123">
        <f t="shared" ca="1" si="1"/>
        <v>1.6266867249999997E-5</v>
      </c>
      <c r="S25" s="123">
        <f t="shared" ca="1" si="1"/>
        <v>2.6648299249999997E-5</v>
      </c>
      <c r="T25" s="123">
        <f t="shared" ca="1" si="2"/>
        <v>1.821614925E-5</v>
      </c>
      <c r="U25" s="124">
        <f t="shared" ca="1" si="2"/>
        <v>1.1498401049999999E-4</v>
      </c>
      <c r="X25" s="146">
        <v>3.3781016999999999E-4</v>
      </c>
      <c r="Y25" s="146">
        <v>4.5884262599999999E-4</v>
      </c>
      <c r="Z25" s="146">
        <v>2.12972317E-4</v>
      </c>
      <c r="AA25" s="146">
        <v>6.2262940000000003E-6</v>
      </c>
      <c r="AB25" s="146">
        <v>1.31015226E-4</v>
      </c>
      <c r="AC25" s="146">
        <v>1.78308472E-4</v>
      </c>
      <c r="AD25" s="146">
        <v>7.9090449999999994E-5</v>
      </c>
      <c r="AE25" s="146">
        <v>0</v>
      </c>
      <c r="AF25" s="146">
        <v>0</v>
      </c>
      <c r="AG25" s="146">
        <v>0</v>
      </c>
      <c r="AH25" s="146">
        <v>0</v>
      </c>
      <c r="AI25" s="146">
        <v>0</v>
      </c>
      <c r="AJ25" s="146">
        <v>1.31015226E-4</v>
      </c>
      <c r="AK25" s="146">
        <v>1.78308472E-4</v>
      </c>
      <c r="AL25" s="146">
        <v>7.9090449999999994E-5</v>
      </c>
      <c r="AM25" s="146">
        <v>0</v>
      </c>
      <c r="AN25" s="146">
        <v>1.3265539800000001E-4</v>
      </c>
      <c r="AO25" s="146">
        <v>1.8662228300000001E-4</v>
      </c>
      <c r="AP25" s="146">
        <v>8.3991720999999995E-5</v>
      </c>
      <c r="AQ25" s="146">
        <v>0</v>
      </c>
      <c r="AR25" s="146">
        <v>4.1302809700000001E-4</v>
      </c>
      <c r="AS25" s="146">
        <v>5.6053657800000001E-4</v>
      </c>
      <c r="AT25" s="146">
        <v>2.4941671799999998E-4</v>
      </c>
      <c r="AU25" s="146">
        <v>1.0478522E-5</v>
      </c>
      <c r="AV25" s="146">
        <v>1.3551156700000001E-4</v>
      </c>
      <c r="AW25" s="146">
        <v>1.8718697200000001E-4</v>
      </c>
      <c r="AX25" s="146">
        <v>8.6453089000000004E-5</v>
      </c>
      <c r="AY25" s="146">
        <v>0</v>
      </c>
      <c r="AZ25" s="146">
        <v>5.6050456000000001E-5</v>
      </c>
      <c r="BA25" s="146">
        <v>3.7654331999999997E-5</v>
      </c>
      <c r="BB25" s="109">
        <v>0</v>
      </c>
      <c r="BC25" s="109">
        <v>0</v>
      </c>
      <c r="BD25" s="146">
        <v>3.4349445000000003E-5</v>
      </c>
      <c r="BE25" s="146">
        <v>2.1819332E-5</v>
      </c>
      <c r="BF25" s="146">
        <v>0</v>
      </c>
      <c r="BG25" s="146">
        <v>0</v>
      </c>
      <c r="BH25" s="146">
        <v>4.7679862E-5</v>
      </c>
      <c r="BI25" s="146">
        <v>6.7172695999999997E-5</v>
      </c>
      <c r="BJ25" s="146">
        <v>3.0662026999999999E-5</v>
      </c>
      <c r="BK25" s="146">
        <v>0</v>
      </c>
      <c r="BL25" s="146">
        <v>3.8769409E-5</v>
      </c>
      <c r="BM25" s="146">
        <v>6.8041500000000002E-5</v>
      </c>
      <c r="BN25" s="146">
        <v>3.1770346999999998E-5</v>
      </c>
      <c r="BO25" s="146">
        <v>0</v>
      </c>
      <c r="BP25" s="146">
        <v>4.3804163999999998E-5</v>
      </c>
      <c r="BQ25" s="146">
        <v>6.2055187999999996E-5</v>
      </c>
      <c r="BR25" s="146">
        <v>2.8326639000000001E-5</v>
      </c>
      <c r="BS25" s="146">
        <v>0</v>
      </c>
      <c r="BT25" s="146">
        <v>4.7679914999999998E-5</v>
      </c>
      <c r="BU25" s="146">
        <v>6.7172728000000005E-5</v>
      </c>
      <c r="BV25" s="146">
        <v>3.0662045000000002E-5</v>
      </c>
      <c r="BW25" s="146">
        <v>0</v>
      </c>
      <c r="BX25" s="146">
        <v>4.7679862E-5</v>
      </c>
      <c r="BY25" s="146">
        <v>6.7172695999999997E-5</v>
      </c>
      <c r="BZ25" s="146">
        <v>3.0662026999999999E-5</v>
      </c>
      <c r="CA25" s="146">
        <v>0</v>
      </c>
      <c r="CB25" s="146">
        <v>2.0940714999999999E-5</v>
      </c>
      <c r="CC25" s="146">
        <v>3.0193900999999998E-5</v>
      </c>
      <c r="CD25" s="146">
        <v>1.3932853E-5</v>
      </c>
      <c r="CE25" s="146">
        <v>0</v>
      </c>
      <c r="CF25" s="146">
        <v>3.4556437999999997E-5</v>
      </c>
      <c r="CG25" s="146">
        <v>4.9316853E-5</v>
      </c>
      <c r="CH25" s="146">
        <v>2.2719905999999999E-5</v>
      </c>
      <c r="CI25" s="146">
        <v>0</v>
      </c>
      <c r="CJ25" s="146">
        <v>2.3264963E-5</v>
      </c>
      <c r="CK25" s="146">
        <v>3.3418199999999998E-5</v>
      </c>
      <c r="CL25" s="146">
        <v>1.6181434E-5</v>
      </c>
      <c r="CM25" s="146">
        <v>0</v>
      </c>
      <c r="CN25" s="146">
        <v>1.58359498E-4</v>
      </c>
      <c r="CO25" s="146">
        <v>2.0657068699999999E-4</v>
      </c>
      <c r="CP25" s="146">
        <v>9.5005856999999993E-5</v>
      </c>
      <c r="CQ25" s="146">
        <v>0</v>
      </c>
      <c r="CT25" s="105"/>
    </row>
    <row r="26" spans="1:98" x14ac:dyDescent="0.25">
      <c r="A26" s="122" t="s">
        <v>693</v>
      </c>
      <c r="B26" s="104" t="s">
        <v>63</v>
      </c>
      <c r="C26" s="88" t="s">
        <v>353</v>
      </c>
      <c r="D26" s="123">
        <f t="shared" ca="1" si="1"/>
        <v>1.7953279337500003E-2</v>
      </c>
      <c r="E26" s="123">
        <f t="shared" ca="1" si="1"/>
        <v>7.2325072422500004E-3</v>
      </c>
      <c r="F26" s="123">
        <f t="shared" ca="1" si="1"/>
        <v>0</v>
      </c>
      <c r="G26" s="123">
        <f t="shared" ca="1" si="1"/>
        <v>7.2325072422500004E-3</v>
      </c>
      <c r="H26" s="123">
        <f t="shared" ca="1" si="1"/>
        <v>7.5013369644999998E-3</v>
      </c>
      <c r="I26" s="123">
        <f t="shared" ca="1" si="1"/>
        <v>1.7999122225000001E-4</v>
      </c>
      <c r="J26" s="123">
        <f t="shared" ca="1" si="1"/>
        <v>7.1773346602499993E-3</v>
      </c>
      <c r="K26" s="123">
        <f t="shared" ca="1" si="1"/>
        <v>1.4521238695E-3</v>
      </c>
      <c r="L26" s="123">
        <f t="shared" ca="1" si="1"/>
        <v>6.9903538050000008E-4</v>
      </c>
      <c r="M26" s="123">
        <f t="shared" ca="1" si="1"/>
        <v>2.7516946054999998E-3</v>
      </c>
      <c r="N26" s="123">
        <f t="shared" ca="1" si="1"/>
        <v>6.3938688807499994E-3</v>
      </c>
      <c r="O26" s="123">
        <f t="shared" ca="1" si="1"/>
        <v>2.5318478437499998E-3</v>
      </c>
      <c r="P26" s="123">
        <f t="shared" ca="1" si="1"/>
        <v>2.7516953864999997E-3</v>
      </c>
      <c r="Q26" s="123">
        <f t="shared" ca="1" si="1"/>
        <v>2.7516946054999998E-3</v>
      </c>
      <c r="R26" s="123">
        <f t="shared" ca="1" si="1"/>
        <v>1.2264422905E-3</v>
      </c>
      <c r="S26" s="123">
        <f t="shared" ca="1" si="1"/>
        <v>1.9076283295000002E-3</v>
      </c>
      <c r="T26" s="123">
        <f t="shared" ca="1" si="2"/>
        <v>1.42480338625E-3</v>
      </c>
      <c r="U26" s="124">
        <f t="shared" ca="1" si="2"/>
        <v>7.97638989225E-3</v>
      </c>
      <c r="X26" s="146">
        <v>1.6525685567999999E-2</v>
      </c>
      <c r="Y26" s="146">
        <v>2.0236327926000001E-2</v>
      </c>
      <c r="Z26" s="146">
        <v>1.9996157757000001E-2</v>
      </c>
      <c r="AA26" s="146">
        <v>1.5054946099000001E-2</v>
      </c>
      <c r="AB26" s="146">
        <v>6.5822685529999996E-3</v>
      </c>
      <c r="AC26" s="146">
        <v>8.5305782660000003E-3</v>
      </c>
      <c r="AD26" s="146">
        <v>7.9572891739999995E-3</v>
      </c>
      <c r="AE26" s="146">
        <v>5.8598929759999998E-3</v>
      </c>
      <c r="AF26" s="146">
        <v>0</v>
      </c>
      <c r="AG26" s="146">
        <v>0</v>
      </c>
      <c r="AH26" s="146">
        <v>0</v>
      </c>
      <c r="AI26" s="146">
        <v>0</v>
      </c>
      <c r="AJ26" s="146">
        <v>6.5822685529999996E-3</v>
      </c>
      <c r="AK26" s="146">
        <v>8.5305782660000003E-3</v>
      </c>
      <c r="AL26" s="146">
        <v>7.9572891739999995E-3</v>
      </c>
      <c r="AM26" s="146">
        <v>5.8598929759999998E-3</v>
      </c>
      <c r="AN26" s="146">
        <v>7.08468226E-3</v>
      </c>
      <c r="AO26" s="146">
        <v>8.9746774840000001E-3</v>
      </c>
      <c r="AP26" s="146">
        <v>8.1742673390000006E-3</v>
      </c>
      <c r="AQ26" s="146">
        <v>5.7717207750000001E-3</v>
      </c>
      <c r="AR26" s="146">
        <v>3.0704532900000003E-4</v>
      </c>
      <c r="AS26" s="146">
        <v>1.3858022399999999E-4</v>
      </c>
      <c r="AT26" s="146">
        <v>1.2139981399999999E-4</v>
      </c>
      <c r="AU26" s="146">
        <v>1.52939522E-4</v>
      </c>
      <c r="AV26" s="146">
        <v>6.8792803249999998E-3</v>
      </c>
      <c r="AW26" s="146">
        <v>8.6413655839999992E-3</v>
      </c>
      <c r="AX26" s="146">
        <v>7.784103794E-3</v>
      </c>
      <c r="AY26" s="146">
        <v>5.4045889379999998E-3</v>
      </c>
      <c r="AZ26" s="146">
        <v>2.8103095040000001E-3</v>
      </c>
      <c r="BA26" s="146">
        <v>2.998185974E-3</v>
      </c>
      <c r="BB26" s="109">
        <v>0</v>
      </c>
      <c r="BC26" s="109">
        <v>0</v>
      </c>
      <c r="BD26" s="146">
        <v>1.448283117E-3</v>
      </c>
      <c r="BE26" s="146">
        <v>1.183356096E-3</v>
      </c>
      <c r="BF26" s="146">
        <v>7.5697532000000006E-5</v>
      </c>
      <c r="BG26" s="146">
        <v>8.8804776999999998E-5</v>
      </c>
      <c r="BH26" s="146">
        <v>2.457087368E-3</v>
      </c>
      <c r="BI26" s="146">
        <v>3.1296211780000001E-3</v>
      </c>
      <c r="BJ26" s="146">
        <v>3.056308807E-3</v>
      </c>
      <c r="BK26" s="146">
        <v>2.363761069E-3</v>
      </c>
      <c r="BL26" s="146">
        <v>6.0414123130000004E-3</v>
      </c>
      <c r="BM26" s="146">
        <v>6.4869328300000001E-3</v>
      </c>
      <c r="BN26" s="146">
        <v>6.8597355870000003E-3</v>
      </c>
      <c r="BO26" s="146">
        <v>6.1873947929999996E-3</v>
      </c>
      <c r="BP26" s="146">
        <v>2.2505329899999999E-3</v>
      </c>
      <c r="BQ26" s="146">
        <v>2.8817607480000002E-3</v>
      </c>
      <c r="BR26" s="146">
        <v>2.819584978E-3</v>
      </c>
      <c r="BS26" s="146">
        <v>2.1755126590000001E-3</v>
      </c>
      <c r="BT26" s="146">
        <v>2.4570928720000001E-3</v>
      </c>
      <c r="BU26" s="146">
        <v>3.1296215130000001E-3</v>
      </c>
      <c r="BV26" s="146">
        <v>3.0563045129999998E-3</v>
      </c>
      <c r="BW26" s="146">
        <v>2.3637626480000002E-3</v>
      </c>
      <c r="BX26" s="146">
        <v>2.457087368E-3</v>
      </c>
      <c r="BY26" s="146">
        <v>3.1296211780000001E-3</v>
      </c>
      <c r="BZ26" s="146">
        <v>3.056308807E-3</v>
      </c>
      <c r="CA26" s="146">
        <v>2.363761069E-3</v>
      </c>
      <c r="CB26" s="146">
        <v>1.086119309E-3</v>
      </c>
      <c r="CC26" s="146">
        <v>1.398403394E-3</v>
      </c>
      <c r="CD26" s="146">
        <v>1.3800194859999999E-3</v>
      </c>
      <c r="CE26" s="146">
        <v>1.0412269729999999E-3</v>
      </c>
      <c r="CF26" s="146">
        <v>1.695827102E-3</v>
      </c>
      <c r="CG26" s="146">
        <v>2.1763085180000002E-3</v>
      </c>
      <c r="CH26" s="146">
        <v>2.1243193680000002E-3</v>
      </c>
      <c r="CI26" s="146">
        <v>1.6340583300000001E-3</v>
      </c>
      <c r="CJ26" s="146">
        <v>1.169954303E-3</v>
      </c>
      <c r="CK26" s="146">
        <v>1.503455573E-3</v>
      </c>
      <c r="CL26" s="146">
        <v>1.5526816669999999E-3</v>
      </c>
      <c r="CM26" s="146">
        <v>1.4731220020000001E-3</v>
      </c>
      <c r="CN26" s="146">
        <v>6.9131634390000004E-3</v>
      </c>
      <c r="CO26" s="146">
        <v>8.8095889359999999E-3</v>
      </c>
      <c r="CP26" s="146">
        <v>8.6975707179999997E-3</v>
      </c>
      <c r="CQ26" s="146">
        <v>7.485236476E-3</v>
      </c>
      <c r="CT26" s="105"/>
    </row>
    <row r="27" spans="1:98" x14ac:dyDescent="0.25">
      <c r="A27" s="122" t="s">
        <v>693</v>
      </c>
      <c r="B27" s="104" t="s">
        <v>63</v>
      </c>
      <c r="C27" s="88" t="s">
        <v>354</v>
      </c>
      <c r="D27" s="123">
        <f t="shared" ca="1" si="1"/>
        <v>2.6210564809750002E-2</v>
      </c>
      <c r="E27" s="123">
        <f t="shared" ca="1" si="1"/>
        <v>1.0896067255250001E-2</v>
      </c>
      <c r="F27" s="123">
        <f t="shared" ca="1" si="1"/>
        <v>0</v>
      </c>
      <c r="G27" s="123">
        <f t="shared" ca="1" si="1"/>
        <v>1.0896067255250001E-2</v>
      </c>
      <c r="H27" s="123">
        <f t="shared" ca="1" si="1"/>
        <v>1.12050189375E-2</v>
      </c>
      <c r="I27" s="123">
        <f t="shared" ca="1" si="1"/>
        <v>2.1610400712000002E-2</v>
      </c>
      <c r="J27" s="123">
        <f t="shared" ca="1" si="1"/>
        <v>1.0648427567250001E-2</v>
      </c>
      <c r="K27" s="123">
        <f t="shared" ca="1" si="1"/>
        <v>2.1958470009999999E-3</v>
      </c>
      <c r="L27" s="123">
        <f t="shared" ca="1" si="1"/>
        <v>1.0072044492499999E-3</v>
      </c>
      <c r="M27" s="123">
        <f t="shared" ca="1" si="1"/>
        <v>4.0565574127499997E-3</v>
      </c>
      <c r="N27" s="123">
        <f t="shared" ca="1" si="1"/>
        <v>9.4126752565000006E-3</v>
      </c>
      <c r="O27" s="123">
        <f t="shared" ca="1" si="1"/>
        <v>3.7507951547499996E-3</v>
      </c>
      <c r="P27" s="123">
        <f t="shared" ca="1" si="1"/>
        <v>4.0565603954999998E-3</v>
      </c>
      <c r="Q27" s="123">
        <f t="shared" ca="1" si="1"/>
        <v>4.0565574127499997E-3</v>
      </c>
      <c r="R27" s="123">
        <f t="shared" ca="1" si="1"/>
        <v>1.8229555052500001E-3</v>
      </c>
      <c r="S27" s="123">
        <f t="shared" ca="1" si="1"/>
        <v>2.8282305025000001E-3</v>
      </c>
      <c r="T27" s="123">
        <f t="shared" ca="1" si="2"/>
        <v>2.0979466864999999E-3</v>
      </c>
      <c r="U27" s="124">
        <f t="shared" ca="1" si="2"/>
        <v>1.126780072175E-2</v>
      </c>
      <c r="X27" s="146">
        <v>2.4932002841000001E-2</v>
      </c>
      <c r="Y27" s="146">
        <v>2.9203810476E-2</v>
      </c>
      <c r="Z27" s="146">
        <v>2.8673146029999999E-2</v>
      </c>
      <c r="AA27" s="146">
        <v>2.2033299892000001E-2</v>
      </c>
      <c r="AB27" s="146">
        <v>1.015977174E-2</v>
      </c>
      <c r="AC27" s="146">
        <v>1.2781512218E-2</v>
      </c>
      <c r="AD27" s="146">
        <v>1.1700421191E-2</v>
      </c>
      <c r="AE27" s="146">
        <v>8.9425638720000006E-3</v>
      </c>
      <c r="AF27" s="146">
        <v>0</v>
      </c>
      <c r="AG27" s="146">
        <v>0</v>
      </c>
      <c r="AH27" s="146">
        <v>0</v>
      </c>
      <c r="AI27" s="146">
        <v>0</v>
      </c>
      <c r="AJ27" s="146">
        <v>1.015977174E-2</v>
      </c>
      <c r="AK27" s="146">
        <v>1.2781512218E-2</v>
      </c>
      <c r="AL27" s="146">
        <v>1.1700421191E-2</v>
      </c>
      <c r="AM27" s="146">
        <v>8.9425638720000006E-3</v>
      </c>
      <c r="AN27" s="146">
        <v>1.094881709E-2</v>
      </c>
      <c r="AO27" s="146">
        <v>1.3262298622999999E-2</v>
      </c>
      <c r="AP27" s="146">
        <v>1.1943746038999999E-2</v>
      </c>
      <c r="AQ27" s="146">
        <v>8.6652139980000001E-3</v>
      </c>
      <c r="AR27" s="146">
        <v>1.7636922539E-2</v>
      </c>
      <c r="AS27" s="146">
        <v>2.4385147481E-2</v>
      </c>
      <c r="AT27" s="146">
        <v>2.3794727713000001E-2</v>
      </c>
      <c r="AU27" s="146">
        <v>2.0624805114999999E-2</v>
      </c>
      <c r="AV27" s="146">
        <v>1.0501604859999999E-2</v>
      </c>
      <c r="AW27" s="146">
        <v>1.2746090251E-2</v>
      </c>
      <c r="AX27" s="146">
        <v>1.1287068294999999E-2</v>
      </c>
      <c r="AY27" s="146">
        <v>8.0589468630000004E-3</v>
      </c>
      <c r="AZ27" s="146">
        <v>4.0600241269999997E-3</v>
      </c>
      <c r="BA27" s="146">
        <v>4.7233638769999999E-3</v>
      </c>
      <c r="BB27" s="109">
        <v>0</v>
      </c>
      <c r="BC27" s="109">
        <v>0</v>
      </c>
      <c r="BD27" s="146">
        <v>2.0467577089999999E-3</v>
      </c>
      <c r="BE27" s="146">
        <v>1.7842137259999999E-3</v>
      </c>
      <c r="BF27" s="146">
        <v>8.8423801000000001E-5</v>
      </c>
      <c r="BG27" s="146">
        <v>1.09422561E-4</v>
      </c>
      <c r="BH27" s="146">
        <v>3.708199797E-3</v>
      </c>
      <c r="BI27" s="146">
        <v>4.5437168570000002E-3</v>
      </c>
      <c r="BJ27" s="146">
        <v>4.4131289260000003E-3</v>
      </c>
      <c r="BK27" s="146">
        <v>3.5611840709999999E-3</v>
      </c>
      <c r="BL27" s="146">
        <v>8.7455048759999994E-3</v>
      </c>
      <c r="BM27" s="146">
        <v>9.4024454970000008E-3</v>
      </c>
      <c r="BN27" s="146">
        <v>9.8876014620000001E-3</v>
      </c>
      <c r="BO27" s="146">
        <v>9.6151491910000005E-3</v>
      </c>
      <c r="BP27" s="146">
        <v>3.4256423559999999E-3</v>
      </c>
      <c r="BQ27" s="146">
        <v>4.2102901769999999E-3</v>
      </c>
      <c r="BR27" s="146">
        <v>4.0916903479999997E-3</v>
      </c>
      <c r="BS27" s="146">
        <v>3.2755577380000002E-3</v>
      </c>
      <c r="BT27" s="146">
        <v>3.7082026850000002E-3</v>
      </c>
      <c r="BU27" s="146">
        <v>4.543714957E-3</v>
      </c>
      <c r="BV27" s="146">
        <v>4.4131357570000003E-3</v>
      </c>
      <c r="BW27" s="146">
        <v>3.561188183E-3</v>
      </c>
      <c r="BX27" s="146">
        <v>3.708199797E-3</v>
      </c>
      <c r="BY27" s="146">
        <v>4.5437168570000002E-3</v>
      </c>
      <c r="BZ27" s="146">
        <v>4.4131289260000003E-3</v>
      </c>
      <c r="CA27" s="146">
        <v>3.5611840709999999E-3</v>
      </c>
      <c r="CB27" s="146">
        <v>1.661961007E-3</v>
      </c>
      <c r="CC27" s="146">
        <v>2.0513057379999999E-3</v>
      </c>
      <c r="CD27" s="146">
        <v>2.0073943479999999E-3</v>
      </c>
      <c r="CE27" s="146">
        <v>1.571160928E-3</v>
      </c>
      <c r="CF27" s="146">
        <v>2.590811919E-3</v>
      </c>
      <c r="CG27" s="146">
        <v>3.182877038E-3</v>
      </c>
      <c r="CH27" s="146">
        <v>3.0824714760000001E-3</v>
      </c>
      <c r="CI27" s="146">
        <v>2.4567615769999999E-3</v>
      </c>
      <c r="CJ27" s="146">
        <v>1.7750762379999999E-3</v>
      </c>
      <c r="CK27" s="146">
        <v>2.1962242589999999E-3</v>
      </c>
      <c r="CL27" s="146">
        <v>2.2399037370000002E-3</v>
      </c>
      <c r="CM27" s="146">
        <v>2.180582512E-3</v>
      </c>
      <c r="CN27" s="146">
        <v>1.0001411088E-2</v>
      </c>
      <c r="CO27" s="146">
        <v>1.2257573927E-2</v>
      </c>
      <c r="CP27" s="146">
        <v>1.1955178049000001E-2</v>
      </c>
      <c r="CQ27" s="146">
        <v>1.0857039823E-2</v>
      </c>
      <c r="CT27" s="105"/>
    </row>
    <row r="28" spans="1:98" x14ac:dyDescent="0.25">
      <c r="A28" s="122" t="s">
        <v>693</v>
      </c>
      <c r="B28" s="104" t="s">
        <v>63</v>
      </c>
      <c r="C28" s="88" t="s">
        <v>361</v>
      </c>
      <c r="D28" s="123">
        <f t="shared" ca="1" si="1"/>
        <v>0</v>
      </c>
      <c r="E28" s="123">
        <f t="shared" ca="1" si="1"/>
        <v>0</v>
      </c>
      <c r="F28" s="123">
        <f t="shared" ca="1" si="1"/>
        <v>2.1322356E-4</v>
      </c>
      <c r="G28" s="123">
        <f t="shared" ca="1" si="1"/>
        <v>0</v>
      </c>
      <c r="H28" s="123">
        <f t="shared" ca="1" si="1"/>
        <v>0</v>
      </c>
      <c r="I28" s="123">
        <f t="shared" ca="1" si="1"/>
        <v>8.9334985457500005E-3</v>
      </c>
      <c r="J28" s="123">
        <f t="shared" ca="1" si="1"/>
        <v>6.2157574999999994E-6</v>
      </c>
      <c r="K28" s="123">
        <f t="shared" ca="1" si="1"/>
        <v>0</v>
      </c>
      <c r="L28" s="123">
        <f t="shared" ca="1" si="1"/>
        <v>0</v>
      </c>
      <c r="M28" s="123">
        <f t="shared" ca="1" si="1"/>
        <v>1.15321595E-5</v>
      </c>
      <c r="N28" s="123">
        <f t="shared" ca="1" si="1"/>
        <v>2.2638024000000001E-5</v>
      </c>
      <c r="O28" s="123">
        <f t="shared" ca="1" si="1"/>
        <v>8.4192860000000009E-6</v>
      </c>
      <c r="P28" s="123">
        <f t="shared" ca="1" si="1"/>
        <v>1.153215925E-5</v>
      </c>
      <c r="Q28" s="123">
        <f t="shared" ca="1" si="1"/>
        <v>1.15321595E-5</v>
      </c>
      <c r="R28" s="123">
        <f t="shared" ca="1" si="1"/>
        <v>0</v>
      </c>
      <c r="S28" s="123">
        <f t="shared" ca="1" si="1"/>
        <v>0</v>
      </c>
      <c r="T28" s="123">
        <f t="shared" ca="1" si="2"/>
        <v>0</v>
      </c>
      <c r="U28" s="124">
        <f t="shared" ca="1" si="2"/>
        <v>2.9765606999999998E-5</v>
      </c>
      <c r="X28" s="146">
        <v>0</v>
      </c>
      <c r="Y28" s="146">
        <v>0</v>
      </c>
      <c r="Z28" s="146">
        <v>0</v>
      </c>
      <c r="AA28" s="146">
        <v>0</v>
      </c>
      <c r="AB28" s="146">
        <v>0</v>
      </c>
      <c r="AC28" s="146">
        <v>0</v>
      </c>
      <c r="AD28" s="146">
        <v>0</v>
      </c>
      <c r="AE28" s="146">
        <v>0</v>
      </c>
      <c r="AF28" s="146">
        <v>2.1575215200000001E-4</v>
      </c>
      <c r="AG28" s="146">
        <v>2.13102762E-4</v>
      </c>
      <c r="AH28" s="146">
        <v>2.1363310899999999E-4</v>
      </c>
      <c r="AI28" s="146">
        <v>2.10406217E-4</v>
      </c>
      <c r="AJ28" s="146">
        <v>0</v>
      </c>
      <c r="AK28" s="146">
        <v>0</v>
      </c>
      <c r="AL28" s="146">
        <v>0</v>
      </c>
      <c r="AM28" s="146">
        <v>0</v>
      </c>
      <c r="AN28" s="146">
        <v>0</v>
      </c>
      <c r="AO28" s="146">
        <v>0</v>
      </c>
      <c r="AP28" s="146">
        <v>0</v>
      </c>
      <c r="AQ28" s="146">
        <v>0</v>
      </c>
      <c r="AR28" s="146">
        <v>8.1806956680000008E-3</v>
      </c>
      <c r="AS28" s="146">
        <v>8.1803279859999998E-3</v>
      </c>
      <c r="AT28" s="146">
        <v>9.5629768100000002E-3</v>
      </c>
      <c r="AU28" s="146">
        <v>9.8099937189999997E-3</v>
      </c>
      <c r="AV28" s="146">
        <v>1.2860447E-5</v>
      </c>
      <c r="AW28" s="146">
        <v>1.2002582999999999E-5</v>
      </c>
      <c r="AX28" s="146">
        <v>0</v>
      </c>
      <c r="AY28" s="146">
        <v>0</v>
      </c>
      <c r="AZ28" s="146">
        <v>0</v>
      </c>
      <c r="BA28" s="146">
        <v>0</v>
      </c>
      <c r="BB28" s="109">
        <v>0</v>
      </c>
      <c r="BC28" s="109">
        <v>0</v>
      </c>
      <c r="BD28" s="146">
        <v>0</v>
      </c>
      <c r="BE28" s="146">
        <v>0</v>
      </c>
      <c r="BF28" s="146">
        <v>0</v>
      </c>
      <c r="BG28" s="146">
        <v>0</v>
      </c>
      <c r="BH28" s="146">
        <v>1.2422297E-5</v>
      </c>
      <c r="BI28" s="146">
        <v>1.1764981E-5</v>
      </c>
      <c r="BJ28" s="146">
        <v>1.1353855E-5</v>
      </c>
      <c r="BK28" s="146">
        <v>1.0587505E-5</v>
      </c>
      <c r="BL28" s="146">
        <v>2.3115313000000001E-5</v>
      </c>
      <c r="BM28" s="146">
        <v>2.0533951E-5</v>
      </c>
      <c r="BN28" s="146">
        <v>2.1908642E-5</v>
      </c>
      <c r="BO28" s="146">
        <v>2.4994190000000001E-5</v>
      </c>
      <c r="BP28" s="146">
        <v>1.1830841000000001E-5</v>
      </c>
      <c r="BQ28" s="146">
        <v>1.1124508E-5</v>
      </c>
      <c r="BR28" s="146">
        <v>1.0721794999999999E-5</v>
      </c>
      <c r="BS28" s="146">
        <v>0</v>
      </c>
      <c r="BT28" s="146">
        <v>1.2422342E-5</v>
      </c>
      <c r="BU28" s="146">
        <v>1.1764977E-5</v>
      </c>
      <c r="BV28" s="146">
        <v>1.1353830999999999E-5</v>
      </c>
      <c r="BW28" s="146">
        <v>1.0587486999999999E-5</v>
      </c>
      <c r="BX28" s="146">
        <v>1.2422297E-5</v>
      </c>
      <c r="BY28" s="146">
        <v>1.1764981E-5</v>
      </c>
      <c r="BZ28" s="146">
        <v>1.1353855E-5</v>
      </c>
      <c r="CA28" s="146">
        <v>1.0587505E-5</v>
      </c>
      <c r="CB28" s="146">
        <v>0</v>
      </c>
      <c r="CC28" s="146">
        <v>0</v>
      </c>
      <c r="CD28" s="146">
        <v>0</v>
      </c>
      <c r="CE28" s="146">
        <v>0</v>
      </c>
      <c r="CF28" s="146">
        <v>0</v>
      </c>
      <c r="CG28" s="146">
        <v>0</v>
      </c>
      <c r="CH28" s="146">
        <v>0</v>
      </c>
      <c r="CI28" s="146">
        <v>0</v>
      </c>
      <c r="CJ28" s="146">
        <v>0</v>
      </c>
      <c r="CK28" s="146">
        <v>0</v>
      </c>
      <c r="CL28" s="146">
        <v>0</v>
      </c>
      <c r="CM28" s="146">
        <v>0</v>
      </c>
      <c r="CN28" s="146">
        <v>2.9197410999999999E-5</v>
      </c>
      <c r="CO28" s="146">
        <v>3.0245041000000001E-5</v>
      </c>
      <c r="CP28" s="146">
        <v>3.0342154E-5</v>
      </c>
      <c r="CQ28" s="146">
        <v>2.9277822E-5</v>
      </c>
      <c r="CT28" s="105"/>
    </row>
    <row r="29" spans="1:98" x14ac:dyDescent="0.25">
      <c r="A29" s="122" t="s">
        <v>693</v>
      </c>
      <c r="B29" s="104" t="s">
        <v>63</v>
      </c>
      <c r="C29" s="88" t="s">
        <v>371</v>
      </c>
      <c r="D29" s="123">
        <f t="shared" ca="1" si="1"/>
        <v>0</v>
      </c>
      <c r="E29" s="123">
        <f t="shared" ca="1" si="1"/>
        <v>0</v>
      </c>
      <c r="F29" s="123">
        <f t="shared" ca="1" si="1"/>
        <v>7.4853183249999996E-5</v>
      </c>
      <c r="G29" s="123">
        <f t="shared" ca="1" si="1"/>
        <v>0</v>
      </c>
      <c r="H29" s="123">
        <f t="shared" ca="1" si="1"/>
        <v>0</v>
      </c>
      <c r="I29" s="123">
        <f t="shared" ca="1" si="1"/>
        <v>2.761091875E-5</v>
      </c>
      <c r="J29" s="123">
        <f t="shared" ca="1" si="1"/>
        <v>2.7382779999999999E-6</v>
      </c>
      <c r="K29" s="123">
        <f t="shared" ca="1" si="1"/>
        <v>0</v>
      </c>
      <c r="L29" s="123">
        <f t="shared" ca="1" si="1"/>
        <v>0</v>
      </c>
      <c r="M29" s="123">
        <f t="shared" ca="1" si="1"/>
        <v>0</v>
      </c>
      <c r="N29" s="123">
        <f t="shared" ca="1" si="1"/>
        <v>0</v>
      </c>
      <c r="O29" s="123">
        <f t="shared" ca="1" si="1"/>
        <v>0</v>
      </c>
      <c r="P29" s="123">
        <f t="shared" ca="1" si="1"/>
        <v>0</v>
      </c>
      <c r="Q29" s="123">
        <f t="shared" ca="1" si="1"/>
        <v>0</v>
      </c>
      <c r="R29" s="123">
        <f t="shared" ca="1" si="1"/>
        <v>0</v>
      </c>
      <c r="S29" s="123">
        <f t="shared" ca="1" si="1"/>
        <v>0</v>
      </c>
      <c r="T29" s="123">
        <f t="shared" ca="1" si="2"/>
        <v>0</v>
      </c>
      <c r="U29" s="124">
        <f t="shared" ca="1" si="2"/>
        <v>3.5598584999999998E-6</v>
      </c>
      <c r="X29" s="146">
        <v>0</v>
      </c>
      <c r="Y29" s="146">
        <v>0</v>
      </c>
      <c r="Z29" s="146">
        <v>0</v>
      </c>
      <c r="AA29" s="146">
        <v>0</v>
      </c>
      <c r="AB29" s="146">
        <v>0</v>
      </c>
      <c r="AC29" s="146">
        <v>0</v>
      </c>
      <c r="AD29" s="146">
        <v>0</v>
      </c>
      <c r="AE29" s="146">
        <v>0</v>
      </c>
      <c r="AF29" s="146">
        <v>9.7557909999999994E-6</v>
      </c>
      <c r="AG29" s="146">
        <v>1.5728551999999999E-4</v>
      </c>
      <c r="AH29" s="146">
        <v>9.5388221E-5</v>
      </c>
      <c r="AI29" s="146">
        <v>3.6983200999999998E-5</v>
      </c>
      <c r="AJ29" s="146">
        <v>0</v>
      </c>
      <c r="AK29" s="146">
        <v>0</v>
      </c>
      <c r="AL29" s="146">
        <v>0</v>
      </c>
      <c r="AM29" s="146">
        <v>0</v>
      </c>
      <c r="AN29" s="146">
        <v>0</v>
      </c>
      <c r="AO29" s="146">
        <v>0</v>
      </c>
      <c r="AP29" s="146">
        <v>0</v>
      </c>
      <c r="AQ29" s="146">
        <v>0</v>
      </c>
      <c r="AR29" s="146">
        <v>0</v>
      </c>
      <c r="AS29" s="146">
        <v>4.7894313999999998E-5</v>
      </c>
      <c r="AT29" s="146">
        <v>4.0411965999999999E-5</v>
      </c>
      <c r="AU29" s="146">
        <v>2.2137394999999999E-5</v>
      </c>
      <c r="AV29" s="146">
        <v>0</v>
      </c>
      <c r="AW29" s="146">
        <v>1.0953112E-5</v>
      </c>
      <c r="AX29" s="146">
        <v>0</v>
      </c>
      <c r="AY29" s="146">
        <v>0</v>
      </c>
      <c r="AZ29" s="146">
        <v>0</v>
      </c>
      <c r="BA29" s="146">
        <v>0</v>
      </c>
      <c r="BB29" s="109">
        <v>0</v>
      </c>
      <c r="BC29" s="109">
        <v>0</v>
      </c>
      <c r="BD29" s="146">
        <v>0</v>
      </c>
      <c r="BE29" s="146">
        <v>0</v>
      </c>
      <c r="BF29" s="146">
        <v>0</v>
      </c>
      <c r="BG29" s="146">
        <v>0</v>
      </c>
      <c r="BH29" s="146">
        <v>0</v>
      </c>
      <c r="BI29" s="146">
        <v>0</v>
      </c>
      <c r="BJ29" s="146">
        <v>0</v>
      </c>
      <c r="BK29" s="146">
        <v>0</v>
      </c>
      <c r="BL29" s="146">
        <v>0</v>
      </c>
      <c r="BM29" s="146">
        <v>0</v>
      </c>
      <c r="BN29" s="146">
        <v>0</v>
      </c>
      <c r="BO29" s="146">
        <v>0</v>
      </c>
      <c r="BP29" s="146">
        <v>0</v>
      </c>
      <c r="BQ29" s="146">
        <v>0</v>
      </c>
      <c r="BR29" s="146">
        <v>0</v>
      </c>
      <c r="BS29" s="146">
        <v>0</v>
      </c>
      <c r="BT29" s="146">
        <v>0</v>
      </c>
      <c r="BU29" s="146">
        <v>0</v>
      </c>
      <c r="BV29" s="146">
        <v>0</v>
      </c>
      <c r="BW29" s="146">
        <v>0</v>
      </c>
      <c r="BX29" s="146">
        <v>0</v>
      </c>
      <c r="BY29" s="146">
        <v>0</v>
      </c>
      <c r="BZ29" s="146">
        <v>0</v>
      </c>
      <c r="CA29" s="146">
        <v>0</v>
      </c>
      <c r="CB29" s="146">
        <v>0</v>
      </c>
      <c r="CC29" s="146">
        <v>0</v>
      </c>
      <c r="CD29" s="146">
        <v>0</v>
      </c>
      <c r="CE29" s="146">
        <v>0</v>
      </c>
      <c r="CF29" s="146">
        <v>0</v>
      </c>
      <c r="CG29" s="146">
        <v>0</v>
      </c>
      <c r="CH29" s="146">
        <v>0</v>
      </c>
      <c r="CI29" s="146">
        <v>0</v>
      </c>
      <c r="CJ29" s="146">
        <v>0</v>
      </c>
      <c r="CK29" s="146">
        <v>0</v>
      </c>
      <c r="CL29" s="146">
        <v>0</v>
      </c>
      <c r="CM29" s="146">
        <v>0</v>
      </c>
      <c r="CN29" s="146">
        <v>0</v>
      </c>
      <c r="CO29" s="146">
        <v>1.4239433999999999E-5</v>
      </c>
      <c r="CP29" s="146">
        <v>0</v>
      </c>
      <c r="CQ29" s="146">
        <v>0</v>
      </c>
      <c r="CT29" s="105"/>
    </row>
    <row r="30" spans="1:98" x14ac:dyDescent="0.25">
      <c r="A30" s="122" t="s">
        <v>693</v>
      </c>
      <c r="B30" s="104" t="s">
        <v>63</v>
      </c>
      <c r="C30" s="88" t="s">
        <v>378</v>
      </c>
      <c r="D30" s="123">
        <f t="shared" ca="1" si="1"/>
        <v>0</v>
      </c>
      <c r="E30" s="123">
        <f t="shared" ca="1" si="1"/>
        <v>1.4582971782500002E-3</v>
      </c>
      <c r="F30" s="123">
        <f t="shared" ca="1" si="1"/>
        <v>6.4892656474499988E-2</v>
      </c>
      <c r="G30" s="123">
        <f t="shared" ca="1" si="1"/>
        <v>1.4582971782500002E-3</v>
      </c>
      <c r="H30" s="123">
        <f t="shared" ca="1" si="1"/>
        <v>2.8188812577499998E-3</v>
      </c>
      <c r="I30" s="123">
        <f t="shared" ca="1" si="1"/>
        <v>7.363353375E-5</v>
      </c>
      <c r="J30" s="123">
        <f t="shared" ca="1" si="1"/>
        <v>2.9366750152500002E-3</v>
      </c>
      <c r="K30" s="123">
        <f t="shared" ca="1" si="1"/>
        <v>6.7956519575000001E-4</v>
      </c>
      <c r="L30" s="123">
        <f t="shared" ca="1" si="1"/>
        <v>3.0226755250000007E-4</v>
      </c>
      <c r="M30" s="123">
        <f t="shared" ca="1" si="1"/>
        <v>1.3366232445E-3</v>
      </c>
      <c r="N30" s="123">
        <f t="shared" ca="1" si="1"/>
        <v>3.0270887520000003E-3</v>
      </c>
      <c r="O30" s="123">
        <f t="shared" ca="1" si="1"/>
        <v>1.2407611885000001E-3</v>
      </c>
      <c r="P30" s="123">
        <f t="shared" ca="1" si="1"/>
        <v>1.3366244704999999E-3</v>
      </c>
      <c r="Q30" s="123">
        <f t="shared" ca="1" si="1"/>
        <v>1.3366232445E-3</v>
      </c>
      <c r="R30" s="123">
        <f t="shared" ca="1" si="1"/>
        <v>6.0192866050000002E-4</v>
      </c>
      <c r="S30" s="123">
        <f t="shared" ca="1" si="1"/>
        <v>9.3699483800000003E-4</v>
      </c>
      <c r="T30" s="123">
        <f t="shared" ca="1" si="2"/>
        <v>6.9052578125000002E-4</v>
      </c>
      <c r="U30" s="124">
        <f t="shared" ca="1" si="2"/>
        <v>3.673899436E-3</v>
      </c>
      <c r="X30" s="146">
        <v>0</v>
      </c>
      <c r="Y30" s="146">
        <v>0</v>
      </c>
      <c r="Z30" s="146">
        <v>0</v>
      </c>
      <c r="AA30" s="146">
        <v>0</v>
      </c>
      <c r="AB30" s="146">
        <v>1.438283294E-3</v>
      </c>
      <c r="AC30" s="146">
        <v>1.69488215E-3</v>
      </c>
      <c r="AD30" s="146">
        <v>1.4434733630000001E-3</v>
      </c>
      <c r="AE30" s="146">
        <v>1.2565499060000001E-3</v>
      </c>
      <c r="AF30" s="146">
        <v>5.9131086440000001E-2</v>
      </c>
      <c r="AG30" s="146">
        <v>6.6651519485999997E-2</v>
      </c>
      <c r="AH30" s="146">
        <v>6.6988611182999994E-2</v>
      </c>
      <c r="AI30" s="146">
        <v>6.6799408788999995E-2</v>
      </c>
      <c r="AJ30" s="146">
        <v>1.438283294E-3</v>
      </c>
      <c r="AK30" s="146">
        <v>1.69488215E-3</v>
      </c>
      <c r="AL30" s="146">
        <v>1.4434733630000001E-3</v>
      </c>
      <c r="AM30" s="146">
        <v>1.2565499060000001E-3</v>
      </c>
      <c r="AN30" s="146">
        <v>3.0195620480000002E-3</v>
      </c>
      <c r="AO30" s="146">
        <v>3.177330307E-3</v>
      </c>
      <c r="AP30" s="146">
        <v>2.7897086490000001E-3</v>
      </c>
      <c r="AQ30" s="146">
        <v>2.2889240269999998E-3</v>
      </c>
      <c r="AR30" s="146">
        <v>4.6449551999999999E-5</v>
      </c>
      <c r="AS30" s="146">
        <v>1.07812114E-4</v>
      </c>
      <c r="AT30" s="146">
        <v>8.7116314000000003E-5</v>
      </c>
      <c r="AU30" s="146">
        <v>5.3156155000000001E-5</v>
      </c>
      <c r="AV30" s="146">
        <v>3.173618214E-3</v>
      </c>
      <c r="AW30" s="146">
        <v>3.343097373E-3</v>
      </c>
      <c r="AX30" s="146">
        <v>2.8928362450000001E-3</v>
      </c>
      <c r="AY30" s="146">
        <v>2.3371482290000002E-3</v>
      </c>
      <c r="AZ30" s="146">
        <v>1.3584721630000001E-3</v>
      </c>
      <c r="BA30" s="146">
        <v>1.3597886199999999E-3</v>
      </c>
      <c r="BB30" s="109">
        <v>0</v>
      </c>
      <c r="BC30" s="109">
        <v>0</v>
      </c>
      <c r="BD30" s="146">
        <v>6.5712861100000004E-4</v>
      </c>
      <c r="BE30" s="146">
        <v>4.9657810700000002E-4</v>
      </c>
      <c r="BF30" s="146">
        <v>2.4752708E-5</v>
      </c>
      <c r="BG30" s="146">
        <v>3.0610783999999998E-5</v>
      </c>
      <c r="BH30" s="146">
        <v>1.32327014E-3</v>
      </c>
      <c r="BI30" s="146">
        <v>1.4162029039999999E-3</v>
      </c>
      <c r="BJ30" s="146">
        <v>1.3621374170000001E-3</v>
      </c>
      <c r="BK30" s="146">
        <v>1.244882517E-3</v>
      </c>
      <c r="BL30" s="146">
        <v>3.051418255E-3</v>
      </c>
      <c r="BM30" s="146">
        <v>2.8417444089999999E-3</v>
      </c>
      <c r="BN30" s="146">
        <v>2.9441270430000002E-3</v>
      </c>
      <c r="BO30" s="146">
        <v>3.2710653010000002E-3</v>
      </c>
      <c r="BP30" s="146">
        <v>1.2295047820000001E-3</v>
      </c>
      <c r="BQ30" s="146">
        <v>1.3173292089999999E-3</v>
      </c>
      <c r="BR30" s="146">
        <v>1.266648054E-3</v>
      </c>
      <c r="BS30" s="146">
        <v>1.149562709E-3</v>
      </c>
      <c r="BT30" s="146">
        <v>1.3232719490000001E-3</v>
      </c>
      <c r="BU30" s="146">
        <v>1.416205273E-3</v>
      </c>
      <c r="BV30" s="146">
        <v>1.3621369749999999E-3</v>
      </c>
      <c r="BW30" s="146">
        <v>1.2448836850000001E-3</v>
      </c>
      <c r="BX30" s="146">
        <v>1.32327014E-3</v>
      </c>
      <c r="BY30" s="146">
        <v>1.4162029039999999E-3</v>
      </c>
      <c r="BZ30" s="146">
        <v>1.3621374170000001E-3</v>
      </c>
      <c r="CA30" s="146">
        <v>1.244882517E-3</v>
      </c>
      <c r="CB30" s="146">
        <v>5.9624897299999998E-4</v>
      </c>
      <c r="CC30" s="146">
        <v>6.3938162199999996E-4</v>
      </c>
      <c r="CD30" s="146">
        <v>6.1900786599999999E-4</v>
      </c>
      <c r="CE30" s="146">
        <v>5.5307618100000004E-4</v>
      </c>
      <c r="CF30" s="146">
        <v>9.3066999300000001E-4</v>
      </c>
      <c r="CG30" s="146">
        <v>9.966836120000001E-4</v>
      </c>
      <c r="CH30" s="146">
        <v>9.5520388999999998E-4</v>
      </c>
      <c r="CI30" s="146">
        <v>8.6542185700000005E-4</v>
      </c>
      <c r="CJ30" s="146">
        <v>6.2946324300000003E-4</v>
      </c>
      <c r="CK30" s="146">
        <v>6.8189362400000004E-4</v>
      </c>
      <c r="CL30" s="146">
        <v>6.8656805600000002E-4</v>
      </c>
      <c r="CM30" s="146">
        <v>7.6417820199999997E-4</v>
      </c>
      <c r="CN30" s="146">
        <v>3.4538046020000002E-3</v>
      </c>
      <c r="CO30" s="146">
        <v>3.8278016320000001E-3</v>
      </c>
      <c r="CP30" s="146">
        <v>3.7521360960000001E-3</v>
      </c>
      <c r="CQ30" s="146">
        <v>3.661855414E-3</v>
      </c>
      <c r="CT30" s="105"/>
    </row>
    <row r="31" spans="1:98" x14ac:dyDescent="0.25">
      <c r="A31" s="122" t="s">
        <v>693</v>
      </c>
      <c r="B31" s="104" t="s">
        <v>63</v>
      </c>
      <c r="C31" s="88" t="s">
        <v>379</v>
      </c>
      <c r="D31" s="123">
        <f t="shared" ca="1" si="1"/>
        <v>0</v>
      </c>
      <c r="E31" s="123">
        <f t="shared" ca="1" si="1"/>
        <v>3.2483584935000002E-3</v>
      </c>
      <c r="F31" s="123">
        <f t="shared" ca="1" si="1"/>
        <v>0.14439078457049997</v>
      </c>
      <c r="G31" s="123">
        <f t="shared" ca="1" si="1"/>
        <v>3.2483584935000002E-3</v>
      </c>
      <c r="H31" s="123">
        <f t="shared" ca="1" si="1"/>
        <v>6.2076208030000003E-3</v>
      </c>
      <c r="I31" s="123">
        <f t="shared" ca="1" si="1"/>
        <v>9.8111291387499994E-3</v>
      </c>
      <c r="J31" s="123">
        <f t="shared" ca="1" si="1"/>
        <v>6.4406701395E-3</v>
      </c>
      <c r="K31" s="123">
        <f t="shared" ca="1" si="1"/>
        <v>1.4533097090000001E-3</v>
      </c>
      <c r="L31" s="123">
        <f t="shared" ca="1" si="1"/>
        <v>6.2813675724999996E-4</v>
      </c>
      <c r="M31" s="123">
        <f t="shared" ca="1" si="1"/>
        <v>2.9169927594999995E-3</v>
      </c>
      <c r="N31" s="123">
        <f t="shared" ca="1" si="1"/>
        <v>6.2705866712499999E-3</v>
      </c>
      <c r="O31" s="123">
        <f t="shared" ca="1" si="1"/>
        <v>2.7310005687499997E-3</v>
      </c>
      <c r="P31" s="123">
        <f t="shared" ca="1" si="1"/>
        <v>2.9169958705000001E-3</v>
      </c>
      <c r="Q31" s="123">
        <f t="shared" ca="1" si="1"/>
        <v>2.9169927594999995E-3</v>
      </c>
      <c r="R31" s="123">
        <f t="shared" ca="1" si="1"/>
        <v>1.3257981284999999E-3</v>
      </c>
      <c r="S31" s="123">
        <f t="shared" ca="1" si="1"/>
        <v>2.0632076857500002E-3</v>
      </c>
      <c r="T31" s="123">
        <f t="shared" ca="1" si="2"/>
        <v>1.5079566465E-3</v>
      </c>
      <c r="U31" s="124">
        <f t="shared" ca="1" si="2"/>
        <v>7.5931616830000005E-3</v>
      </c>
      <c r="X31" s="146">
        <v>0</v>
      </c>
      <c r="Y31" s="146">
        <v>0</v>
      </c>
      <c r="Z31" s="146">
        <v>0</v>
      </c>
      <c r="AA31" s="146">
        <v>0</v>
      </c>
      <c r="AB31" s="146">
        <v>2.904183062E-3</v>
      </c>
      <c r="AC31" s="146">
        <v>3.858452125E-3</v>
      </c>
      <c r="AD31" s="146">
        <v>3.3140337320000002E-3</v>
      </c>
      <c r="AE31" s="146">
        <v>2.9167650550000002E-3</v>
      </c>
      <c r="AF31" s="146">
        <v>0.116893338822</v>
      </c>
      <c r="AG31" s="146">
        <v>0.15298279316800001</v>
      </c>
      <c r="AH31" s="146">
        <v>0.154333231313</v>
      </c>
      <c r="AI31" s="146">
        <v>0.15335377497899999</v>
      </c>
      <c r="AJ31" s="146">
        <v>2.904183062E-3</v>
      </c>
      <c r="AK31" s="146">
        <v>3.858452125E-3</v>
      </c>
      <c r="AL31" s="146">
        <v>3.3140337320000002E-3</v>
      </c>
      <c r="AM31" s="146">
        <v>2.9167650550000002E-3</v>
      </c>
      <c r="AN31" s="146">
        <v>6.0545274430000001E-3</v>
      </c>
      <c r="AO31" s="146">
        <v>7.1842444660000001E-3</v>
      </c>
      <c r="AP31" s="146">
        <v>6.3541146890000004E-3</v>
      </c>
      <c r="AQ31" s="146">
        <v>5.2375966139999999E-3</v>
      </c>
      <c r="AR31" s="146">
        <v>8.757186573E-3</v>
      </c>
      <c r="AS31" s="146">
        <v>1.0209996605999999E-2</v>
      </c>
      <c r="AT31" s="146">
        <v>9.9190079949999996E-3</v>
      </c>
      <c r="AU31" s="146">
        <v>1.0358325381E-2</v>
      </c>
      <c r="AV31" s="146">
        <v>6.3652690179999997E-3</v>
      </c>
      <c r="AW31" s="146">
        <v>7.538988212E-3</v>
      </c>
      <c r="AX31" s="146">
        <v>6.5464548409999998E-3</v>
      </c>
      <c r="AY31" s="146">
        <v>5.3119684869999996E-3</v>
      </c>
      <c r="AZ31" s="146">
        <v>2.6432242890000002E-3</v>
      </c>
      <c r="BA31" s="146">
        <v>3.1700145470000001E-3</v>
      </c>
      <c r="BB31" s="109">
        <v>0</v>
      </c>
      <c r="BC31" s="109">
        <v>0</v>
      </c>
      <c r="BD31" s="146">
        <v>1.2926592439999999E-3</v>
      </c>
      <c r="BE31" s="146">
        <v>1.117277951E-3</v>
      </c>
      <c r="BF31" s="146">
        <v>4.5931360000000003E-5</v>
      </c>
      <c r="BG31" s="146">
        <v>5.6678473999999998E-5</v>
      </c>
      <c r="BH31" s="146">
        <v>2.6300807679999999E-3</v>
      </c>
      <c r="BI31" s="146">
        <v>3.1547803019999999E-3</v>
      </c>
      <c r="BJ31" s="146">
        <v>3.0446699160000001E-3</v>
      </c>
      <c r="BK31" s="146">
        <v>2.838440052E-3</v>
      </c>
      <c r="BL31" s="146">
        <v>5.8362941109999997E-3</v>
      </c>
      <c r="BM31" s="146">
        <v>5.933749189E-3</v>
      </c>
      <c r="BN31" s="146">
        <v>6.1947969780000002E-3</v>
      </c>
      <c r="BO31" s="146">
        <v>7.1175064069999997E-3</v>
      </c>
      <c r="BP31" s="146">
        <v>2.458127985E-3</v>
      </c>
      <c r="BQ31" s="146">
        <v>2.965744269E-3</v>
      </c>
      <c r="BR31" s="146">
        <v>2.858233652E-3</v>
      </c>
      <c r="BS31" s="146">
        <v>2.6418963690000002E-3</v>
      </c>
      <c r="BT31" s="146">
        <v>2.6300895459999999E-3</v>
      </c>
      <c r="BU31" s="146">
        <v>3.1547795609999998E-3</v>
      </c>
      <c r="BV31" s="146">
        <v>3.0446752809999999E-3</v>
      </c>
      <c r="BW31" s="146">
        <v>2.838439094E-3</v>
      </c>
      <c r="BX31" s="146">
        <v>2.6300807679999999E-3</v>
      </c>
      <c r="BY31" s="146">
        <v>3.1547803019999999E-3</v>
      </c>
      <c r="BZ31" s="146">
        <v>3.0446699160000001E-3</v>
      </c>
      <c r="CA31" s="146">
        <v>2.838440052E-3</v>
      </c>
      <c r="CB31" s="146">
        <v>1.1951368499999999E-3</v>
      </c>
      <c r="CC31" s="146">
        <v>1.439816716E-3</v>
      </c>
      <c r="CD31" s="146">
        <v>1.3944581579999999E-3</v>
      </c>
      <c r="CE31" s="146">
        <v>1.2737807900000001E-3</v>
      </c>
      <c r="CF31" s="146">
        <v>1.864673346E-3</v>
      </c>
      <c r="CG31" s="146">
        <v>2.2451491910000002E-3</v>
      </c>
      <c r="CH31" s="146">
        <v>2.1562253560000002E-3</v>
      </c>
      <c r="CI31" s="146">
        <v>1.9867828499999999E-3</v>
      </c>
      <c r="CJ31" s="146">
        <v>1.249890053E-3</v>
      </c>
      <c r="CK31" s="146">
        <v>1.5202093499999999E-3</v>
      </c>
      <c r="CL31" s="146">
        <v>1.538779177E-3</v>
      </c>
      <c r="CM31" s="146">
        <v>1.7229480059999999E-3</v>
      </c>
      <c r="CN31" s="146">
        <v>6.6069443150000001E-3</v>
      </c>
      <c r="CO31" s="146">
        <v>8.0218612760000006E-3</v>
      </c>
      <c r="CP31" s="146">
        <v>7.941441649E-3</v>
      </c>
      <c r="CQ31" s="146">
        <v>7.8023994920000004E-3</v>
      </c>
      <c r="CT31" s="105"/>
    </row>
    <row r="32" spans="1:98" x14ac:dyDescent="0.25">
      <c r="A32" s="122" t="s">
        <v>692</v>
      </c>
      <c r="B32" s="104" t="s">
        <v>63</v>
      </c>
      <c r="C32" s="88" t="s">
        <v>64</v>
      </c>
      <c r="D32" s="123">
        <f t="shared" ca="1" si="1"/>
        <v>9.9014038109499991E-2</v>
      </c>
      <c r="E32" s="123">
        <f t="shared" ca="1" si="1"/>
        <v>5.1190779547500001E-3</v>
      </c>
      <c r="F32" s="123">
        <f t="shared" ca="1" si="1"/>
        <v>7.741580175750001E-3</v>
      </c>
      <c r="G32" s="123">
        <f t="shared" ca="1" si="1"/>
        <v>5.1190779547500001E-3</v>
      </c>
      <c r="H32" s="123">
        <f t="shared" ca="1" si="1"/>
        <v>2.4667043224999999E-3</v>
      </c>
      <c r="I32" s="123">
        <f t="shared" ca="1" si="1"/>
        <v>2.0037485250000004E-5</v>
      </c>
      <c r="J32" s="123">
        <f t="shared" ca="1" si="1"/>
        <v>1.5388769345E-3</v>
      </c>
      <c r="K32" s="123">
        <f t="shared" ca="1" si="1"/>
        <v>6.3087853325000001E-4</v>
      </c>
      <c r="L32" s="123">
        <f t="shared" ca="1" si="1"/>
        <v>5.3767340450000002E-4</v>
      </c>
      <c r="M32" s="123">
        <f t="shared" ca="1" si="1"/>
        <v>0</v>
      </c>
      <c r="N32" s="123">
        <f t="shared" ca="1" si="1"/>
        <v>5.6361584749999999E-5</v>
      </c>
      <c r="O32" s="123">
        <f t="shared" ca="1" si="1"/>
        <v>0</v>
      </c>
      <c r="P32" s="123">
        <f t="shared" ca="1" si="1"/>
        <v>0</v>
      </c>
      <c r="Q32" s="123">
        <f t="shared" ca="1" si="1"/>
        <v>0</v>
      </c>
      <c r="R32" s="123">
        <f t="shared" ca="1" si="1"/>
        <v>0</v>
      </c>
      <c r="S32" s="123">
        <f t="shared" ca="1" si="1"/>
        <v>0</v>
      </c>
      <c r="T32" s="123">
        <f t="shared" ca="1" si="2"/>
        <v>4.5096610000000002E-6</v>
      </c>
      <c r="U32" s="124">
        <f t="shared" ca="1" si="2"/>
        <v>5.3082112325000006E-4</v>
      </c>
      <c r="X32" s="146">
        <v>9.1691931729000004E-2</v>
      </c>
      <c r="Y32" s="146">
        <v>0.100340389374</v>
      </c>
      <c r="Z32" s="146">
        <v>9.8315013414999999E-2</v>
      </c>
      <c r="AA32" s="146">
        <v>0.10570881791999999</v>
      </c>
      <c r="AB32" s="146">
        <v>4.9064883550000004E-3</v>
      </c>
      <c r="AC32" s="146">
        <v>4.9588845279999998E-3</v>
      </c>
      <c r="AD32" s="146">
        <v>5.0164912540000004E-3</v>
      </c>
      <c r="AE32" s="146">
        <v>5.5944476819999997E-3</v>
      </c>
      <c r="AF32" s="146">
        <v>8.2317772490000003E-3</v>
      </c>
      <c r="AG32" s="146">
        <v>6.5140003660000001E-3</v>
      </c>
      <c r="AH32" s="146">
        <v>5.9290277569999999E-3</v>
      </c>
      <c r="AI32" s="146">
        <v>1.0291515331000001E-2</v>
      </c>
      <c r="AJ32" s="146">
        <v>4.9064883550000004E-3</v>
      </c>
      <c r="AK32" s="146">
        <v>4.9588845279999998E-3</v>
      </c>
      <c r="AL32" s="146">
        <v>5.0164912540000004E-3</v>
      </c>
      <c r="AM32" s="146">
        <v>5.5944476819999997E-3</v>
      </c>
      <c r="AN32" s="146">
        <v>2.3266973340000004E-3</v>
      </c>
      <c r="AO32" s="146">
        <v>2.436237318E-3</v>
      </c>
      <c r="AP32" s="146">
        <v>2.4345054829999998E-3</v>
      </c>
      <c r="AQ32" s="146">
        <v>2.6693771549999999E-3</v>
      </c>
      <c r="AR32" s="146">
        <v>2.3466263000000001E-5</v>
      </c>
      <c r="AS32" s="146">
        <v>2.0986336000000001E-5</v>
      </c>
      <c r="AT32" s="146">
        <v>2.2895464999999999E-5</v>
      </c>
      <c r="AU32" s="146">
        <v>1.2801877000000001E-5</v>
      </c>
      <c r="AV32" s="146">
        <v>1.374480544E-3</v>
      </c>
      <c r="AW32" s="146">
        <v>1.5049001309999999E-3</v>
      </c>
      <c r="AX32" s="146">
        <v>1.6269677209999999E-3</v>
      </c>
      <c r="AY32" s="146">
        <v>1.649159342E-3</v>
      </c>
      <c r="AZ32" s="146">
        <v>1.439625634E-3</v>
      </c>
      <c r="BA32" s="146">
        <v>1.0838884989999998E-3</v>
      </c>
      <c r="BB32" s="109">
        <v>0</v>
      </c>
      <c r="BC32" s="109">
        <v>0</v>
      </c>
      <c r="BD32" s="146">
        <v>6.8954027299999998E-4</v>
      </c>
      <c r="BE32" s="146">
        <v>5.1473327899999994E-4</v>
      </c>
      <c r="BF32" s="146">
        <v>4.9959720999999998E-4</v>
      </c>
      <c r="BG32" s="146">
        <v>4.4682285599999998E-4</v>
      </c>
      <c r="BH32" s="146">
        <v>0</v>
      </c>
      <c r="BI32" s="146">
        <v>0</v>
      </c>
      <c r="BJ32" s="146">
        <v>0</v>
      </c>
      <c r="BK32" s="146">
        <v>0</v>
      </c>
      <c r="BL32" s="146">
        <v>5.8585051999999998E-5</v>
      </c>
      <c r="BM32" s="146">
        <v>5.5720419999999997E-5</v>
      </c>
      <c r="BN32" s="146">
        <v>5.3128506999999997E-5</v>
      </c>
      <c r="BO32" s="146">
        <v>5.8012359999999998E-5</v>
      </c>
      <c r="BP32" s="146">
        <v>0</v>
      </c>
      <c r="BQ32" s="146">
        <v>0</v>
      </c>
      <c r="BR32" s="146">
        <v>0</v>
      </c>
      <c r="BS32" s="146">
        <v>0</v>
      </c>
      <c r="BT32" s="146">
        <v>0</v>
      </c>
      <c r="BU32" s="146">
        <v>0</v>
      </c>
      <c r="BV32" s="146">
        <v>0</v>
      </c>
      <c r="BW32" s="146">
        <v>0</v>
      </c>
      <c r="BX32" s="146">
        <v>0</v>
      </c>
      <c r="BY32" s="146">
        <v>0</v>
      </c>
      <c r="BZ32" s="146">
        <v>0</v>
      </c>
      <c r="CA32" s="146">
        <v>0</v>
      </c>
      <c r="CB32" s="146">
        <v>0</v>
      </c>
      <c r="CC32" s="146">
        <v>0</v>
      </c>
      <c r="CD32" s="146">
        <v>0</v>
      </c>
      <c r="CE32" s="146">
        <v>0</v>
      </c>
      <c r="CF32" s="146">
        <v>0</v>
      </c>
      <c r="CG32" s="146">
        <v>0</v>
      </c>
      <c r="CH32" s="146">
        <v>0</v>
      </c>
      <c r="CI32" s="146">
        <v>0</v>
      </c>
      <c r="CJ32" s="146">
        <v>1.8038644000000001E-5</v>
      </c>
      <c r="CK32" s="146">
        <v>0</v>
      </c>
      <c r="CL32" s="146">
        <v>0</v>
      </c>
      <c r="CM32" s="146">
        <v>0</v>
      </c>
      <c r="CN32" s="146">
        <v>5.295517479999999E-4</v>
      </c>
      <c r="CO32" s="146">
        <v>6.0073789100000008E-4</v>
      </c>
      <c r="CP32" s="146">
        <v>5.1913933500000002E-4</v>
      </c>
      <c r="CQ32" s="146">
        <v>4.7385551899999995E-4</v>
      </c>
      <c r="CT32" s="105"/>
    </row>
    <row r="33" spans="1:98" x14ac:dyDescent="0.25">
      <c r="A33" s="122" t="s">
        <v>692</v>
      </c>
      <c r="B33" s="104" t="s">
        <v>63</v>
      </c>
      <c r="C33" s="88" t="s">
        <v>71</v>
      </c>
      <c r="D33" s="123">
        <f t="shared" ca="1" si="1"/>
        <v>3.6253454020250001E-2</v>
      </c>
      <c r="E33" s="123">
        <f t="shared" ca="1" si="1"/>
        <v>3.6420690443750001E-2</v>
      </c>
      <c r="F33" s="123">
        <f t="shared" ca="1" si="1"/>
        <v>1.8163809325E-3</v>
      </c>
      <c r="G33" s="123">
        <f t="shared" ca="1" si="1"/>
        <v>3.6420690443750001E-2</v>
      </c>
      <c r="H33" s="123">
        <f t="shared" ca="1" si="1"/>
        <v>1.451074235375E-2</v>
      </c>
      <c r="I33" s="123">
        <f t="shared" ca="1" si="1"/>
        <v>1.7105417649999999E-4</v>
      </c>
      <c r="J33" s="123">
        <f t="shared" ca="1" si="1"/>
        <v>9.1098349714999992E-3</v>
      </c>
      <c r="K33" s="123">
        <f t="shared" ca="1" si="1"/>
        <v>6.2369237825000002E-4</v>
      </c>
      <c r="L33" s="123">
        <f t="shared" ca="1" si="1"/>
        <v>4.9795079325000002E-4</v>
      </c>
      <c r="M33" s="123">
        <f t="shared" ca="1" si="1"/>
        <v>0</v>
      </c>
      <c r="N33" s="123">
        <f t="shared" ca="1" si="1"/>
        <v>4.8284838499999998E-5</v>
      </c>
      <c r="O33" s="123">
        <f t="shared" ca="1" si="1"/>
        <v>0</v>
      </c>
      <c r="P33" s="123">
        <f t="shared" ca="1" si="1"/>
        <v>0</v>
      </c>
      <c r="Q33" s="123">
        <f t="shared" ca="1" si="1"/>
        <v>0</v>
      </c>
      <c r="R33" s="123">
        <f t="shared" ca="1" si="1"/>
        <v>0</v>
      </c>
      <c r="S33" s="123">
        <f t="shared" ca="1" si="1"/>
        <v>0</v>
      </c>
      <c r="T33" s="123">
        <f t="shared" ca="1" si="2"/>
        <v>4.1359139999999996E-6</v>
      </c>
      <c r="U33" s="124">
        <f t="shared" ca="1" si="2"/>
        <v>5.0467552899999995E-4</v>
      </c>
      <c r="X33" s="146">
        <v>3.4044484664999999E-2</v>
      </c>
      <c r="Y33" s="146">
        <v>3.6620270656999999E-2</v>
      </c>
      <c r="Z33" s="146">
        <v>3.6059045886E-2</v>
      </c>
      <c r="AA33" s="146">
        <v>3.8290014872999996E-2</v>
      </c>
      <c r="AB33" s="146">
        <v>3.7304929304999998E-2</v>
      </c>
      <c r="AC33" s="146">
        <v>3.5482256471999998E-2</v>
      </c>
      <c r="AD33" s="146">
        <v>3.6414887261999998E-2</v>
      </c>
      <c r="AE33" s="146">
        <v>3.6480688736000001E-2</v>
      </c>
      <c r="AF33" s="146">
        <v>2.0811839729999999E-3</v>
      </c>
      <c r="AG33" s="146">
        <v>1.59207208E-3</v>
      </c>
      <c r="AH33" s="146">
        <v>1.450765306E-3</v>
      </c>
      <c r="AI33" s="146">
        <v>2.1415023709999998E-3</v>
      </c>
      <c r="AJ33" s="146">
        <v>3.7304929304999998E-2</v>
      </c>
      <c r="AK33" s="146">
        <v>3.5482256471999998E-2</v>
      </c>
      <c r="AL33" s="146">
        <v>3.6414887261999998E-2</v>
      </c>
      <c r="AM33" s="146">
        <v>3.6480688736000001E-2</v>
      </c>
      <c r="AN33" s="146">
        <v>1.3944285795999999E-2</v>
      </c>
      <c r="AO33" s="146">
        <v>1.3998931635E-2</v>
      </c>
      <c r="AP33" s="146">
        <v>1.4563461479000001E-2</v>
      </c>
      <c r="AQ33" s="146">
        <v>1.5536290505000001E-2</v>
      </c>
      <c r="AR33" s="146">
        <v>2.0224255300000001E-4</v>
      </c>
      <c r="AS33" s="146">
        <v>1.7939759E-4</v>
      </c>
      <c r="AT33" s="146">
        <v>1.93048556E-4</v>
      </c>
      <c r="AU33" s="146">
        <v>1.09528007E-4</v>
      </c>
      <c r="AV33" s="146">
        <v>8.9302743929999991E-3</v>
      </c>
      <c r="AW33" s="146">
        <v>8.7290025529999996E-3</v>
      </c>
      <c r="AX33" s="146">
        <v>9.061038855E-3</v>
      </c>
      <c r="AY33" s="146">
        <v>9.7190240849999998E-3</v>
      </c>
      <c r="AZ33" s="146">
        <v>1.3983329490000001E-3</v>
      </c>
      <c r="BA33" s="146">
        <v>1.096436564E-3</v>
      </c>
      <c r="BB33" s="109">
        <v>0</v>
      </c>
      <c r="BC33" s="109">
        <v>0</v>
      </c>
      <c r="BD33" s="146">
        <v>5.9828810899999999E-4</v>
      </c>
      <c r="BE33" s="146">
        <v>4.7227809700000001E-4</v>
      </c>
      <c r="BF33" s="146">
        <v>4.8490710900000002E-4</v>
      </c>
      <c r="BG33" s="146">
        <v>4.3632985799999999E-4</v>
      </c>
      <c r="BH33" s="146">
        <v>0</v>
      </c>
      <c r="BI33" s="146">
        <v>0</v>
      </c>
      <c r="BJ33" s="146">
        <v>0</v>
      </c>
      <c r="BK33" s="146">
        <v>0</v>
      </c>
      <c r="BL33" s="146">
        <v>4.9770159000000001E-5</v>
      </c>
      <c r="BM33" s="146">
        <v>4.7738338000000001E-5</v>
      </c>
      <c r="BN33" s="146">
        <v>4.5421455999999998E-5</v>
      </c>
      <c r="BO33" s="146">
        <v>5.0209400999999997E-5</v>
      </c>
      <c r="BP33" s="146">
        <v>0</v>
      </c>
      <c r="BQ33" s="146">
        <v>0</v>
      </c>
      <c r="BR33" s="146">
        <v>0</v>
      </c>
      <c r="BS33" s="146">
        <v>0</v>
      </c>
      <c r="BT33" s="146">
        <v>0</v>
      </c>
      <c r="BU33" s="146">
        <v>0</v>
      </c>
      <c r="BV33" s="146">
        <v>0</v>
      </c>
      <c r="BW33" s="146">
        <v>0</v>
      </c>
      <c r="BX33" s="146">
        <v>0</v>
      </c>
      <c r="BY33" s="146">
        <v>0</v>
      </c>
      <c r="BZ33" s="146">
        <v>0</v>
      </c>
      <c r="CA33" s="146">
        <v>0</v>
      </c>
      <c r="CB33" s="146">
        <v>0</v>
      </c>
      <c r="CC33" s="146">
        <v>0</v>
      </c>
      <c r="CD33" s="146">
        <v>0</v>
      </c>
      <c r="CE33" s="146">
        <v>0</v>
      </c>
      <c r="CF33" s="146">
        <v>0</v>
      </c>
      <c r="CG33" s="146">
        <v>0</v>
      </c>
      <c r="CH33" s="146">
        <v>0</v>
      </c>
      <c r="CI33" s="146">
        <v>0</v>
      </c>
      <c r="CJ33" s="146">
        <v>1.6543655999999998E-5</v>
      </c>
      <c r="CK33" s="146">
        <v>0</v>
      </c>
      <c r="CL33" s="146">
        <v>0</v>
      </c>
      <c r="CM33" s="146">
        <v>0</v>
      </c>
      <c r="CN33" s="146">
        <v>4.9881308599999995E-4</v>
      </c>
      <c r="CO33" s="146">
        <v>5.6969089799999996E-4</v>
      </c>
      <c r="CP33" s="146">
        <v>4.9456579700000005E-4</v>
      </c>
      <c r="CQ33" s="146">
        <v>4.5563233499999999E-4</v>
      </c>
      <c r="CT33" s="105"/>
    </row>
    <row r="34" spans="1:98" x14ac:dyDescent="0.25">
      <c r="A34" s="122" t="s">
        <v>692</v>
      </c>
      <c r="B34" s="104" t="s">
        <v>63</v>
      </c>
      <c r="C34" s="88" t="s">
        <v>69</v>
      </c>
      <c r="D34" s="123">
        <f t="shared" ca="1" si="1"/>
        <v>5.9848227015750002E-2</v>
      </c>
      <c r="E34" s="123">
        <f t="shared" ca="1" si="1"/>
        <v>8.9596866190000003E-3</v>
      </c>
      <c r="F34" s="123">
        <f t="shared" ca="1" si="1"/>
        <v>2.8309032697500002E-3</v>
      </c>
      <c r="G34" s="123">
        <f t="shared" ca="1" si="1"/>
        <v>8.9596866190000003E-3</v>
      </c>
      <c r="H34" s="123">
        <f t="shared" ca="1" si="1"/>
        <v>3.70060623425E-3</v>
      </c>
      <c r="I34" s="123">
        <f t="shared" ca="1" si="1"/>
        <v>0</v>
      </c>
      <c r="J34" s="123">
        <f t="shared" ca="1" si="1"/>
        <v>2.3076783574999997E-3</v>
      </c>
      <c r="K34" s="123">
        <f t="shared" ca="1" si="1"/>
        <v>3.3328775174999996E-4</v>
      </c>
      <c r="L34" s="123">
        <f t="shared" ca="1" si="1"/>
        <v>2.7998370800000002E-4</v>
      </c>
      <c r="M34" s="123">
        <f t="shared" ca="1" si="1"/>
        <v>0</v>
      </c>
      <c r="N34" s="123">
        <f t="shared" ca="1" si="1"/>
        <v>2.5417486250000003E-5</v>
      </c>
      <c r="O34" s="123">
        <f t="shared" ca="1" si="1"/>
        <v>0</v>
      </c>
      <c r="P34" s="123">
        <f t="shared" ca="1" si="1"/>
        <v>0</v>
      </c>
      <c r="Q34" s="123">
        <f t="shared" ca="1" si="1"/>
        <v>0</v>
      </c>
      <c r="R34" s="123">
        <f t="shared" ca="1" si="1"/>
        <v>0</v>
      </c>
      <c r="S34" s="123">
        <f t="shared" ca="1" si="1"/>
        <v>0</v>
      </c>
      <c r="T34" s="123">
        <f t="shared" ca="1" si="2"/>
        <v>0</v>
      </c>
      <c r="U34" s="124">
        <f t="shared" ca="1" si="2"/>
        <v>2.7239903249999997E-4</v>
      </c>
      <c r="X34" s="146">
        <v>5.5115003839999996E-2</v>
      </c>
      <c r="Y34" s="146">
        <v>6.0733398378E-2</v>
      </c>
      <c r="Z34" s="146">
        <v>5.9654227476999999E-2</v>
      </c>
      <c r="AA34" s="146">
        <v>6.3890278368E-2</v>
      </c>
      <c r="AB34" s="146">
        <v>9.0225058229999999E-3</v>
      </c>
      <c r="AC34" s="146">
        <v>8.7169537189999997E-3</v>
      </c>
      <c r="AD34" s="146">
        <v>8.9431538440000007E-3</v>
      </c>
      <c r="AE34" s="146">
        <v>9.1561330900000008E-3</v>
      </c>
      <c r="AF34" s="146">
        <v>3.0736631369999998E-3</v>
      </c>
      <c r="AG34" s="146">
        <v>2.3968257989999998E-3</v>
      </c>
      <c r="AH34" s="146">
        <v>2.2090964710000001E-3</v>
      </c>
      <c r="AI34" s="146">
        <v>3.6440276720000001E-3</v>
      </c>
      <c r="AJ34" s="146">
        <v>9.0225058229999999E-3</v>
      </c>
      <c r="AK34" s="146">
        <v>8.7169537189999997E-3</v>
      </c>
      <c r="AL34" s="146">
        <v>8.9431538440000007E-3</v>
      </c>
      <c r="AM34" s="146">
        <v>9.1561330900000008E-3</v>
      </c>
      <c r="AN34" s="146">
        <v>3.5384576320000001E-3</v>
      </c>
      <c r="AO34" s="146">
        <v>3.587023323E-3</v>
      </c>
      <c r="AP34" s="146">
        <v>3.7121398259999999E-3</v>
      </c>
      <c r="AQ34" s="146">
        <v>3.964804156E-3</v>
      </c>
      <c r="AR34" s="146">
        <v>0</v>
      </c>
      <c r="AS34" s="146">
        <v>0</v>
      </c>
      <c r="AT34" s="146">
        <v>0</v>
      </c>
      <c r="AU34" s="146">
        <v>0</v>
      </c>
      <c r="AV34" s="146">
        <v>2.2191456310000001E-3</v>
      </c>
      <c r="AW34" s="146">
        <v>2.231097111E-3</v>
      </c>
      <c r="AX34" s="146">
        <v>2.3229124710000002E-3</v>
      </c>
      <c r="AY34" s="146">
        <v>2.4575582169999999E-3</v>
      </c>
      <c r="AZ34" s="146">
        <v>7.5654056300000002E-4</v>
      </c>
      <c r="BA34" s="146">
        <v>5.7661044399999993E-4</v>
      </c>
      <c r="BB34" s="109">
        <v>0</v>
      </c>
      <c r="BC34" s="109">
        <v>0</v>
      </c>
      <c r="BD34" s="146">
        <v>3.6673447200000003E-4</v>
      </c>
      <c r="BE34" s="146">
        <v>2.77026174E-4</v>
      </c>
      <c r="BF34" s="146">
        <v>2.5095797400000001E-4</v>
      </c>
      <c r="BG34" s="146">
        <v>2.25216212E-4</v>
      </c>
      <c r="BH34" s="146">
        <v>0</v>
      </c>
      <c r="BI34" s="146">
        <v>0</v>
      </c>
      <c r="BJ34" s="146">
        <v>0</v>
      </c>
      <c r="BK34" s="146">
        <v>0</v>
      </c>
      <c r="BL34" s="146">
        <v>2.9921396000000004E-5</v>
      </c>
      <c r="BM34" s="146">
        <v>2.7108352000000002E-5</v>
      </c>
      <c r="BN34" s="146">
        <v>1.6297446E-5</v>
      </c>
      <c r="BO34" s="146">
        <v>2.8342751000000002E-5</v>
      </c>
      <c r="BP34" s="146">
        <v>0</v>
      </c>
      <c r="BQ34" s="146">
        <v>0</v>
      </c>
      <c r="BR34" s="146">
        <v>0</v>
      </c>
      <c r="BS34" s="146">
        <v>0</v>
      </c>
      <c r="BT34" s="146">
        <v>0</v>
      </c>
      <c r="BU34" s="146">
        <v>0</v>
      </c>
      <c r="BV34" s="146">
        <v>0</v>
      </c>
      <c r="BW34" s="146">
        <v>0</v>
      </c>
      <c r="BX34" s="146">
        <v>0</v>
      </c>
      <c r="BY34" s="146">
        <v>0</v>
      </c>
      <c r="BZ34" s="146">
        <v>0</v>
      </c>
      <c r="CA34" s="146">
        <v>0</v>
      </c>
      <c r="CB34" s="146">
        <v>0</v>
      </c>
      <c r="CC34" s="146">
        <v>0</v>
      </c>
      <c r="CD34" s="146">
        <v>0</v>
      </c>
      <c r="CE34" s="146">
        <v>0</v>
      </c>
      <c r="CF34" s="146">
        <v>0</v>
      </c>
      <c r="CG34" s="146">
        <v>0</v>
      </c>
      <c r="CH34" s="146">
        <v>0</v>
      </c>
      <c r="CI34" s="146">
        <v>0</v>
      </c>
      <c r="CJ34" s="146">
        <v>0</v>
      </c>
      <c r="CK34" s="146">
        <v>0</v>
      </c>
      <c r="CL34" s="146">
        <v>0</v>
      </c>
      <c r="CM34" s="146">
        <v>0</v>
      </c>
      <c r="CN34" s="146">
        <v>2.7285902599999998E-4</v>
      </c>
      <c r="CO34" s="146">
        <v>3.10588825E-4</v>
      </c>
      <c r="CP34" s="146">
        <v>2.6617653599999999E-4</v>
      </c>
      <c r="CQ34" s="146">
        <v>2.39971743E-4</v>
      </c>
      <c r="CT34" s="105"/>
    </row>
    <row r="35" spans="1:98" x14ac:dyDescent="0.25">
      <c r="A35" s="122" t="s">
        <v>692</v>
      </c>
      <c r="B35" s="104" t="s">
        <v>63</v>
      </c>
      <c r="C35" s="88" t="s">
        <v>67</v>
      </c>
      <c r="D35" s="123">
        <f t="shared" ca="1" si="1"/>
        <v>0.15890772263199998</v>
      </c>
      <c r="E35" s="123">
        <f t="shared" ref="E35:T50" ca="1" si="3">AVERAGE(OFFSET($X35,0,4*E$3-4,1,4))</f>
        <v>8.0864871777499986E-3</v>
      </c>
      <c r="F35" s="123">
        <f t="shared" ca="1" si="3"/>
        <v>1.2149884424500001E-2</v>
      </c>
      <c r="G35" s="123">
        <f t="shared" ca="1" si="3"/>
        <v>8.0864871777499986E-3</v>
      </c>
      <c r="H35" s="123">
        <f t="shared" ca="1" si="3"/>
        <v>3.8595769647499999E-3</v>
      </c>
      <c r="I35" s="123">
        <f t="shared" ca="1" si="3"/>
        <v>2.0055781177499999E-3</v>
      </c>
      <c r="J35" s="123">
        <f t="shared" ca="1" si="3"/>
        <v>2.4170383039999999E-3</v>
      </c>
      <c r="K35" s="123">
        <f t="shared" ca="1" si="3"/>
        <v>9.5444923675000004E-4</v>
      </c>
      <c r="L35" s="123">
        <f t="shared" ca="1" si="3"/>
        <v>7.9762310700000002E-4</v>
      </c>
      <c r="M35" s="123">
        <f t="shared" ca="1" si="3"/>
        <v>0</v>
      </c>
      <c r="N35" s="123">
        <f t="shared" ca="1" si="3"/>
        <v>8.8690582499999996E-5</v>
      </c>
      <c r="O35" s="123">
        <f t="shared" ca="1" si="3"/>
        <v>0</v>
      </c>
      <c r="P35" s="123">
        <f t="shared" ca="1" si="3"/>
        <v>0</v>
      </c>
      <c r="Q35" s="123">
        <f t="shared" ca="1" si="3"/>
        <v>0</v>
      </c>
      <c r="R35" s="123">
        <f t="shared" ca="1" si="3"/>
        <v>0</v>
      </c>
      <c r="S35" s="123">
        <f t="shared" ca="1" si="3"/>
        <v>0</v>
      </c>
      <c r="T35" s="123">
        <f t="shared" ca="1" si="3"/>
        <v>7.6538634999999998E-6</v>
      </c>
      <c r="U35" s="124">
        <f t="shared" ca="1" si="2"/>
        <v>7.8293451200000001E-4</v>
      </c>
      <c r="X35" s="146">
        <v>0.149002949942</v>
      </c>
      <c r="Y35" s="146">
        <v>0.16173374353200001</v>
      </c>
      <c r="Z35" s="146">
        <v>0.15702268172100001</v>
      </c>
      <c r="AA35" s="146">
        <v>0.16787151533299999</v>
      </c>
      <c r="AB35" s="146">
        <v>7.8892571239999997E-3</v>
      </c>
      <c r="AC35" s="146">
        <v>7.8753844329999996E-3</v>
      </c>
      <c r="AD35" s="146">
        <v>7.8974148049999991E-3</v>
      </c>
      <c r="AE35" s="146">
        <v>8.6838923489999994E-3</v>
      </c>
      <c r="AF35" s="146">
        <v>1.3115211076000001E-2</v>
      </c>
      <c r="AG35" s="146">
        <v>1.0176531105000001E-2</v>
      </c>
      <c r="AH35" s="146">
        <v>9.2233116840000004E-3</v>
      </c>
      <c r="AI35" s="146">
        <v>1.6084483832999999E-2</v>
      </c>
      <c r="AJ35" s="146">
        <v>7.8892571239999997E-3</v>
      </c>
      <c r="AK35" s="146">
        <v>7.8753844329999996E-3</v>
      </c>
      <c r="AL35" s="146">
        <v>7.8974148049999991E-3</v>
      </c>
      <c r="AM35" s="146">
        <v>8.6838923489999994E-3</v>
      </c>
      <c r="AN35" s="146">
        <v>3.690368389E-3</v>
      </c>
      <c r="AO35" s="146">
        <v>3.8189268239999996E-3</v>
      </c>
      <c r="AP35" s="146">
        <v>3.8004384220000002E-3</v>
      </c>
      <c r="AQ35" s="146">
        <v>4.1285742240000003E-3</v>
      </c>
      <c r="AR35" s="146">
        <v>3.1085922229999998E-3</v>
      </c>
      <c r="AS35" s="146">
        <v>2.0377009989999998E-3</v>
      </c>
      <c r="AT35" s="146">
        <v>1.9985474169999999E-3</v>
      </c>
      <c r="AU35" s="146">
        <v>8.7747183200000004E-4</v>
      </c>
      <c r="AV35" s="146">
        <v>2.2008603360000002E-3</v>
      </c>
      <c r="AW35" s="146">
        <v>2.3565948049999999E-3</v>
      </c>
      <c r="AX35" s="146">
        <v>2.5477718100000001E-3</v>
      </c>
      <c r="AY35" s="146">
        <v>2.5629262649999999E-3</v>
      </c>
      <c r="AZ35" s="146">
        <v>2.173965967E-3</v>
      </c>
      <c r="BA35" s="146">
        <v>1.6438309800000002E-3</v>
      </c>
      <c r="BB35" s="109">
        <v>0</v>
      </c>
      <c r="BC35" s="109">
        <v>0</v>
      </c>
      <c r="BD35" s="146">
        <v>1.020547293E-3</v>
      </c>
      <c r="BE35" s="146">
        <v>7.6500562600000002E-4</v>
      </c>
      <c r="BF35" s="146">
        <v>7.4423251199999996E-4</v>
      </c>
      <c r="BG35" s="146">
        <v>6.6070699699999997E-4</v>
      </c>
      <c r="BH35" s="146">
        <v>0</v>
      </c>
      <c r="BI35" s="146">
        <v>0</v>
      </c>
      <c r="BJ35" s="146">
        <v>0</v>
      </c>
      <c r="BK35" s="146">
        <v>0</v>
      </c>
      <c r="BL35" s="146">
        <v>9.2394718000000001E-5</v>
      </c>
      <c r="BM35" s="146">
        <v>8.8301378999999997E-5</v>
      </c>
      <c r="BN35" s="146">
        <v>8.3303234999999995E-5</v>
      </c>
      <c r="BO35" s="146">
        <v>9.0762998000000006E-5</v>
      </c>
      <c r="BP35" s="146">
        <v>0</v>
      </c>
      <c r="BQ35" s="146">
        <v>0</v>
      </c>
      <c r="BR35" s="146">
        <v>0</v>
      </c>
      <c r="BS35" s="146">
        <v>0</v>
      </c>
      <c r="BT35" s="146">
        <v>0</v>
      </c>
      <c r="BU35" s="146">
        <v>0</v>
      </c>
      <c r="BV35" s="146">
        <v>0</v>
      </c>
      <c r="BW35" s="146">
        <v>0</v>
      </c>
      <c r="BX35" s="146">
        <v>0</v>
      </c>
      <c r="BY35" s="146">
        <v>0</v>
      </c>
      <c r="BZ35" s="146">
        <v>0</v>
      </c>
      <c r="CA35" s="146">
        <v>0</v>
      </c>
      <c r="CB35" s="146">
        <v>0</v>
      </c>
      <c r="CC35" s="146">
        <v>0</v>
      </c>
      <c r="CD35" s="146">
        <v>0</v>
      </c>
      <c r="CE35" s="146">
        <v>0</v>
      </c>
      <c r="CF35" s="146">
        <v>0</v>
      </c>
      <c r="CG35" s="146">
        <v>0</v>
      </c>
      <c r="CH35" s="146">
        <v>0</v>
      </c>
      <c r="CI35" s="146">
        <v>0</v>
      </c>
      <c r="CJ35" s="146">
        <v>2.0189625999999998E-5</v>
      </c>
      <c r="CK35" s="146">
        <v>1.0425827999999999E-5</v>
      </c>
      <c r="CL35" s="146">
        <v>0</v>
      </c>
      <c r="CM35" s="146">
        <v>0</v>
      </c>
      <c r="CN35" s="146">
        <v>7.8781436800000001E-4</v>
      </c>
      <c r="CO35" s="146">
        <v>8.8731017500000005E-4</v>
      </c>
      <c r="CP35" s="146">
        <v>7.6213507299999997E-4</v>
      </c>
      <c r="CQ35" s="146">
        <v>6.9447843200000001E-4</v>
      </c>
      <c r="CT35" s="105"/>
    </row>
    <row r="36" spans="1:98" x14ac:dyDescent="0.25">
      <c r="A36" s="122" t="s">
        <v>692</v>
      </c>
      <c r="B36" s="104" t="s">
        <v>63</v>
      </c>
      <c r="C36" s="88" t="s">
        <v>70</v>
      </c>
      <c r="D36" s="123">
        <f t="shared" ref="D36:S65" ca="1" si="4">AVERAGE(OFFSET($X36,0,4*D$3-4,1,4))</f>
        <v>0.14088313122575</v>
      </c>
      <c r="E36" s="123">
        <f t="shared" ca="1" si="3"/>
        <v>1.3442246351500001E-2</v>
      </c>
      <c r="F36" s="123">
        <f t="shared" ca="1" si="3"/>
        <v>6.5102764374999995E-3</v>
      </c>
      <c r="G36" s="123">
        <f t="shared" ca="1" si="3"/>
        <v>1.3442246351500001E-2</v>
      </c>
      <c r="H36" s="123">
        <f t="shared" ca="1" si="3"/>
        <v>5.6854533015000003E-3</v>
      </c>
      <c r="I36" s="123">
        <f t="shared" ca="1" si="3"/>
        <v>0</v>
      </c>
      <c r="J36" s="123">
        <f t="shared" ca="1" si="3"/>
        <v>3.5634580170000002E-3</v>
      </c>
      <c r="K36" s="123">
        <f t="shared" ca="1" si="3"/>
        <v>6.3753950174999996E-4</v>
      </c>
      <c r="L36" s="123">
        <f t="shared" ca="1" si="3"/>
        <v>5.4117332574999994E-4</v>
      </c>
      <c r="M36" s="123">
        <f t="shared" ca="1" si="3"/>
        <v>0</v>
      </c>
      <c r="N36" s="123">
        <f t="shared" ca="1" si="3"/>
        <v>6.0123628999999994E-5</v>
      </c>
      <c r="O36" s="123">
        <f t="shared" ca="1" si="3"/>
        <v>0</v>
      </c>
      <c r="P36" s="123">
        <f t="shared" ca="1" si="3"/>
        <v>0</v>
      </c>
      <c r="Q36" s="123">
        <f t="shared" ca="1" si="3"/>
        <v>0</v>
      </c>
      <c r="R36" s="123">
        <f t="shared" ca="1" si="3"/>
        <v>0</v>
      </c>
      <c r="S36" s="123">
        <f t="shared" ca="1" si="3"/>
        <v>0</v>
      </c>
      <c r="T36" s="123">
        <f t="shared" ca="1" si="3"/>
        <v>4.5243835000000001E-6</v>
      </c>
      <c r="U36" s="124">
        <f t="shared" ca="1" si="2"/>
        <v>5.3445048625000002E-4</v>
      </c>
      <c r="X36" s="146">
        <v>0.129421397282</v>
      </c>
      <c r="Y36" s="146">
        <v>0.142767944466</v>
      </c>
      <c r="Z36" s="146">
        <v>0.14029726375099999</v>
      </c>
      <c r="AA36" s="146">
        <v>0.151045919404</v>
      </c>
      <c r="AB36" s="146">
        <v>1.3478852374000001E-2</v>
      </c>
      <c r="AC36" s="146">
        <v>1.3068800468E-2</v>
      </c>
      <c r="AD36" s="146">
        <v>1.3355681066E-2</v>
      </c>
      <c r="AE36" s="146">
        <v>1.3865651498E-2</v>
      </c>
      <c r="AF36" s="146">
        <v>6.8892300760000002E-3</v>
      </c>
      <c r="AG36" s="146">
        <v>5.5502678869999997E-3</v>
      </c>
      <c r="AH36" s="146">
        <v>4.9925187009999998E-3</v>
      </c>
      <c r="AI36" s="146">
        <v>8.6090890859999991E-3</v>
      </c>
      <c r="AJ36" s="146">
        <v>1.3478852374000001E-2</v>
      </c>
      <c r="AK36" s="146">
        <v>1.3068800468E-2</v>
      </c>
      <c r="AL36" s="146">
        <v>1.3355681066E-2</v>
      </c>
      <c r="AM36" s="146">
        <v>1.3865651498E-2</v>
      </c>
      <c r="AN36" s="146">
        <v>5.4172327440000006E-3</v>
      </c>
      <c r="AO36" s="146">
        <v>5.5192929799999998E-3</v>
      </c>
      <c r="AP36" s="146">
        <v>5.6812697820000004E-3</v>
      </c>
      <c r="AQ36" s="146">
        <v>6.1240176999999996E-3</v>
      </c>
      <c r="AR36" s="146">
        <v>0</v>
      </c>
      <c r="AS36" s="146">
        <v>0</v>
      </c>
      <c r="AT36" s="146">
        <v>0</v>
      </c>
      <c r="AU36" s="146">
        <v>0</v>
      </c>
      <c r="AV36" s="146">
        <v>3.3815637129999999E-3</v>
      </c>
      <c r="AW36" s="146">
        <v>3.4301095399999998E-3</v>
      </c>
      <c r="AX36" s="146">
        <v>3.6187418779999999E-3</v>
      </c>
      <c r="AY36" s="146">
        <v>3.8234169369999998E-3</v>
      </c>
      <c r="AZ36" s="146">
        <v>1.444567201E-3</v>
      </c>
      <c r="BA36" s="146">
        <v>1.1055908059999999E-3</v>
      </c>
      <c r="BB36" s="109">
        <v>0</v>
      </c>
      <c r="BC36" s="109">
        <v>0</v>
      </c>
      <c r="BD36" s="146">
        <v>6.8117170199999996E-4</v>
      </c>
      <c r="BE36" s="146">
        <v>5.16498571E-4</v>
      </c>
      <c r="BF36" s="146">
        <v>5.0844355599999997E-4</v>
      </c>
      <c r="BG36" s="146">
        <v>4.5857947400000003E-4</v>
      </c>
      <c r="BH36" s="146">
        <v>0</v>
      </c>
      <c r="BI36" s="146">
        <v>0</v>
      </c>
      <c r="BJ36" s="146">
        <v>0</v>
      </c>
      <c r="BK36" s="146">
        <v>0</v>
      </c>
      <c r="BL36" s="146">
        <v>6.2043903999999995E-5</v>
      </c>
      <c r="BM36" s="146">
        <v>5.9652421999999998E-5</v>
      </c>
      <c r="BN36" s="146">
        <v>5.6656453E-5</v>
      </c>
      <c r="BO36" s="146">
        <v>6.2141736999999996E-5</v>
      </c>
      <c r="BP36" s="146">
        <v>0</v>
      </c>
      <c r="BQ36" s="146">
        <v>0</v>
      </c>
      <c r="BR36" s="146">
        <v>0</v>
      </c>
      <c r="BS36" s="146">
        <v>0</v>
      </c>
      <c r="BT36" s="146">
        <v>0</v>
      </c>
      <c r="BU36" s="146">
        <v>0</v>
      </c>
      <c r="BV36" s="146">
        <v>0</v>
      </c>
      <c r="BW36" s="146">
        <v>0</v>
      </c>
      <c r="BX36" s="146">
        <v>0</v>
      </c>
      <c r="BY36" s="146">
        <v>0</v>
      </c>
      <c r="BZ36" s="146">
        <v>0</v>
      </c>
      <c r="CA36" s="146">
        <v>0</v>
      </c>
      <c r="CB36" s="146">
        <v>0</v>
      </c>
      <c r="CC36" s="146">
        <v>0</v>
      </c>
      <c r="CD36" s="146">
        <v>0</v>
      </c>
      <c r="CE36" s="146">
        <v>0</v>
      </c>
      <c r="CF36" s="146">
        <v>0</v>
      </c>
      <c r="CG36" s="146">
        <v>0</v>
      </c>
      <c r="CH36" s="146">
        <v>0</v>
      </c>
      <c r="CI36" s="146">
        <v>0</v>
      </c>
      <c r="CJ36" s="146">
        <v>1.8097534E-5</v>
      </c>
      <c r="CK36" s="146">
        <v>0</v>
      </c>
      <c r="CL36" s="146">
        <v>0</v>
      </c>
      <c r="CM36" s="146">
        <v>0</v>
      </c>
      <c r="CN36" s="146">
        <v>5.3331970699999997E-4</v>
      </c>
      <c r="CO36" s="146">
        <v>6.0442554799999999E-4</v>
      </c>
      <c r="CP36" s="146">
        <v>5.2250342099999995E-4</v>
      </c>
      <c r="CQ36" s="146">
        <v>4.7755326899999998E-4</v>
      </c>
      <c r="CT36" s="105"/>
    </row>
    <row r="37" spans="1:98" x14ac:dyDescent="0.25">
      <c r="A37" s="122" t="s">
        <v>692</v>
      </c>
      <c r="B37" s="104" t="s">
        <v>63</v>
      </c>
      <c r="C37" s="88" t="s">
        <v>73</v>
      </c>
      <c r="D37" s="123">
        <f t="shared" ca="1" si="4"/>
        <v>5.6626592512500004E-2</v>
      </c>
      <c r="E37" s="123">
        <f t="shared" ca="1" si="3"/>
        <v>2.8148204535000001E-3</v>
      </c>
      <c r="F37" s="123">
        <f t="shared" ca="1" si="3"/>
        <v>3.4297152867500003E-3</v>
      </c>
      <c r="G37" s="123">
        <f t="shared" ca="1" si="3"/>
        <v>2.8148204535000001E-3</v>
      </c>
      <c r="H37" s="123">
        <f t="shared" ca="1" si="3"/>
        <v>1.3096754575000001E-3</v>
      </c>
      <c r="I37" s="123">
        <f t="shared" ca="1" si="3"/>
        <v>7.7767677499999999E-6</v>
      </c>
      <c r="J37" s="123">
        <f t="shared" ca="1" si="3"/>
        <v>8.2003986624999995E-4</v>
      </c>
      <c r="K37" s="123">
        <f t="shared" ca="1" si="3"/>
        <v>2.8565439225000005E-4</v>
      </c>
      <c r="L37" s="123">
        <f t="shared" ca="1" si="3"/>
        <v>2.3838543749999999E-4</v>
      </c>
      <c r="M37" s="123">
        <f t="shared" ca="1" si="3"/>
        <v>0</v>
      </c>
      <c r="N37" s="123">
        <f t="shared" ca="1" si="3"/>
        <v>2.5742705499999998E-5</v>
      </c>
      <c r="O37" s="123">
        <f t="shared" ca="1" si="3"/>
        <v>0</v>
      </c>
      <c r="P37" s="123">
        <f t="shared" ca="1" si="3"/>
        <v>0</v>
      </c>
      <c r="Q37" s="123">
        <f t="shared" ca="1" si="3"/>
        <v>0</v>
      </c>
      <c r="R37" s="123">
        <f t="shared" ca="1" si="3"/>
        <v>0</v>
      </c>
      <c r="S37" s="123">
        <f t="shared" ca="1" si="3"/>
        <v>0</v>
      </c>
      <c r="T37" s="123">
        <f t="shared" ca="1" si="3"/>
        <v>0</v>
      </c>
      <c r="U37" s="124">
        <f t="shared" ca="1" si="2"/>
        <v>2.3728632625000002E-4</v>
      </c>
      <c r="X37" s="146">
        <v>5.2234774299000003E-2</v>
      </c>
      <c r="Y37" s="146">
        <v>5.7350238796E-2</v>
      </c>
      <c r="Z37" s="146">
        <v>5.6215914450000001E-2</v>
      </c>
      <c r="AA37" s="146">
        <v>6.0705442504999998E-2</v>
      </c>
      <c r="AB37" s="146">
        <v>2.732271013E-3</v>
      </c>
      <c r="AC37" s="146">
        <v>2.7297296369999998E-3</v>
      </c>
      <c r="AD37" s="146">
        <v>2.7703424209999999E-3</v>
      </c>
      <c r="AE37" s="146">
        <v>3.0269387429999999E-3</v>
      </c>
      <c r="AF37" s="146">
        <v>3.6415744780000001E-3</v>
      </c>
      <c r="AG37" s="146">
        <v>2.85421789E-3</v>
      </c>
      <c r="AH37" s="146">
        <v>2.6158273280000002E-3</v>
      </c>
      <c r="AI37" s="146">
        <v>4.6072414510000001E-3</v>
      </c>
      <c r="AJ37" s="146">
        <v>2.732271013E-3</v>
      </c>
      <c r="AK37" s="146">
        <v>2.7297296369999998E-3</v>
      </c>
      <c r="AL37" s="146">
        <v>2.7703424209999999E-3</v>
      </c>
      <c r="AM37" s="146">
        <v>3.0269387429999999E-3</v>
      </c>
      <c r="AN37" s="146">
        <v>1.2365121310000001E-3</v>
      </c>
      <c r="AO37" s="146">
        <v>1.2858743499999999E-3</v>
      </c>
      <c r="AP37" s="146">
        <v>1.298173786E-3</v>
      </c>
      <c r="AQ37" s="146">
        <v>1.4181415630000001E-3</v>
      </c>
      <c r="AR37" s="146">
        <v>0</v>
      </c>
      <c r="AS37" s="146">
        <v>0</v>
      </c>
      <c r="AT37" s="146">
        <v>1.4061152000000001E-5</v>
      </c>
      <c r="AU37" s="146">
        <v>1.7045919000000001E-5</v>
      </c>
      <c r="AV37" s="146">
        <v>7.4432519999999996E-4</v>
      </c>
      <c r="AW37" s="146">
        <v>7.9410213699999998E-4</v>
      </c>
      <c r="AX37" s="146">
        <v>8.6069134299999995E-4</v>
      </c>
      <c r="AY37" s="146">
        <v>8.8104078500000004E-4</v>
      </c>
      <c r="AZ37" s="146">
        <v>6.4811018300000005E-4</v>
      </c>
      <c r="BA37" s="146">
        <v>4.9450738600000002E-4</v>
      </c>
      <c r="BB37" s="109">
        <v>0</v>
      </c>
      <c r="BC37" s="109">
        <v>0</v>
      </c>
      <c r="BD37" s="146">
        <v>3.0318137699999998E-4</v>
      </c>
      <c r="BE37" s="146">
        <v>2.2971258100000001E-4</v>
      </c>
      <c r="BF37" s="146">
        <v>2.27043946E-4</v>
      </c>
      <c r="BG37" s="146">
        <v>1.9360384599999999E-4</v>
      </c>
      <c r="BH37" s="146">
        <v>0</v>
      </c>
      <c r="BI37" s="146">
        <v>0</v>
      </c>
      <c r="BJ37" s="146">
        <v>0</v>
      </c>
      <c r="BK37" s="146">
        <v>0</v>
      </c>
      <c r="BL37" s="146">
        <v>2.6360382E-5</v>
      </c>
      <c r="BM37" s="146">
        <v>2.5514123E-5</v>
      </c>
      <c r="BN37" s="146">
        <v>2.4335798999999999E-5</v>
      </c>
      <c r="BO37" s="146">
        <v>2.6760518000000002E-5</v>
      </c>
      <c r="BP37" s="146">
        <v>0</v>
      </c>
      <c r="BQ37" s="146">
        <v>0</v>
      </c>
      <c r="BR37" s="146">
        <v>0</v>
      </c>
      <c r="BS37" s="146">
        <v>0</v>
      </c>
      <c r="BT37" s="146">
        <v>0</v>
      </c>
      <c r="BU37" s="146">
        <v>0</v>
      </c>
      <c r="BV37" s="146">
        <v>0</v>
      </c>
      <c r="BW37" s="146">
        <v>0</v>
      </c>
      <c r="BX37" s="146">
        <v>0</v>
      </c>
      <c r="BY37" s="146">
        <v>0</v>
      </c>
      <c r="BZ37" s="146">
        <v>0</v>
      </c>
      <c r="CA37" s="146">
        <v>0</v>
      </c>
      <c r="CB37" s="146">
        <v>0</v>
      </c>
      <c r="CC37" s="146">
        <v>0</v>
      </c>
      <c r="CD37" s="146">
        <v>0</v>
      </c>
      <c r="CE37" s="146">
        <v>0</v>
      </c>
      <c r="CF37" s="146">
        <v>0</v>
      </c>
      <c r="CG37" s="146">
        <v>0</v>
      </c>
      <c r="CH37" s="146">
        <v>0</v>
      </c>
      <c r="CI37" s="146">
        <v>0</v>
      </c>
      <c r="CJ37" s="146">
        <v>0</v>
      </c>
      <c r="CK37" s="146">
        <v>0</v>
      </c>
      <c r="CL37" s="146">
        <v>0</v>
      </c>
      <c r="CM37" s="146">
        <v>0</v>
      </c>
      <c r="CN37" s="146">
        <v>2.35417564E-4</v>
      </c>
      <c r="CO37" s="146">
        <v>2.6764547100000002E-4</v>
      </c>
      <c r="CP37" s="146">
        <v>2.3211949099999999E-4</v>
      </c>
      <c r="CQ37" s="146">
        <v>2.13962779E-4</v>
      </c>
      <c r="CT37" s="105"/>
    </row>
    <row r="38" spans="1:98" x14ac:dyDescent="0.25">
      <c r="A38" s="122" t="s">
        <v>692</v>
      </c>
      <c r="B38" s="104" t="s">
        <v>63</v>
      </c>
      <c r="C38" s="88" t="s">
        <v>68</v>
      </c>
      <c r="D38" s="123">
        <f t="shared" ca="1" si="4"/>
        <v>4.8704819107749993E-2</v>
      </c>
      <c r="E38" s="123">
        <f t="shared" ca="1" si="3"/>
        <v>2.345454616E-3</v>
      </c>
      <c r="F38" s="123">
        <f t="shared" ca="1" si="3"/>
        <v>2.0340637079999998E-3</v>
      </c>
      <c r="G38" s="123">
        <f t="shared" ca="1" si="3"/>
        <v>2.345454616E-3</v>
      </c>
      <c r="H38" s="123">
        <f t="shared" ca="1" si="3"/>
        <v>1.0507370432500001E-3</v>
      </c>
      <c r="I38" s="123">
        <f t="shared" ca="1" si="3"/>
        <v>6.7636621192500006E-3</v>
      </c>
      <c r="J38" s="123">
        <f t="shared" ca="1" si="3"/>
        <v>6.5248669925E-4</v>
      </c>
      <c r="K38" s="123">
        <f t="shared" ca="1" si="3"/>
        <v>1.9399312125E-4</v>
      </c>
      <c r="L38" s="123">
        <f t="shared" ca="1" si="3"/>
        <v>1.6412914099999998E-4</v>
      </c>
      <c r="M38" s="123">
        <f t="shared" ca="1" si="3"/>
        <v>0</v>
      </c>
      <c r="N38" s="123">
        <f t="shared" ca="1" si="3"/>
        <v>1.7499285000000003E-5</v>
      </c>
      <c r="O38" s="123">
        <f t="shared" ca="1" si="3"/>
        <v>0</v>
      </c>
      <c r="P38" s="123">
        <f t="shared" ca="1" si="3"/>
        <v>0</v>
      </c>
      <c r="Q38" s="123">
        <f t="shared" ca="1" si="3"/>
        <v>0</v>
      </c>
      <c r="R38" s="123">
        <f t="shared" ca="1" si="3"/>
        <v>0</v>
      </c>
      <c r="S38" s="123">
        <f t="shared" ca="1" si="3"/>
        <v>0</v>
      </c>
      <c r="T38" s="123">
        <f t="shared" ca="1" si="3"/>
        <v>0</v>
      </c>
      <c r="U38" s="124">
        <f t="shared" ca="1" si="2"/>
        <v>1.6130207099999998E-4</v>
      </c>
      <c r="X38" s="146">
        <v>4.4917993066999999E-2</v>
      </c>
      <c r="Y38" s="146">
        <v>4.9401823797999997E-2</v>
      </c>
      <c r="Z38" s="146">
        <v>4.8363141471000001E-2</v>
      </c>
      <c r="AA38" s="146">
        <v>5.2136318095000002E-2</v>
      </c>
      <c r="AB38" s="146">
        <v>2.3081315530000001E-3</v>
      </c>
      <c r="AC38" s="146">
        <v>2.2769166749999998E-3</v>
      </c>
      <c r="AD38" s="146">
        <v>2.3193741800000001E-3</v>
      </c>
      <c r="AE38" s="146">
        <v>2.477396056E-3</v>
      </c>
      <c r="AF38" s="146">
        <v>2.1756706319999999E-3</v>
      </c>
      <c r="AG38" s="146">
        <v>1.6962823860000001E-3</v>
      </c>
      <c r="AH38" s="146">
        <v>1.5619976419999999E-3</v>
      </c>
      <c r="AI38" s="146">
        <v>2.7023041720000002E-3</v>
      </c>
      <c r="AJ38" s="146">
        <v>2.3081315530000001E-3</v>
      </c>
      <c r="AK38" s="146">
        <v>2.2769166749999998E-3</v>
      </c>
      <c r="AL38" s="146">
        <v>2.3193741800000001E-3</v>
      </c>
      <c r="AM38" s="146">
        <v>2.477396056E-3</v>
      </c>
      <c r="AN38" s="146">
        <v>9.9805598100000006E-4</v>
      </c>
      <c r="AO38" s="146">
        <v>1.030255996E-3</v>
      </c>
      <c r="AP38" s="146">
        <v>1.0434438859999999E-3</v>
      </c>
      <c r="AQ38" s="146">
        <v>1.1311923099999999E-3</v>
      </c>
      <c r="AR38" s="146">
        <v>6.9083138069999999E-3</v>
      </c>
      <c r="AS38" s="146">
        <v>6.7551007200000006E-3</v>
      </c>
      <c r="AT38" s="146">
        <v>6.5758551130000002E-3</v>
      </c>
      <c r="AU38" s="146">
        <v>6.8153788370000001E-3</v>
      </c>
      <c r="AV38" s="146">
        <v>6.03077065E-4</v>
      </c>
      <c r="AW38" s="146">
        <v>6.3643174299999998E-4</v>
      </c>
      <c r="AX38" s="146">
        <v>6.7357319799999998E-4</v>
      </c>
      <c r="AY38" s="146">
        <v>6.9686479100000004E-4</v>
      </c>
      <c r="AZ38" s="146">
        <v>4.41389146E-4</v>
      </c>
      <c r="BA38" s="146">
        <v>3.3458333900000001E-4</v>
      </c>
      <c r="BB38" s="109">
        <v>0</v>
      </c>
      <c r="BC38" s="109">
        <v>0</v>
      </c>
      <c r="BD38" s="146">
        <v>2.1178808999999999E-4</v>
      </c>
      <c r="BE38" s="146">
        <v>1.5911237199999999E-4</v>
      </c>
      <c r="BF38" s="146">
        <v>1.5075400800000001E-4</v>
      </c>
      <c r="BG38" s="146">
        <v>1.34862094E-4</v>
      </c>
      <c r="BH38" s="146">
        <v>0</v>
      </c>
      <c r="BI38" s="146">
        <v>0</v>
      </c>
      <c r="BJ38" s="146">
        <v>0</v>
      </c>
      <c r="BK38" s="146">
        <v>0</v>
      </c>
      <c r="BL38" s="146">
        <v>1.8359606999999999E-5</v>
      </c>
      <c r="BM38" s="146">
        <v>1.7173596999999999E-5</v>
      </c>
      <c r="BN38" s="146">
        <v>1.6515172000000001E-5</v>
      </c>
      <c r="BO38" s="146">
        <v>1.7948764000000002E-5</v>
      </c>
      <c r="BP38" s="146">
        <v>0</v>
      </c>
      <c r="BQ38" s="146">
        <v>0</v>
      </c>
      <c r="BR38" s="146">
        <v>0</v>
      </c>
      <c r="BS38" s="146">
        <v>0</v>
      </c>
      <c r="BT38" s="146">
        <v>0</v>
      </c>
      <c r="BU38" s="146">
        <v>0</v>
      </c>
      <c r="BV38" s="146">
        <v>0</v>
      </c>
      <c r="BW38" s="146">
        <v>0</v>
      </c>
      <c r="BX38" s="146">
        <v>0</v>
      </c>
      <c r="BY38" s="146">
        <v>0</v>
      </c>
      <c r="BZ38" s="146">
        <v>0</v>
      </c>
      <c r="CA38" s="146">
        <v>0</v>
      </c>
      <c r="CB38" s="146">
        <v>0</v>
      </c>
      <c r="CC38" s="146">
        <v>0</v>
      </c>
      <c r="CD38" s="146">
        <v>0</v>
      </c>
      <c r="CE38" s="146">
        <v>0</v>
      </c>
      <c r="CF38" s="146">
        <v>0</v>
      </c>
      <c r="CG38" s="146">
        <v>0</v>
      </c>
      <c r="CH38" s="146">
        <v>0</v>
      </c>
      <c r="CI38" s="146">
        <v>0</v>
      </c>
      <c r="CJ38" s="146">
        <v>0</v>
      </c>
      <c r="CK38" s="146">
        <v>0</v>
      </c>
      <c r="CL38" s="146">
        <v>0</v>
      </c>
      <c r="CM38" s="146">
        <v>0</v>
      </c>
      <c r="CN38" s="146">
        <v>1.6047063300000001E-4</v>
      </c>
      <c r="CO38" s="146">
        <v>1.82853318E-4</v>
      </c>
      <c r="CP38" s="146">
        <v>1.57936145E-4</v>
      </c>
      <c r="CQ38" s="146">
        <v>1.4394818800000001E-4</v>
      </c>
      <c r="CT38" s="105"/>
    </row>
    <row r="39" spans="1:98" x14ac:dyDescent="0.25">
      <c r="A39" s="125" t="s">
        <v>692</v>
      </c>
      <c r="B39" s="126" t="s">
        <v>63</v>
      </c>
      <c r="C39" s="106" t="s">
        <v>66</v>
      </c>
      <c r="D39" s="127">
        <f t="shared" ca="1" si="4"/>
        <v>5.7027768005750004E-2</v>
      </c>
      <c r="E39" s="127">
        <f t="shared" ca="1" si="3"/>
        <v>2.8933105062500003E-3</v>
      </c>
      <c r="F39" s="127">
        <f t="shared" ca="1" si="3"/>
        <v>8.4627172012499991E-3</v>
      </c>
      <c r="G39" s="127">
        <f t="shared" ca="1" si="3"/>
        <v>2.8933105062500003E-3</v>
      </c>
      <c r="H39" s="127">
        <f t="shared" ca="1" si="3"/>
        <v>1.427234937E-3</v>
      </c>
      <c r="I39" s="127">
        <f t="shared" ca="1" si="3"/>
        <v>1.2934974917499999E-3</v>
      </c>
      <c r="J39" s="127">
        <f t="shared" ca="1" si="3"/>
        <v>9.0194908075000009E-4</v>
      </c>
      <c r="K39" s="127">
        <f t="shared" ca="1" si="3"/>
        <v>3.7885779100000001E-4</v>
      </c>
      <c r="L39" s="127">
        <f t="shared" ca="1" si="3"/>
        <v>3.3080744575000003E-4</v>
      </c>
      <c r="M39" s="127">
        <f t="shared" ca="1" si="3"/>
        <v>0</v>
      </c>
      <c r="N39" s="127">
        <f t="shared" ca="1" si="3"/>
        <v>3.1203565249999997E-5</v>
      </c>
      <c r="O39" s="127">
        <f t="shared" ca="1" si="3"/>
        <v>0</v>
      </c>
      <c r="P39" s="127">
        <f t="shared" ca="1" si="3"/>
        <v>0</v>
      </c>
      <c r="Q39" s="127">
        <f t="shared" ca="1" si="3"/>
        <v>0</v>
      </c>
      <c r="R39" s="127">
        <f t="shared" ca="1" si="3"/>
        <v>0</v>
      </c>
      <c r="S39" s="127">
        <f t="shared" ca="1" si="3"/>
        <v>0</v>
      </c>
      <c r="T39" s="127">
        <f t="shared" ca="1" si="3"/>
        <v>3.06741125E-6</v>
      </c>
      <c r="U39" s="128">
        <f t="shared" ca="1" si="2"/>
        <v>3.2632659799999999E-4</v>
      </c>
      <c r="X39" s="146">
        <v>5.2462106490999999E-2</v>
      </c>
      <c r="Y39" s="146">
        <v>5.7665146902999995E-2</v>
      </c>
      <c r="Z39" s="146">
        <v>5.6822627868000006E-2</v>
      </c>
      <c r="AA39" s="146">
        <v>6.1161190761000003E-2</v>
      </c>
      <c r="AB39" s="146">
        <v>2.7350288340000002E-3</v>
      </c>
      <c r="AC39" s="146">
        <v>2.7953417260000004E-3</v>
      </c>
      <c r="AD39" s="146">
        <v>2.8342039040000003E-3</v>
      </c>
      <c r="AE39" s="146">
        <v>3.208667561E-3</v>
      </c>
      <c r="AF39" s="146">
        <v>8.8085578460000008E-3</v>
      </c>
      <c r="AG39" s="146">
        <v>7.2116408769999996E-3</v>
      </c>
      <c r="AH39" s="146">
        <v>6.4944652280000004E-3</v>
      </c>
      <c r="AI39" s="146">
        <v>1.1336204854E-2</v>
      </c>
      <c r="AJ39" s="146">
        <v>2.7350288340000002E-3</v>
      </c>
      <c r="AK39" s="146">
        <v>2.7953417260000004E-3</v>
      </c>
      <c r="AL39" s="146">
        <v>2.8342039040000003E-3</v>
      </c>
      <c r="AM39" s="146">
        <v>3.208667561E-3</v>
      </c>
      <c r="AN39" s="146">
        <v>1.335389314E-3</v>
      </c>
      <c r="AO39" s="146">
        <v>1.407476853E-3</v>
      </c>
      <c r="AP39" s="146">
        <v>1.411785777E-3</v>
      </c>
      <c r="AQ39" s="146">
        <v>1.5542878039999999E-3</v>
      </c>
      <c r="AR39" s="146">
        <v>1.5143781999999999E-3</v>
      </c>
      <c r="AS39" s="146">
        <v>1.34869955E-3</v>
      </c>
      <c r="AT39" s="146">
        <v>1.4879696309999999E-3</v>
      </c>
      <c r="AU39" s="146">
        <v>8.2294258599999994E-4</v>
      </c>
      <c r="AV39" s="146">
        <v>7.9328056199999997E-4</v>
      </c>
      <c r="AW39" s="146">
        <v>8.7791600700000004E-4</v>
      </c>
      <c r="AX39" s="146">
        <v>9.6403893300000003E-4</v>
      </c>
      <c r="AY39" s="146">
        <v>9.72560821E-4</v>
      </c>
      <c r="AZ39" s="146">
        <v>8.7260022800000002E-4</v>
      </c>
      <c r="BA39" s="146">
        <v>6.42830936E-4</v>
      </c>
      <c r="BB39" s="109">
        <v>0</v>
      </c>
      <c r="BC39" s="109">
        <v>0</v>
      </c>
      <c r="BD39" s="146">
        <v>4.2067552E-4</v>
      </c>
      <c r="BE39" s="146">
        <v>3.0950679700000004E-4</v>
      </c>
      <c r="BF39" s="146">
        <v>3.1170193899999999E-4</v>
      </c>
      <c r="BG39" s="146">
        <v>2.8134552700000002E-4</v>
      </c>
      <c r="BH39" s="146">
        <v>0</v>
      </c>
      <c r="BI39" s="146">
        <v>0</v>
      </c>
      <c r="BJ39" s="146">
        <v>0</v>
      </c>
      <c r="BK39" s="146">
        <v>0</v>
      </c>
      <c r="BL39" s="146">
        <v>3.1692297E-5</v>
      </c>
      <c r="BM39" s="146">
        <v>3.1192124000000001E-5</v>
      </c>
      <c r="BN39" s="146">
        <v>2.9589326999999999E-5</v>
      </c>
      <c r="BO39" s="146">
        <v>3.2340513000000002E-5</v>
      </c>
      <c r="BP39" s="146">
        <v>0</v>
      </c>
      <c r="BQ39" s="146">
        <v>0</v>
      </c>
      <c r="BR39" s="146">
        <v>0</v>
      </c>
      <c r="BS39" s="146">
        <v>0</v>
      </c>
      <c r="BT39" s="146">
        <v>0</v>
      </c>
      <c r="BU39" s="146">
        <v>0</v>
      </c>
      <c r="BV39" s="146">
        <v>0</v>
      </c>
      <c r="BW39" s="146">
        <v>0</v>
      </c>
      <c r="BX39" s="146">
        <v>0</v>
      </c>
      <c r="BY39" s="146">
        <v>0</v>
      </c>
      <c r="BZ39" s="146">
        <v>0</v>
      </c>
      <c r="CA39" s="146">
        <v>0</v>
      </c>
      <c r="CB39" s="146">
        <v>0</v>
      </c>
      <c r="CC39" s="146">
        <v>0</v>
      </c>
      <c r="CD39" s="146">
        <v>0</v>
      </c>
      <c r="CE39" s="146">
        <v>0</v>
      </c>
      <c r="CF39" s="146">
        <v>0</v>
      </c>
      <c r="CG39" s="146">
        <v>0</v>
      </c>
      <c r="CH39" s="146">
        <v>0</v>
      </c>
      <c r="CI39" s="146">
        <v>0</v>
      </c>
      <c r="CJ39" s="146">
        <v>1.2269645E-5</v>
      </c>
      <c r="CK39" s="146">
        <v>0</v>
      </c>
      <c r="CL39" s="146">
        <v>0</v>
      </c>
      <c r="CM39" s="146">
        <v>0</v>
      </c>
      <c r="CN39" s="146">
        <v>3.2567675300000003E-4</v>
      </c>
      <c r="CO39" s="146">
        <v>3.68676684E-4</v>
      </c>
      <c r="CP39" s="146">
        <v>3.1934204199999996E-4</v>
      </c>
      <c r="CQ39" s="146">
        <v>2.9161091299999997E-4</v>
      </c>
      <c r="CT39" s="105"/>
    </row>
    <row r="40" spans="1:98" x14ac:dyDescent="0.25">
      <c r="A40" s="100" t="s">
        <v>693</v>
      </c>
      <c r="B40" s="121" t="s">
        <v>75</v>
      </c>
      <c r="C40" s="86" t="s">
        <v>177</v>
      </c>
      <c r="D40" s="129">
        <f t="shared" ca="1" si="4"/>
        <v>2.9887556220000002E-3</v>
      </c>
      <c r="E40" s="129">
        <f t="shared" ca="1" si="3"/>
        <v>2.4497869197499999E-3</v>
      </c>
      <c r="F40" s="129">
        <f t="shared" ca="1" si="3"/>
        <v>3.3683242125000001E-4</v>
      </c>
      <c r="G40" s="129">
        <f t="shared" ca="1" si="3"/>
        <v>2.4497869197499999E-3</v>
      </c>
      <c r="H40" s="129">
        <f t="shared" ca="1" si="3"/>
        <v>3.2859011229999994E-3</v>
      </c>
      <c r="I40" s="129">
        <f t="shared" ca="1" si="3"/>
        <v>2.4371403500000001E-5</v>
      </c>
      <c r="J40" s="129">
        <f t="shared" ca="1" si="3"/>
        <v>3.3431698260000002E-3</v>
      </c>
      <c r="K40" s="129">
        <f t="shared" ca="1" si="3"/>
        <v>6.2026618124999999E-4</v>
      </c>
      <c r="L40" s="129">
        <f t="shared" ca="1" si="3"/>
        <v>1.8042661725E-4</v>
      </c>
      <c r="M40" s="129">
        <f t="shared" ca="1" si="3"/>
        <v>1.6052243850000001E-3</v>
      </c>
      <c r="N40" s="129">
        <f t="shared" ca="1" si="3"/>
        <v>3.1961487740000002E-3</v>
      </c>
      <c r="O40" s="129">
        <f t="shared" ca="1" si="3"/>
        <v>1.5098266907500003E-3</v>
      </c>
      <c r="P40" s="129">
        <f t="shared" ca="1" si="3"/>
        <v>1.6052235765000001E-3</v>
      </c>
      <c r="Q40" s="129">
        <f t="shared" ca="1" si="3"/>
        <v>1.6052243850000001E-3</v>
      </c>
      <c r="R40" s="129">
        <f t="shared" ca="1" si="3"/>
        <v>7.3115858400000003E-4</v>
      </c>
      <c r="S40" s="129">
        <f t="shared" ca="1" si="3"/>
        <v>1.1435733697499999E-3</v>
      </c>
      <c r="T40" s="129">
        <f t="shared" ca="1" si="3"/>
        <v>8.4230248999999995E-4</v>
      </c>
      <c r="U40" s="130">
        <f t="shared" ca="1" si="2"/>
        <v>4.4119644017500004E-3</v>
      </c>
      <c r="X40" s="146">
        <v>3.5453121829999998E-3</v>
      </c>
      <c r="Y40" s="146">
        <v>2.8822482970000001E-3</v>
      </c>
      <c r="Z40" s="146">
        <v>2.929109114E-3</v>
      </c>
      <c r="AA40" s="146">
        <v>2.5983528939999999E-3</v>
      </c>
      <c r="AB40" s="146">
        <v>2.9300043700000002E-3</v>
      </c>
      <c r="AC40" s="146">
        <v>2.7101866920000001E-3</v>
      </c>
      <c r="AD40" s="146">
        <v>2.2038198309999998E-3</v>
      </c>
      <c r="AE40" s="146">
        <v>1.955136786E-3</v>
      </c>
      <c r="AF40" s="146">
        <v>5.4447803200000002E-4</v>
      </c>
      <c r="AG40" s="146">
        <v>2.68639688E-4</v>
      </c>
      <c r="AH40" s="146">
        <v>2.7110197699999999E-4</v>
      </c>
      <c r="AI40" s="146">
        <v>2.6310998799999999E-4</v>
      </c>
      <c r="AJ40" s="146">
        <v>2.9300043700000002E-3</v>
      </c>
      <c r="AK40" s="146">
        <v>2.7101866920000001E-3</v>
      </c>
      <c r="AL40" s="146">
        <v>2.2038198309999998E-3</v>
      </c>
      <c r="AM40" s="146">
        <v>1.955136786E-3</v>
      </c>
      <c r="AN40" s="146">
        <v>4.0037144909999996E-3</v>
      </c>
      <c r="AO40" s="146">
        <v>3.6442722799999998E-3</v>
      </c>
      <c r="AP40" s="146">
        <v>3.0846423159999999E-3</v>
      </c>
      <c r="AQ40" s="146">
        <v>2.4109754050000002E-3</v>
      </c>
      <c r="AR40" s="146">
        <v>0</v>
      </c>
      <c r="AS40" s="146">
        <v>0</v>
      </c>
      <c r="AT40" s="146">
        <v>3.0665511000000003E-5</v>
      </c>
      <c r="AU40" s="146">
        <v>6.6820102999999996E-5</v>
      </c>
      <c r="AV40" s="146">
        <v>4.0374182450000004E-3</v>
      </c>
      <c r="AW40" s="146">
        <v>3.8212954240000002E-3</v>
      </c>
      <c r="AX40" s="146">
        <v>3.2013129139999998E-3</v>
      </c>
      <c r="AY40" s="146">
        <v>2.3126527209999998E-3</v>
      </c>
      <c r="AZ40" s="146">
        <v>1.387463105E-3</v>
      </c>
      <c r="BA40" s="146">
        <v>1.0936016199999999E-3</v>
      </c>
      <c r="BB40" s="109">
        <v>0</v>
      </c>
      <c r="BC40" s="109">
        <v>0</v>
      </c>
      <c r="BD40" s="146">
        <v>4.0980691899999999E-4</v>
      </c>
      <c r="BE40" s="146">
        <v>2.61405334E-4</v>
      </c>
      <c r="BF40" s="146">
        <v>2.2635166E-5</v>
      </c>
      <c r="BG40" s="146">
        <v>2.7859049999999999E-5</v>
      </c>
      <c r="BH40" s="146">
        <v>1.73557935E-3</v>
      </c>
      <c r="BI40" s="146">
        <v>1.641835889E-3</v>
      </c>
      <c r="BJ40" s="146">
        <v>1.5814532610000001E-3</v>
      </c>
      <c r="BK40" s="146">
        <v>1.4620290399999999E-3</v>
      </c>
      <c r="BL40" s="146">
        <v>3.428403756E-3</v>
      </c>
      <c r="BM40" s="146">
        <v>2.9259005709999998E-3</v>
      </c>
      <c r="BN40" s="146">
        <v>3.1261233929999999E-3</v>
      </c>
      <c r="BO40" s="146">
        <v>3.304167376E-3</v>
      </c>
      <c r="BP40" s="146">
        <v>1.641879686E-3</v>
      </c>
      <c r="BQ40" s="146">
        <v>1.542454578E-3</v>
      </c>
      <c r="BR40" s="146">
        <v>1.485916285E-3</v>
      </c>
      <c r="BS40" s="146">
        <v>1.369056214E-3</v>
      </c>
      <c r="BT40" s="146">
        <v>1.73557805E-3</v>
      </c>
      <c r="BU40" s="146">
        <v>1.6418359249999999E-3</v>
      </c>
      <c r="BV40" s="146">
        <v>1.5814516659999999E-3</v>
      </c>
      <c r="BW40" s="146">
        <v>1.4620286649999999E-3</v>
      </c>
      <c r="BX40" s="146">
        <v>1.73557935E-3</v>
      </c>
      <c r="BY40" s="146">
        <v>1.641835889E-3</v>
      </c>
      <c r="BZ40" s="146">
        <v>1.5814532610000001E-3</v>
      </c>
      <c r="CA40" s="146">
        <v>1.4620290399999999E-3</v>
      </c>
      <c r="CB40" s="146">
        <v>7.9475597299999998E-4</v>
      </c>
      <c r="CC40" s="146">
        <v>7.4755648100000005E-4</v>
      </c>
      <c r="CD40" s="146">
        <v>7.2460293100000005E-4</v>
      </c>
      <c r="CE40" s="146">
        <v>6.5771895099999995E-4</v>
      </c>
      <c r="CF40" s="146">
        <v>1.248286079E-3</v>
      </c>
      <c r="CG40" s="146">
        <v>1.1687490109999999E-3</v>
      </c>
      <c r="CH40" s="146">
        <v>1.12223441E-3</v>
      </c>
      <c r="CI40" s="146">
        <v>1.0350239789999999E-3</v>
      </c>
      <c r="CJ40" s="146">
        <v>8.3826583800000005E-4</v>
      </c>
      <c r="CK40" s="146">
        <v>7.9863021099999996E-4</v>
      </c>
      <c r="CL40" s="146">
        <v>8.0805877799999999E-4</v>
      </c>
      <c r="CM40" s="146">
        <v>9.2425513300000003E-4</v>
      </c>
      <c r="CN40" s="146">
        <v>4.3721719750000002E-3</v>
      </c>
      <c r="CO40" s="146">
        <v>4.4797926859999997E-3</v>
      </c>
      <c r="CP40" s="146">
        <v>4.5119715370000001E-3</v>
      </c>
      <c r="CQ40" s="146">
        <v>4.2839214090000001E-3</v>
      </c>
      <c r="CT40" s="105"/>
    </row>
    <row r="41" spans="1:98" x14ac:dyDescent="0.25">
      <c r="A41" s="122" t="s">
        <v>693</v>
      </c>
      <c r="B41" s="104" t="s">
        <v>75</v>
      </c>
      <c r="C41" s="88" t="s">
        <v>178</v>
      </c>
      <c r="D41" s="123">
        <f t="shared" ca="1" si="4"/>
        <v>6.5509937625000004E-4</v>
      </c>
      <c r="E41" s="123">
        <f t="shared" ca="1" si="3"/>
        <v>5.1415467249999998E-4</v>
      </c>
      <c r="F41" s="123">
        <f t="shared" ca="1" si="3"/>
        <v>5.9768833249999999E-5</v>
      </c>
      <c r="G41" s="123">
        <f t="shared" ca="1" si="3"/>
        <v>5.1415467249999998E-4</v>
      </c>
      <c r="H41" s="123">
        <f t="shared" ca="1" si="3"/>
        <v>6.1774249624999998E-4</v>
      </c>
      <c r="I41" s="123">
        <f t="shared" ca="1" si="3"/>
        <v>2.1169129249999999E-5</v>
      </c>
      <c r="J41" s="123">
        <f t="shared" ca="1" si="3"/>
        <v>5.9313658600000001E-4</v>
      </c>
      <c r="K41" s="123">
        <f t="shared" ca="1" si="3"/>
        <v>0</v>
      </c>
      <c r="L41" s="123">
        <f t="shared" ca="1" si="3"/>
        <v>8.3931519999999999E-6</v>
      </c>
      <c r="M41" s="123">
        <f t="shared" ca="1" si="3"/>
        <v>3.6409279325000003E-4</v>
      </c>
      <c r="N41" s="123">
        <f t="shared" ca="1" si="3"/>
        <v>8.8877042725000002E-4</v>
      </c>
      <c r="O41" s="123">
        <f t="shared" ca="1" si="3"/>
        <v>3.4124627575E-4</v>
      </c>
      <c r="P41" s="123">
        <f t="shared" ca="1" si="3"/>
        <v>3.6409211875000001E-4</v>
      </c>
      <c r="Q41" s="123">
        <f t="shared" ca="1" si="3"/>
        <v>3.6409279325000003E-4</v>
      </c>
      <c r="R41" s="123">
        <f t="shared" ca="1" si="3"/>
        <v>1.6582298475000001E-4</v>
      </c>
      <c r="S41" s="123">
        <f t="shared" ca="1" si="3"/>
        <v>2.5978464250000003E-4</v>
      </c>
      <c r="T41" s="123">
        <f t="shared" ca="1" si="3"/>
        <v>2.2859629199999999E-4</v>
      </c>
      <c r="U41" s="124">
        <f t="shared" ca="1" si="2"/>
        <v>1.0761652484999999E-3</v>
      </c>
      <c r="X41" s="146">
        <v>0</v>
      </c>
      <c r="Y41" s="146">
        <v>0</v>
      </c>
      <c r="Z41" s="146">
        <v>0</v>
      </c>
      <c r="AA41" s="146">
        <v>2.6203975050000002E-3</v>
      </c>
      <c r="AB41" s="146">
        <v>0</v>
      </c>
      <c r="AC41" s="146">
        <v>0</v>
      </c>
      <c r="AD41" s="146">
        <v>0</v>
      </c>
      <c r="AE41" s="146">
        <v>2.0566186899999999E-3</v>
      </c>
      <c r="AF41" s="146">
        <v>0</v>
      </c>
      <c r="AG41" s="146">
        <v>0</v>
      </c>
      <c r="AH41" s="146">
        <v>0</v>
      </c>
      <c r="AI41" s="146">
        <v>2.3907533299999999E-4</v>
      </c>
      <c r="AJ41" s="146">
        <v>0</v>
      </c>
      <c r="AK41" s="146">
        <v>0</v>
      </c>
      <c r="AL41" s="146">
        <v>0</v>
      </c>
      <c r="AM41" s="146">
        <v>2.0566186899999999E-3</v>
      </c>
      <c r="AN41" s="146">
        <v>0</v>
      </c>
      <c r="AO41" s="146">
        <v>0</v>
      </c>
      <c r="AP41" s="146">
        <v>0</v>
      </c>
      <c r="AQ41" s="146">
        <v>2.4709699849999999E-3</v>
      </c>
      <c r="AR41" s="146">
        <v>0</v>
      </c>
      <c r="AS41" s="146">
        <v>0</v>
      </c>
      <c r="AT41" s="146">
        <v>0</v>
      </c>
      <c r="AU41" s="146">
        <v>8.4676516999999995E-5</v>
      </c>
      <c r="AV41" s="146">
        <v>0</v>
      </c>
      <c r="AW41" s="146">
        <v>0</v>
      </c>
      <c r="AX41" s="146">
        <v>0</v>
      </c>
      <c r="AY41" s="146">
        <v>2.372546344E-3</v>
      </c>
      <c r="AZ41" s="146">
        <v>0</v>
      </c>
      <c r="BA41" s="146">
        <v>0</v>
      </c>
      <c r="BB41" s="109">
        <v>0</v>
      </c>
      <c r="BC41" s="109">
        <v>0</v>
      </c>
      <c r="BD41" s="146">
        <v>0</v>
      </c>
      <c r="BE41" s="146">
        <v>0</v>
      </c>
      <c r="BF41" s="146">
        <v>0</v>
      </c>
      <c r="BG41" s="146">
        <v>3.3572608E-5</v>
      </c>
      <c r="BH41" s="146">
        <v>0</v>
      </c>
      <c r="BI41" s="146">
        <v>0</v>
      </c>
      <c r="BJ41" s="146">
        <v>0</v>
      </c>
      <c r="BK41" s="146">
        <v>1.4563711730000001E-3</v>
      </c>
      <c r="BL41" s="146">
        <v>0</v>
      </c>
      <c r="BM41" s="146">
        <v>0</v>
      </c>
      <c r="BN41" s="146">
        <v>0</v>
      </c>
      <c r="BO41" s="146">
        <v>3.5550817090000001E-3</v>
      </c>
      <c r="BP41" s="146">
        <v>0</v>
      </c>
      <c r="BQ41" s="146">
        <v>0</v>
      </c>
      <c r="BR41" s="146">
        <v>0</v>
      </c>
      <c r="BS41" s="146">
        <v>1.364985103E-3</v>
      </c>
      <c r="BT41" s="146">
        <v>0</v>
      </c>
      <c r="BU41" s="146">
        <v>0</v>
      </c>
      <c r="BV41" s="146">
        <v>0</v>
      </c>
      <c r="BW41" s="146">
        <v>1.456368475E-3</v>
      </c>
      <c r="BX41" s="146">
        <v>0</v>
      </c>
      <c r="BY41" s="146">
        <v>0</v>
      </c>
      <c r="BZ41" s="146">
        <v>0</v>
      </c>
      <c r="CA41" s="146">
        <v>1.4563711730000001E-3</v>
      </c>
      <c r="CB41" s="146">
        <v>0</v>
      </c>
      <c r="CC41" s="146">
        <v>0</v>
      </c>
      <c r="CD41" s="146">
        <v>0</v>
      </c>
      <c r="CE41" s="146">
        <v>6.6329193900000003E-4</v>
      </c>
      <c r="CF41" s="146">
        <v>0</v>
      </c>
      <c r="CG41" s="146">
        <v>0</v>
      </c>
      <c r="CH41" s="146">
        <v>0</v>
      </c>
      <c r="CI41" s="146">
        <v>1.0391385700000001E-3</v>
      </c>
      <c r="CJ41" s="146">
        <v>0</v>
      </c>
      <c r="CK41" s="146">
        <v>0</v>
      </c>
      <c r="CL41" s="146">
        <v>0</v>
      </c>
      <c r="CM41" s="146">
        <v>9.1438516799999996E-4</v>
      </c>
      <c r="CN41" s="146">
        <v>0</v>
      </c>
      <c r="CO41" s="146">
        <v>0</v>
      </c>
      <c r="CP41" s="146">
        <v>0</v>
      </c>
      <c r="CQ41" s="146">
        <v>4.3046609939999996E-3</v>
      </c>
      <c r="CT41" s="105"/>
    </row>
    <row r="42" spans="1:98" x14ac:dyDescent="0.25">
      <c r="A42" s="122" t="s">
        <v>693</v>
      </c>
      <c r="B42" s="104" t="s">
        <v>75</v>
      </c>
      <c r="C42" s="88" t="s">
        <v>196</v>
      </c>
      <c r="D42" s="123">
        <f t="shared" ca="1" si="4"/>
        <v>1.7092177299999999E-4</v>
      </c>
      <c r="E42" s="123">
        <f t="shared" ca="1" si="3"/>
        <v>0</v>
      </c>
      <c r="F42" s="123">
        <f t="shared" ca="1" si="3"/>
        <v>1.3597177999999999E-5</v>
      </c>
      <c r="G42" s="123">
        <f t="shared" ca="1" si="3"/>
        <v>0</v>
      </c>
      <c r="H42" s="123">
        <f t="shared" ca="1" si="3"/>
        <v>0</v>
      </c>
      <c r="I42" s="123">
        <f t="shared" ca="1" si="3"/>
        <v>0</v>
      </c>
      <c r="J42" s="123">
        <f t="shared" ca="1" si="3"/>
        <v>0</v>
      </c>
      <c r="K42" s="123">
        <f t="shared" ca="1" si="3"/>
        <v>3.7459262500000003E-5</v>
      </c>
      <c r="L42" s="123">
        <f t="shared" ca="1" si="3"/>
        <v>1.5984112750000002E-5</v>
      </c>
      <c r="M42" s="123">
        <f t="shared" ca="1" si="3"/>
        <v>1.3751125525E-4</v>
      </c>
      <c r="N42" s="123">
        <f t="shared" ca="1" si="3"/>
        <v>2.8213483699999998E-4</v>
      </c>
      <c r="O42" s="123">
        <f t="shared" ca="1" si="3"/>
        <v>1.2946933925E-4</v>
      </c>
      <c r="P42" s="123">
        <f t="shared" ca="1" si="3"/>
        <v>1.3751148824999999E-4</v>
      </c>
      <c r="Q42" s="123">
        <f t="shared" ca="1" si="3"/>
        <v>1.3751125525E-4</v>
      </c>
      <c r="R42" s="123">
        <f t="shared" ca="1" si="3"/>
        <v>6.3302033250000001E-5</v>
      </c>
      <c r="S42" s="123">
        <f t="shared" ca="1" si="3"/>
        <v>9.8460354999999994E-5</v>
      </c>
      <c r="T42" s="123">
        <f t="shared" ca="1" si="3"/>
        <v>7.1681384500000002E-5</v>
      </c>
      <c r="U42" s="124">
        <f t="shared" ca="1" si="2"/>
        <v>3.6038977425000002E-4</v>
      </c>
      <c r="X42" s="146">
        <v>1.9685054199999999E-4</v>
      </c>
      <c r="Y42" s="146">
        <v>1.6508684899999999E-4</v>
      </c>
      <c r="Z42" s="146">
        <v>1.7382669000000001E-4</v>
      </c>
      <c r="AA42" s="146">
        <v>1.4792301100000001E-4</v>
      </c>
      <c r="AB42" s="146">
        <v>0</v>
      </c>
      <c r="AC42" s="146">
        <v>0</v>
      </c>
      <c r="AD42" s="146">
        <v>0</v>
      </c>
      <c r="AE42" s="146">
        <v>0</v>
      </c>
      <c r="AF42" s="146">
        <v>2.1019078E-5</v>
      </c>
      <c r="AG42" s="146">
        <v>1.0274669E-5</v>
      </c>
      <c r="AH42" s="146">
        <v>1.0244142000000001E-5</v>
      </c>
      <c r="AI42" s="146">
        <v>1.2850823E-5</v>
      </c>
      <c r="AJ42" s="146">
        <v>0</v>
      </c>
      <c r="AK42" s="146">
        <v>0</v>
      </c>
      <c r="AL42" s="146">
        <v>0</v>
      </c>
      <c r="AM42" s="146">
        <v>0</v>
      </c>
      <c r="AN42" s="146">
        <v>0</v>
      </c>
      <c r="AO42" s="146">
        <v>0</v>
      </c>
      <c r="AP42" s="146">
        <v>0</v>
      </c>
      <c r="AQ42" s="146">
        <v>0</v>
      </c>
      <c r="AR42" s="146">
        <v>0</v>
      </c>
      <c r="AS42" s="146">
        <v>0</v>
      </c>
      <c r="AT42" s="146">
        <v>0</v>
      </c>
      <c r="AU42" s="146">
        <v>0</v>
      </c>
      <c r="AV42" s="146">
        <v>0</v>
      </c>
      <c r="AW42" s="146">
        <v>0</v>
      </c>
      <c r="AX42" s="146">
        <v>0</v>
      </c>
      <c r="AY42" s="146">
        <v>0</v>
      </c>
      <c r="AZ42" s="146">
        <v>7.4507342999999995E-5</v>
      </c>
      <c r="BA42" s="146">
        <v>7.5329707000000004E-5</v>
      </c>
      <c r="BB42" s="109">
        <v>0</v>
      </c>
      <c r="BC42" s="109">
        <v>0</v>
      </c>
      <c r="BD42" s="146">
        <v>3.5718381000000001E-5</v>
      </c>
      <c r="BE42" s="146">
        <v>2.8218070000000001E-5</v>
      </c>
      <c r="BF42" s="146">
        <v>0</v>
      </c>
      <c r="BG42" s="146">
        <v>0</v>
      </c>
      <c r="BH42" s="146">
        <v>1.4663698300000001E-4</v>
      </c>
      <c r="BI42" s="146">
        <v>1.4084828799999999E-4</v>
      </c>
      <c r="BJ42" s="146">
        <v>1.35890787E-4</v>
      </c>
      <c r="BK42" s="146">
        <v>1.26668963E-4</v>
      </c>
      <c r="BL42" s="146">
        <v>2.89337087E-4</v>
      </c>
      <c r="BM42" s="146">
        <v>2.5889071800000001E-4</v>
      </c>
      <c r="BN42" s="146">
        <v>2.7151054199999998E-4</v>
      </c>
      <c r="BO42" s="146">
        <v>3.0880100099999998E-4</v>
      </c>
      <c r="BP42" s="146">
        <v>1.3903064300000001E-4</v>
      </c>
      <c r="BQ42" s="146">
        <v>1.3269621799999999E-4</v>
      </c>
      <c r="BR42" s="146">
        <v>1.2785370600000001E-4</v>
      </c>
      <c r="BS42" s="146">
        <v>1.1829678999999999E-4</v>
      </c>
      <c r="BT42" s="146">
        <v>1.4663716399999999E-4</v>
      </c>
      <c r="BU42" s="146">
        <v>1.40848767E-4</v>
      </c>
      <c r="BV42" s="146">
        <v>1.3589102099999999E-4</v>
      </c>
      <c r="BW42" s="146">
        <v>1.2666900100000001E-4</v>
      </c>
      <c r="BX42" s="146">
        <v>1.4663698300000001E-4</v>
      </c>
      <c r="BY42" s="146">
        <v>1.4084828799999999E-4</v>
      </c>
      <c r="BZ42" s="146">
        <v>1.35890787E-4</v>
      </c>
      <c r="CA42" s="146">
        <v>1.26668963E-4</v>
      </c>
      <c r="CB42" s="146">
        <v>6.8003069999999997E-5</v>
      </c>
      <c r="CC42" s="146">
        <v>6.4863598999999997E-5</v>
      </c>
      <c r="CD42" s="146">
        <v>6.2888128000000002E-5</v>
      </c>
      <c r="CE42" s="146">
        <v>5.7453335999999999E-5</v>
      </c>
      <c r="CF42" s="146">
        <v>1.0616678E-4</v>
      </c>
      <c r="CG42" s="146">
        <v>1.0103337599999999E-4</v>
      </c>
      <c r="CH42" s="146">
        <v>9.7057669999999995E-5</v>
      </c>
      <c r="CI42" s="146">
        <v>8.9583593999999998E-5</v>
      </c>
      <c r="CJ42" s="146">
        <v>7.0760252000000003E-5</v>
      </c>
      <c r="CK42" s="146">
        <v>6.8827647999999996E-5</v>
      </c>
      <c r="CL42" s="146">
        <v>6.9243292E-5</v>
      </c>
      <c r="CM42" s="146">
        <v>7.7894345999999996E-5</v>
      </c>
      <c r="CN42" s="146">
        <v>3.5320243899999998E-4</v>
      </c>
      <c r="CO42" s="146">
        <v>3.6712540200000001E-4</v>
      </c>
      <c r="CP42" s="146">
        <v>3.64249156E-4</v>
      </c>
      <c r="CQ42" s="146">
        <v>3.5698210000000003E-4</v>
      </c>
      <c r="CT42" s="105"/>
    </row>
    <row r="43" spans="1:98" x14ac:dyDescent="0.25">
      <c r="A43" s="122" t="s">
        <v>693</v>
      </c>
      <c r="B43" s="104" t="s">
        <v>75</v>
      </c>
      <c r="C43" s="88" t="s">
        <v>226</v>
      </c>
      <c r="D43" s="123">
        <f t="shared" ca="1" si="4"/>
        <v>1.9501665000000001E-5</v>
      </c>
      <c r="E43" s="123">
        <f t="shared" ca="1" si="3"/>
        <v>0</v>
      </c>
      <c r="F43" s="123">
        <f t="shared" ca="1" si="3"/>
        <v>0</v>
      </c>
      <c r="G43" s="123">
        <f t="shared" ca="1" si="3"/>
        <v>0</v>
      </c>
      <c r="H43" s="123">
        <f t="shared" ca="1" si="3"/>
        <v>0</v>
      </c>
      <c r="I43" s="123">
        <f t="shared" ca="1" si="3"/>
        <v>0</v>
      </c>
      <c r="J43" s="123">
        <f t="shared" ca="1" si="3"/>
        <v>0</v>
      </c>
      <c r="K43" s="123">
        <f t="shared" ca="1" si="3"/>
        <v>0</v>
      </c>
      <c r="L43" s="123">
        <f t="shared" ca="1" si="3"/>
        <v>0</v>
      </c>
      <c r="M43" s="123">
        <f t="shared" ca="1" si="3"/>
        <v>1.5488679750000003E-5</v>
      </c>
      <c r="N43" s="123">
        <f t="shared" ca="1" si="3"/>
        <v>2.9093020999999998E-5</v>
      </c>
      <c r="O43" s="123">
        <f t="shared" ca="1" si="3"/>
        <v>1.471681425E-5</v>
      </c>
      <c r="P43" s="123">
        <f t="shared" ca="1" si="3"/>
        <v>1.5488680000000002E-5</v>
      </c>
      <c r="Q43" s="123">
        <f t="shared" ca="1" si="3"/>
        <v>1.5488679750000003E-5</v>
      </c>
      <c r="R43" s="123">
        <f t="shared" ca="1" si="3"/>
        <v>0</v>
      </c>
      <c r="S43" s="123">
        <f t="shared" ca="1" si="3"/>
        <v>1.1261821750000001E-5</v>
      </c>
      <c r="T43" s="123">
        <f t="shared" ca="1" si="3"/>
        <v>0</v>
      </c>
      <c r="U43" s="124">
        <f t="shared" ca="1" si="2"/>
        <v>4.1806115E-5</v>
      </c>
      <c r="X43" s="146">
        <v>2.3400145E-5</v>
      </c>
      <c r="Y43" s="146">
        <v>1.8351036999999999E-5</v>
      </c>
      <c r="Z43" s="146">
        <v>1.9475874999999999E-5</v>
      </c>
      <c r="AA43" s="146">
        <v>1.6779602999999999E-5</v>
      </c>
      <c r="AB43" s="146">
        <v>0</v>
      </c>
      <c r="AC43" s="146">
        <v>0</v>
      </c>
      <c r="AD43" s="146">
        <v>0</v>
      </c>
      <c r="AE43" s="146">
        <v>0</v>
      </c>
      <c r="AF43" s="146">
        <v>0</v>
      </c>
      <c r="AG43" s="146">
        <v>0</v>
      </c>
      <c r="AH43" s="146">
        <v>0</v>
      </c>
      <c r="AI43" s="146">
        <v>0</v>
      </c>
      <c r="AJ43" s="146">
        <v>0</v>
      </c>
      <c r="AK43" s="146">
        <v>0</v>
      </c>
      <c r="AL43" s="146">
        <v>0</v>
      </c>
      <c r="AM43" s="146">
        <v>0</v>
      </c>
      <c r="AN43" s="146">
        <v>0</v>
      </c>
      <c r="AO43" s="146">
        <v>0</v>
      </c>
      <c r="AP43" s="146">
        <v>0</v>
      </c>
      <c r="AQ43" s="146">
        <v>0</v>
      </c>
      <c r="AR43" s="146">
        <v>0</v>
      </c>
      <c r="AS43" s="146">
        <v>0</v>
      </c>
      <c r="AT43" s="146">
        <v>0</v>
      </c>
      <c r="AU43" s="146">
        <v>0</v>
      </c>
      <c r="AV43" s="146">
        <v>0</v>
      </c>
      <c r="AW43" s="146">
        <v>0</v>
      </c>
      <c r="AX43" s="146">
        <v>0</v>
      </c>
      <c r="AY43" s="146">
        <v>0</v>
      </c>
      <c r="AZ43" s="146">
        <v>0</v>
      </c>
      <c r="BA43" s="146">
        <v>0</v>
      </c>
      <c r="BB43" s="109">
        <v>0</v>
      </c>
      <c r="BC43" s="109">
        <v>0</v>
      </c>
      <c r="BD43" s="146">
        <v>0</v>
      </c>
      <c r="BE43" s="146">
        <v>0</v>
      </c>
      <c r="BF43" s="146">
        <v>0</v>
      </c>
      <c r="BG43" s="146">
        <v>0</v>
      </c>
      <c r="BH43" s="146">
        <v>1.6697683000000001E-5</v>
      </c>
      <c r="BI43" s="146">
        <v>1.5798233000000001E-5</v>
      </c>
      <c r="BJ43" s="146">
        <v>1.5259035E-5</v>
      </c>
      <c r="BK43" s="146">
        <v>1.4199768E-5</v>
      </c>
      <c r="BL43" s="146">
        <v>3.0280698000000001E-5</v>
      </c>
      <c r="BM43" s="146">
        <v>2.6403415E-5</v>
      </c>
      <c r="BN43" s="146">
        <v>2.8393236E-5</v>
      </c>
      <c r="BO43" s="146">
        <v>3.1294734999999999E-5</v>
      </c>
      <c r="BP43" s="146">
        <v>1.5994478000000001E-5</v>
      </c>
      <c r="BQ43" s="146">
        <v>1.5011204E-5</v>
      </c>
      <c r="BR43" s="146">
        <v>1.4476703E-5</v>
      </c>
      <c r="BS43" s="146">
        <v>1.3384872E-5</v>
      </c>
      <c r="BT43" s="146">
        <v>1.6697660000000002E-5</v>
      </c>
      <c r="BU43" s="146">
        <v>1.5798228000000001E-5</v>
      </c>
      <c r="BV43" s="146">
        <v>1.5259032000000002E-5</v>
      </c>
      <c r="BW43" s="146">
        <v>1.4199800000000001E-5</v>
      </c>
      <c r="BX43" s="146">
        <v>1.6697683000000001E-5</v>
      </c>
      <c r="BY43" s="146">
        <v>1.5798233000000001E-5</v>
      </c>
      <c r="BZ43" s="146">
        <v>1.5259035E-5</v>
      </c>
      <c r="CA43" s="146">
        <v>1.4199768E-5</v>
      </c>
      <c r="CB43" s="146">
        <v>0</v>
      </c>
      <c r="CC43" s="146">
        <v>0</v>
      </c>
      <c r="CD43" s="146">
        <v>0</v>
      </c>
      <c r="CE43" s="146">
        <v>0</v>
      </c>
      <c r="CF43" s="146">
        <v>1.23043E-5</v>
      </c>
      <c r="CG43" s="146">
        <v>1.1489091E-5</v>
      </c>
      <c r="CH43" s="146">
        <v>1.1049491E-5</v>
      </c>
      <c r="CI43" s="146">
        <v>1.0204405E-5</v>
      </c>
      <c r="CJ43" s="146">
        <v>0</v>
      </c>
      <c r="CK43" s="146">
        <v>0</v>
      </c>
      <c r="CL43" s="146">
        <v>0</v>
      </c>
      <c r="CM43" s="146">
        <v>0</v>
      </c>
      <c r="CN43" s="146">
        <v>4.0301959999999999E-5</v>
      </c>
      <c r="CO43" s="146">
        <v>4.2641863999999997E-5</v>
      </c>
      <c r="CP43" s="146">
        <v>4.3373081999999997E-5</v>
      </c>
      <c r="CQ43" s="146">
        <v>4.0907554000000002E-5</v>
      </c>
      <c r="CT43" s="105"/>
    </row>
    <row r="44" spans="1:98" x14ac:dyDescent="0.25">
      <c r="A44" s="122" t="s">
        <v>693</v>
      </c>
      <c r="B44" s="104" t="s">
        <v>75</v>
      </c>
      <c r="C44" s="88" t="s">
        <v>243</v>
      </c>
      <c r="D44" s="123">
        <f t="shared" ca="1" si="4"/>
        <v>3.1971569999999995E-5</v>
      </c>
      <c r="E44" s="123">
        <f t="shared" ca="1" si="3"/>
        <v>0</v>
      </c>
      <c r="F44" s="123">
        <f t="shared" ca="1" si="3"/>
        <v>0</v>
      </c>
      <c r="G44" s="123">
        <f t="shared" ca="1" si="3"/>
        <v>0</v>
      </c>
      <c r="H44" s="123">
        <f t="shared" ca="1" si="3"/>
        <v>0</v>
      </c>
      <c r="I44" s="123">
        <f t="shared" ca="1" si="3"/>
        <v>4.2980067500000003E-6</v>
      </c>
      <c r="J44" s="123">
        <f t="shared" ca="1" si="3"/>
        <v>0</v>
      </c>
      <c r="K44" s="123">
        <f t="shared" ca="1" si="3"/>
        <v>6.670642E-6</v>
      </c>
      <c r="L44" s="123">
        <f t="shared" ca="1" si="3"/>
        <v>0</v>
      </c>
      <c r="M44" s="123">
        <f t="shared" ca="1" si="3"/>
        <v>2.2322946749999999E-5</v>
      </c>
      <c r="N44" s="123">
        <f t="shared" ca="1" si="3"/>
        <v>4.4474468750000005E-5</v>
      </c>
      <c r="O44" s="123">
        <f t="shared" ca="1" si="3"/>
        <v>2.1088838500000002E-5</v>
      </c>
      <c r="P44" s="123">
        <f t="shared" ca="1" si="3"/>
        <v>2.2322949999999999E-5</v>
      </c>
      <c r="Q44" s="123">
        <f t="shared" ca="1" si="3"/>
        <v>2.2322946749999999E-5</v>
      </c>
      <c r="R44" s="123">
        <f t="shared" ca="1" si="3"/>
        <v>8.0028062499999994E-6</v>
      </c>
      <c r="S44" s="123">
        <f t="shared" ca="1" si="3"/>
        <v>1.6102791500000001E-5</v>
      </c>
      <c r="T44" s="123">
        <f t="shared" ca="1" si="3"/>
        <v>1.177238975E-5</v>
      </c>
      <c r="U44" s="124">
        <f t="shared" ca="1" si="2"/>
        <v>5.9418105749999997E-5</v>
      </c>
      <c r="X44" s="146">
        <v>3.7472699000000002E-5</v>
      </c>
      <c r="Y44" s="146">
        <v>3.0810018999999997E-5</v>
      </c>
      <c r="Z44" s="146">
        <v>3.2135809000000003E-5</v>
      </c>
      <c r="AA44" s="146">
        <v>2.7467753E-5</v>
      </c>
      <c r="AB44" s="146">
        <v>0</v>
      </c>
      <c r="AC44" s="146">
        <v>0</v>
      </c>
      <c r="AD44" s="146">
        <v>0</v>
      </c>
      <c r="AE44" s="146">
        <v>0</v>
      </c>
      <c r="AF44" s="146">
        <v>0</v>
      </c>
      <c r="AG44" s="146">
        <v>0</v>
      </c>
      <c r="AH44" s="146">
        <v>0</v>
      </c>
      <c r="AI44" s="146">
        <v>0</v>
      </c>
      <c r="AJ44" s="146">
        <v>0</v>
      </c>
      <c r="AK44" s="146">
        <v>0</v>
      </c>
      <c r="AL44" s="146">
        <v>0</v>
      </c>
      <c r="AM44" s="146">
        <v>0</v>
      </c>
      <c r="AN44" s="146">
        <v>0</v>
      </c>
      <c r="AO44" s="146">
        <v>0</v>
      </c>
      <c r="AP44" s="146">
        <v>0</v>
      </c>
      <c r="AQ44" s="146">
        <v>0</v>
      </c>
      <c r="AR44" s="146">
        <v>0</v>
      </c>
      <c r="AS44" s="146">
        <v>1.7192027000000001E-5</v>
      </c>
      <c r="AT44" s="146">
        <v>0</v>
      </c>
      <c r="AU44" s="146">
        <v>0</v>
      </c>
      <c r="AV44" s="146">
        <v>0</v>
      </c>
      <c r="AW44" s="146">
        <v>0</v>
      </c>
      <c r="AX44" s="146">
        <v>0</v>
      </c>
      <c r="AY44" s="146">
        <v>0</v>
      </c>
      <c r="AZ44" s="146">
        <v>1.3459292999999999E-5</v>
      </c>
      <c r="BA44" s="146">
        <v>1.3223274999999999E-5</v>
      </c>
      <c r="BB44" s="109">
        <v>0</v>
      </c>
      <c r="BC44" s="109">
        <v>0</v>
      </c>
      <c r="BD44" s="146">
        <v>0</v>
      </c>
      <c r="BE44" s="146">
        <v>0</v>
      </c>
      <c r="BF44" s="146">
        <v>0</v>
      </c>
      <c r="BG44" s="146">
        <v>0</v>
      </c>
      <c r="BH44" s="146">
        <v>2.3806958999999999E-5</v>
      </c>
      <c r="BI44" s="146">
        <v>2.2851511E-5</v>
      </c>
      <c r="BJ44" s="146">
        <v>2.2059741E-5</v>
      </c>
      <c r="BK44" s="146">
        <v>2.0573576E-5</v>
      </c>
      <c r="BL44" s="146">
        <v>4.5538272000000001E-5</v>
      </c>
      <c r="BM44" s="146">
        <v>4.0396124999999999E-5</v>
      </c>
      <c r="BN44" s="146">
        <v>4.3079206999999998E-5</v>
      </c>
      <c r="BO44" s="146">
        <v>4.8884271000000003E-5</v>
      </c>
      <c r="BP44" s="146">
        <v>2.265675E-5</v>
      </c>
      <c r="BQ44" s="146">
        <v>2.1605653E-5</v>
      </c>
      <c r="BR44" s="146">
        <v>2.0821433000000001E-5</v>
      </c>
      <c r="BS44" s="146">
        <v>1.9271517999999999E-5</v>
      </c>
      <c r="BT44" s="146">
        <v>2.3806958999999999E-5</v>
      </c>
      <c r="BU44" s="146">
        <v>2.2851455999999999E-5</v>
      </c>
      <c r="BV44" s="146">
        <v>2.2059745000000001E-5</v>
      </c>
      <c r="BW44" s="146">
        <v>2.0573639999999998E-5</v>
      </c>
      <c r="BX44" s="146">
        <v>2.3806958999999999E-5</v>
      </c>
      <c r="BY44" s="146">
        <v>2.2851511E-5</v>
      </c>
      <c r="BZ44" s="146">
        <v>2.2059741E-5</v>
      </c>
      <c r="CA44" s="146">
        <v>2.0573576E-5</v>
      </c>
      <c r="CB44" s="146">
        <v>1.1132235000000001E-5</v>
      </c>
      <c r="CC44" s="146">
        <v>1.0601807999999999E-5</v>
      </c>
      <c r="CD44" s="146">
        <v>1.0277182E-5</v>
      </c>
      <c r="CE44" s="146">
        <v>0</v>
      </c>
      <c r="CF44" s="146">
        <v>1.7381718999999999E-5</v>
      </c>
      <c r="CG44" s="146">
        <v>1.6508950000000001E-5</v>
      </c>
      <c r="CH44" s="146">
        <v>1.5867630999999998E-5</v>
      </c>
      <c r="CI44" s="146">
        <v>1.4652866E-5</v>
      </c>
      <c r="CJ44" s="146">
        <v>1.1652119E-5</v>
      </c>
      <c r="CK44" s="146">
        <v>1.1271164E-5</v>
      </c>
      <c r="CL44" s="146">
        <v>1.1351118E-5</v>
      </c>
      <c r="CM44" s="146">
        <v>1.2815158000000001E-5</v>
      </c>
      <c r="CN44" s="146">
        <v>5.7723689000000001E-5</v>
      </c>
      <c r="CO44" s="146">
        <v>6.0441944999999998E-5</v>
      </c>
      <c r="CP44" s="146">
        <v>6.0748561000000003E-5</v>
      </c>
      <c r="CQ44" s="146">
        <v>5.8758227999999999E-5</v>
      </c>
      <c r="CT44" s="105"/>
    </row>
    <row r="45" spans="1:98" x14ac:dyDescent="0.25">
      <c r="A45" s="122" t="s">
        <v>693</v>
      </c>
      <c r="B45" s="104" t="s">
        <v>75</v>
      </c>
      <c r="C45" s="88" t="s">
        <v>244</v>
      </c>
      <c r="D45" s="123">
        <f t="shared" ca="1" si="4"/>
        <v>3.5756949975000003E-4</v>
      </c>
      <c r="E45" s="123">
        <f t="shared" ca="1" si="3"/>
        <v>0</v>
      </c>
      <c r="F45" s="123">
        <f t="shared" ca="1" si="3"/>
        <v>4.3930581000000004E-5</v>
      </c>
      <c r="G45" s="123">
        <f t="shared" ca="1" si="3"/>
        <v>0</v>
      </c>
      <c r="H45" s="123">
        <f t="shared" ca="1" si="3"/>
        <v>0</v>
      </c>
      <c r="I45" s="123">
        <f t="shared" ca="1" si="3"/>
        <v>0</v>
      </c>
      <c r="J45" s="123">
        <f t="shared" ca="1" si="3"/>
        <v>0</v>
      </c>
      <c r="K45" s="123">
        <f t="shared" ca="1" si="3"/>
        <v>6.3000932250000002E-5</v>
      </c>
      <c r="L45" s="123">
        <f t="shared" ca="1" si="3"/>
        <v>2.3051068500000001E-5</v>
      </c>
      <c r="M45" s="123">
        <f t="shared" ca="1" si="3"/>
        <v>2.5266681024999998E-4</v>
      </c>
      <c r="N45" s="123">
        <f t="shared" ca="1" si="3"/>
        <v>4.8743747525000001E-4</v>
      </c>
      <c r="O45" s="123">
        <f t="shared" ca="1" si="3"/>
        <v>2.3907059675E-4</v>
      </c>
      <c r="P45" s="123">
        <f t="shared" ca="1" si="3"/>
        <v>2.5266716499999998E-4</v>
      </c>
      <c r="Q45" s="123">
        <f t="shared" ca="1" si="3"/>
        <v>2.5266681024999998E-4</v>
      </c>
      <c r="R45" s="123">
        <f t="shared" ca="1" si="3"/>
        <v>1.1618974475E-4</v>
      </c>
      <c r="S45" s="123">
        <f t="shared" ca="1" si="3"/>
        <v>1.8136760899999999E-4</v>
      </c>
      <c r="T45" s="123">
        <f t="shared" ca="1" si="3"/>
        <v>1.3194461825000002E-4</v>
      </c>
      <c r="U45" s="124">
        <f t="shared" ca="1" si="2"/>
        <v>6.6627879274999994E-4</v>
      </c>
      <c r="X45" s="146">
        <v>4.3076144200000001E-4</v>
      </c>
      <c r="Y45" s="146">
        <v>3.39600478E-4</v>
      </c>
      <c r="Z45" s="146">
        <v>3.5340820900000002E-4</v>
      </c>
      <c r="AA45" s="146">
        <v>3.0650787000000002E-4</v>
      </c>
      <c r="AB45" s="146">
        <v>0</v>
      </c>
      <c r="AC45" s="146">
        <v>0</v>
      </c>
      <c r="AD45" s="146">
        <v>0</v>
      </c>
      <c r="AE45" s="146">
        <v>0</v>
      </c>
      <c r="AF45" s="146">
        <v>6.9847902999999994E-5</v>
      </c>
      <c r="AG45" s="146">
        <v>3.4541212E-5</v>
      </c>
      <c r="AH45" s="146">
        <v>3.3302904E-5</v>
      </c>
      <c r="AI45" s="146">
        <v>3.8030305000000001E-5</v>
      </c>
      <c r="AJ45" s="146">
        <v>0</v>
      </c>
      <c r="AK45" s="146">
        <v>0</v>
      </c>
      <c r="AL45" s="146">
        <v>0</v>
      </c>
      <c r="AM45" s="146">
        <v>0</v>
      </c>
      <c r="AN45" s="146">
        <v>0</v>
      </c>
      <c r="AO45" s="146">
        <v>0</v>
      </c>
      <c r="AP45" s="146">
        <v>0</v>
      </c>
      <c r="AQ45" s="146">
        <v>0</v>
      </c>
      <c r="AR45" s="146">
        <v>0</v>
      </c>
      <c r="AS45" s="146">
        <v>0</v>
      </c>
      <c r="AT45" s="146">
        <v>0</v>
      </c>
      <c r="AU45" s="146">
        <v>0</v>
      </c>
      <c r="AV45" s="146">
        <v>0</v>
      </c>
      <c r="AW45" s="146">
        <v>0</v>
      </c>
      <c r="AX45" s="146">
        <v>0</v>
      </c>
      <c r="AY45" s="146">
        <v>0</v>
      </c>
      <c r="AZ45" s="146">
        <v>1.3133332699999999E-4</v>
      </c>
      <c r="BA45" s="146">
        <v>1.20670402E-4</v>
      </c>
      <c r="BB45" s="109">
        <v>0</v>
      </c>
      <c r="BC45" s="109">
        <v>0</v>
      </c>
      <c r="BD45" s="146">
        <v>5.3290264000000002E-5</v>
      </c>
      <c r="BE45" s="146">
        <v>3.8914010000000001E-5</v>
      </c>
      <c r="BF45" s="146">
        <v>0</v>
      </c>
      <c r="BG45" s="146">
        <v>0</v>
      </c>
      <c r="BH45" s="146">
        <v>2.7352824599999998E-4</v>
      </c>
      <c r="BI45" s="146">
        <v>2.5753504300000002E-4</v>
      </c>
      <c r="BJ45" s="146">
        <v>2.48545075E-4</v>
      </c>
      <c r="BK45" s="146">
        <v>2.3105887699999999E-4</v>
      </c>
      <c r="BL45" s="146">
        <v>5.0879397600000001E-4</v>
      </c>
      <c r="BM45" s="146">
        <v>4.45787041E-4</v>
      </c>
      <c r="BN45" s="146">
        <v>4.7449000500000003E-4</v>
      </c>
      <c r="BO45" s="146">
        <v>5.2067887899999996E-4</v>
      </c>
      <c r="BP45" s="146">
        <v>2.6080612700000002E-4</v>
      </c>
      <c r="BQ45" s="146">
        <v>2.4364392199999999E-4</v>
      </c>
      <c r="BR45" s="146">
        <v>2.3486401399999999E-4</v>
      </c>
      <c r="BS45" s="146">
        <v>2.1696832400000001E-4</v>
      </c>
      <c r="BT45" s="146">
        <v>2.7352888199999999E-4</v>
      </c>
      <c r="BU45" s="146">
        <v>2.5753597699999998E-4</v>
      </c>
      <c r="BV45" s="146">
        <v>2.4854536700000002E-4</v>
      </c>
      <c r="BW45" s="146">
        <v>2.31058434E-4</v>
      </c>
      <c r="BX45" s="146">
        <v>2.7352824599999998E-4</v>
      </c>
      <c r="BY45" s="146">
        <v>2.5753504300000002E-4</v>
      </c>
      <c r="BZ45" s="146">
        <v>2.48545075E-4</v>
      </c>
      <c r="CA45" s="146">
        <v>2.3105887699999999E-4</v>
      </c>
      <c r="CB45" s="146">
        <v>1.2688462E-4</v>
      </c>
      <c r="CC45" s="146">
        <v>1.1847125199999999E-4</v>
      </c>
      <c r="CD45" s="146">
        <v>1.14811033E-4</v>
      </c>
      <c r="CE45" s="146">
        <v>1.0459207400000001E-4</v>
      </c>
      <c r="CF45" s="146">
        <v>1.9874967400000001E-4</v>
      </c>
      <c r="CG45" s="146">
        <v>1.84930084E-4</v>
      </c>
      <c r="CH45" s="146">
        <v>1.7780395600000001E-4</v>
      </c>
      <c r="CI45" s="146">
        <v>1.6398672199999999E-4</v>
      </c>
      <c r="CJ45" s="146">
        <v>1.3176867799999999E-4</v>
      </c>
      <c r="CK45" s="146">
        <v>1.25173818E-4</v>
      </c>
      <c r="CL45" s="146">
        <v>1.2656244800000001E-4</v>
      </c>
      <c r="CM45" s="146">
        <v>1.4427352899999999E-4</v>
      </c>
      <c r="CN45" s="146">
        <v>6.5022430400000001E-4</v>
      </c>
      <c r="CO45" s="146">
        <v>6.7801017100000002E-4</v>
      </c>
      <c r="CP45" s="146">
        <v>6.8746048899999998E-4</v>
      </c>
      <c r="CQ45" s="146">
        <v>6.4942020699999999E-4</v>
      </c>
      <c r="CT45" s="105"/>
    </row>
    <row r="46" spans="1:98" x14ac:dyDescent="0.25">
      <c r="A46" s="122" t="s">
        <v>693</v>
      </c>
      <c r="B46" s="104" t="s">
        <v>75</v>
      </c>
      <c r="C46" s="88" t="s">
        <v>250</v>
      </c>
      <c r="D46" s="123">
        <f t="shared" ca="1" si="4"/>
        <v>1.4606550949999999E-4</v>
      </c>
      <c r="E46" s="123">
        <f t="shared" ca="1" si="3"/>
        <v>0</v>
      </c>
      <c r="F46" s="123">
        <f t="shared" ca="1" si="3"/>
        <v>1.685727675E-5</v>
      </c>
      <c r="G46" s="123">
        <f t="shared" ca="1" si="3"/>
        <v>0</v>
      </c>
      <c r="H46" s="123">
        <f t="shared" ca="1" si="3"/>
        <v>0</v>
      </c>
      <c r="I46" s="123">
        <f t="shared" ca="1" si="3"/>
        <v>8.8055050357500001E-3</v>
      </c>
      <c r="J46" s="123">
        <f t="shared" ca="1" si="3"/>
        <v>0</v>
      </c>
      <c r="K46" s="123">
        <f t="shared" ca="1" si="3"/>
        <v>3.4314366249999997E-5</v>
      </c>
      <c r="L46" s="123">
        <f t="shared" ca="1" si="3"/>
        <v>1.319383075E-5</v>
      </c>
      <c r="M46" s="123">
        <f t="shared" ca="1" si="3"/>
        <v>1.0109266875E-4</v>
      </c>
      <c r="N46" s="123">
        <f t="shared" ca="1" si="3"/>
        <v>1.8748559950000003E-4</v>
      </c>
      <c r="O46" s="123">
        <f t="shared" ca="1" si="3"/>
        <v>9.6733495749999995E-5</v>
      </c>
      <c r="P46" s="123">
        <f t="shared" ca="1" si="3"/>
        <v>1.0109287050000001E-4</v>
      </c>
      <c r="Q46" s="123">
        <f t="shared" ca="1" si="3"/>
        <v>1.0109266875E-4</v>
      </c>
      <c r="R46" s="123">
        <f t="shared" ca="1" si="3"/>
        <v>4.7659209250000003E-5</v>
      </c>
      <c r="S46" s="123">
        <f t="shared" ca="1" si="3"/>
        <v>7.4003925249999992E-5</v>
      </c>
      <c r="T46" s="123">
        <f t="shared" ca="1" si="3"/>
        <v>5.2222704000000002E-5</v>
      </c>
      <c r="U46" s="124">
        <f t="shared" ca="1" si="2"/>
        <v>2.3480195424999999E-4</v>
      </c>
      <c r="X46" s="146">
        <v>1.8097228799999999E-4</v>
      </c>
      <c r="Y46" s="146">
        <v>1.3802196800000001E-4</v>
      </c>
      <c r="Z46" s="146">
        <v>1.4441314599999999E-4</v>
      </c>
      <c r="AA46" s="146">
        <v>1.20854636E-4</v>
      </c>
      <c r="AB46" s="146">
        <v>0</v>
      </c>
      <c r="AC46" s="146">
        <v>0</v>
      </c>
      <c r="AD46" s="146">
        <v>0</v>
      </c>
      <c r="AE46" s="146">
        <v>0</v>
      </c>
      <c r="AF46" s="146">
        <v>2.4982862E-5</v>
      </c>
      <c r="AG46" s="146">
        <v>1.3509658000000001E-5</v>
      </c>
      <c r="AH46" s="146">
        <v>1.2715469000000001E-5</v>
      </c>
      <c r="AI46" s="146">
        <v>1.6221117999999999E-5</v>
      </c>
      <c r="AJ46" s="146">
        <v>0</v>
      </c>
      <c r="AK46" s="146">
        <v>0</v>
      </c>
      <c r="AL46" s="146">
        <v>0</v>
      </c>
      <c r="AM46" s="146">
        <v>0</v>
      </c>
      <c r="AN46" s="146">
        <v>0</v>
      </c>
      <c r="AO46" s="146">
        <v>0</v>
      </c>
      <c r="AP46" s="146">
        <v>0</v>
      </c>
      <c r="AQ46" s="146">
        <v>0</v>
      </c>
      <c r="AR46" s="146">
        <v>5.2899262820000001E-3</v>
      </c>
      <c r="AS46" s="146">
        <v>1.0717706130999999E-2</v>
      </c>
      <c r="AT46" s="146">
        <v>1.0465326519E-2</v>
      </c>
      <c r="AU46" s="146">
        <v>8.7490612109999994E-3</v>
      </c>
      <c r="AV46" s="146">
        <v>0</v>
      </c>
      <c r="AW46" s="146">
        <v>0</v>
      </c>
      <c r="AX46" s="146">
        <v>0</v>
      </c>
      <c r="AY46" s="146">
        <v>0</v>
      </c>
      <c r="AZ46" s="146">
        <v>6.3317062E-5</v>
      </c>
      <c r="BA46" s="146">
        <v>7.3940403000000003E-5</v>
      </c>
      <c r="BB46" s="109">
        <v>0</v>
      </c>
      <c r="BC46" s="109">
        <v>0</v>
      </c>
      <c r="BD46" s="146">
        <v>2.9079760999999999E-5</v>
      </c>
      <c r="BE46" s="146">
        <v>2.3695562E-5</v>
      </c>
      <c r="BF46" s="146">
        <v>0</v>
      </c>
      <c r="BG46" s="146">
        <v>0</v>
      </c>
      <c r="BH46" s="146">
        <v>1.09490266E-4</v>
      </c>
      <c r="BI46" s="146">
        <v>1.0224517700000001E-4</v>
      </c>
      <c r="BJ46" s="146">
        <v>9.9013928999999997E-5</v>
      </c>
      <c r="BK46" s="146">
        <v>9.3621302999999999E-5</v>
      </c>
      <c r="BL46" s="146">
        <v>1.81327213E-4</v>
      </c>
      <c r="BM46" s="146">
        <v>1.68765569E-4</v>
      </c>
      <c r="BN46" s="146">
        <v>1.78248337E-4</v>
      </c>
      <c r="BO46" s="146">
        <v>2.21601279E-4</v>
      </c>
      <c r="BP46" s="146">
        <v>1.05878328E-4</v>
      </c>
      <c r="BQ46" s="146">
        <v>9.8187333999999994E-5</v>
      </c>
      <c r="BR46" s="146">
        <v>9.4692975000000001E-5</v>
      </c>
      <c r="BS46" s="146">
        <v>8.8175346000000002E-5</v>
      </c>
      <c r="BT46" s="146">
        <v>1.09490904E-4</v>
      </c>
      <c r="BU46" s="146">
        <v>1.0224527500000001E-4</v>
      </c>
      <c r="BV46" s="146">
        <v>9.9014094999999998E-5</v>
      </c>
      <c r="BW46" s="146">
        <v>9.3621207999999999E-5</v>
      </c>
      <c r="BX46" s="146">
        <v>1.09490266E-4</v>
      </c>
      <c r="BY46" s="146">
        <v>1.0224517700000001E-4</v>
      </c>
      <c r="BZ46" s="146">
        <v>9.9013928999999997E-5</v>
      </c>
      <c r="CA46" s="146">
        <v>9.3621302999999999E-5</v>
      </c>
      <c r="CB46" s="146">
        <v>5.2355416000000001E-5</v>
      </c>
      <c r="CC46" s="146">
        <v>4.8327739000000002E-5</v>
      </c>
      <c r="CD46" s="146">
        <v>4.6821959999999997E-5</v>
      </c>
      <c r="CE46" s="146">
        <v>4.3131721999999999E-5</v>
      </c>
      <c r="CF46" s="146">
        <v>8.1506583999999999E-5</v>
      </c>
      <c r="CG46" s="146">
        <v>7.5204280999999996E-5</v>
      </c>
      <c r="CH46" s="146">
        <v>7.2380613999999994E-5</v>
      </c>
      <c r="CI46" s="146">
        <v>6.6924222000000006E-5</v>
      </c>
      <c r="CJ46" s="146">
        <v>5.2248818999999999E-5</v>
      </c>
      <c r="CK46" s="146">
        <v>5.0106099000000002E-5</v>
      </c>
      <c r="CL46" s="146">
        <v>5.0290624000000002E-5</v>
      </c>
      <c r="CM46" s="146">
        <v>5.6245273999999997E-5</v>
      </c>
      <c r="CN46" s="146">
        <v>2.2943391699999999E-4</v>
      </c>
      <c r="CO46" s="146">
        <v>2.37244308E-4</v>
      </c>
      <c r="CP46" s="146">
        <v>2.3747757599999999E-4</v>
      </c>
      <c r="CQ46" s="146">
        <v>2.3505201599999999E-4</v>
      </c>
      <c r="CT46" s="105"/>
    </row>
    <row r="47" spans="1:98" x14ac:dyDescent="0.25">
      <c r="A47" s="122" t="s">
        <v>693</v>
      </c>
      <c r="B47" s="104" t="s">
        <v>75</v>
      </c>
      <c r="C47" s="88" t="s">
        <v>267</v>
      </c>
      <c r="D47" s="123">
        <f t="shared" ca="1" si="4"/>
        <v>1.0778420627499999E-3</v>
      </c>
      <c r="E47" s="123">
        <f t="shared" ca="1" si="3"/>
        <v>0</v>
      </c>
      <c r="F47" s="123">
        <f t="shared" ca="1" si="3"/>
        <v>1.1617211950000001E-4</v>
      </c>
      <c r="G47" s="123">
        <f t="shared" ca="1" si="3"/>
        <v>0</v>
      </c>
      <c r="H47" s="123">
        <f t="shared" ca="1" si="3"/>
        <v>0</v>
      </c>
      <c r="I47" s="123">
        <f t="shared" ca="1" si="3"/>
        <v>1.4513105949999999E-3</v>
      </c>
      <c r="J47" s="123">
        <f t="shared" ca="1" si="3"/>
        <v>0</v>
      </c>
      <c r="K47" s="123">
        <f t="shared" ca="1" si="3"/>
        <v>0</v>
      </c>
      <c r="L47" s="123">
        <f t="shared" ca="1" si="3"/>
        <v>1.3765701249999999E-5</v>
      </c>
      <c r="M47" s="123">
        <f t="shared" ca="1" si="3"/>
        <v>7.7651967025000007E-4</v>
      </c>
      <c r="N47" s="123">
        <f t="shared" ca="1" si="3"/>
        <v>1.7694868944999999E-3</v>
      </c>
      <c r="O47" s="123">
        <f t="shared" ca="1" si="3"/>
        <v>7.2671409699999999E-4</v>
      </c>
      <c r="P47" s="123">
        <f t="shared" ca="1" si="3"/>
        <v>7.7651911100000003E-4</v>
      </c>
      <c r="Q47" s="123">
        <f t="shared" ca="1" si="3"/>
        <v>7.7651967025000007E-4</v>
      </c>
      <c r="R47" s="123">
        <f t="shared" ca="1" si="3"/>
        <v>3.5390438650000002E-4</v>
      </c>
      <c r="S47" s="123">
        <f t="shared" ca="1" si="3"/>
        <v>5.5143036049999997E-4</v>
      </c>
      <c r="T47" s="123">
        <f t="shared" ca="1" si="3"/>
        <v>4.6297187025E-4</v>
      </c>
      <c r="U47" s="124">
        <f t="shared" ca="1" si="2"/>
        <v>2.3520659297500001E-3</v>
      </c>
      <c r="X47" s="146">
        <v>0</v>
      </c>
      <c r="Y47" s="146">
        <v>0</v>
      </c>
      <c r="Z47" s="146">
        <v>1.5632001030000001E-3</v>
      </c>
      <c r="AA47" s="146">
        <v>2.7481681479999999E-3</v>
      </c>
      <c r="AB47" s="146">
        <v>0</v>
      </c>
      <c r="AC47" s="146">
        <v>0</v>
      </c>
      <c r="AD47" s="146">
        <v>0</v>
      </c>
      <c r="AE47" s="146">
        <v>0</v>
      </c>
      <c r="AF47" s="146">
        <v>0</v>
      </c>
      <c r="AG47" s="146">
        <v>0</v>
      </c>
      <c r="AH47" s="146">
        <v>1.6163927900000001E-4</v>
      </c>
      <c r="AI47" s="146">
        <v>3.0304919900000002E-4</v>
      </c>
      <c r="AJ47" s="146">
        <v>0</v>
      </c>
      <c r="AK47" s="146">
        <v>0</v>
      </c>
      <c r="AL47" s="146">
        <v>0</v>
      </c>
      <c r="AM47" s="146">
        <v>0</v>
      </c>
      <c r="AN47" s="146">
        <v>0</v>
      </c>
      <c r="AO47" s="146">
        <v>0</v>
      </c>
      <c r="AP47" s="146">
        <v>0</v>
      </c>
      <c r="AQ47" s="146">
        <v>0</v>
      </c>
      <c r="AR47" s="146">
        <v>1.6232442570000001E-3</v>
      </c>
      <c r="AS47" s="146">
        <v>1.062672488E-3</v>
      </c>
      <c r="AT47" s="146">
        <v>1.816689822E-3</v>
      </c>
      <c r="AU47" s="146">
        <v>1.3026358129999999E-3</v>
      </c>
      <c r="AV47" s="146">
        <v>0</v>
      </c>
      <c r="AW47" s="146">
        <v>0</v>
      </c>
      <c r="AX47" s="146">
        <v>0</v>
      </c>
      <c r="AY47" s="146">
        <v>0</v>
      </c>
      <c r="AZ47" s="146">
        <v>0</v>
      </c>
      <c r="BA47" s="146">
        <v>0</v>
      </c>
      <c r="BB47" s="109">
        <v>0</v>
      </c>
      <c r="BC47" s="109">
        <v>0</v>
      </c>
      <c r="BD47" s="146">
        <v>0</v>
      </c>
      <c r="BE47" s="146">
        <v>0</v>
      </c>
      <c r="BF47" s="146">
        <v>1.6717880999999999E-5</v>
      </c>
      <c r="BG47" s="146">
        <v>3.8344923999999998E-5</v>
      </c>
      <c r="BH47" s="146">
        <v>0</v>
      </c>
      <c r="BI47" s="146">
        <v>0</v>
      </c>
      <c r="BJ47" s="146">
        <v>1.0664853639999999E-3</v>
      </c>
      <c r="BK47" s="146">
        <v>2.0395933170000002E-3</v>
      </c>
      <c r="BL47" s="146">
        <v>0</v>
      </c>
      <c r="BM47" s="146">
        <v>0</v>
      </c>
      <c r="BN47" s="146">
        <v>2.3407881209999998E-3</v>
      </c>
      <c r="BO47" s="146">
        <v>4.7371594569999998E-3</v>
      </c>
      <c r="BP47" s="146">
        <v>0</v>
      </c>
      <c r="BQ47" s="146">
        <v>0</v>
      </c>
      <c r="BR47" s="146">
        <v>9.9593567799999999E-4</v>
      </c>
      <c r="BS47" s="146">
        <v>1.91092071E-3</v>
      </c>
      <c r="BT47" s="146">
        <v>0</v>
      </c>
      <c r="BU47" s="146">
        <v>0</v>
      </c>
      <c r="BV47" s="146">
        <v>1.066485717E-3</v>
      </c>
      <c r="BW47" s="146">
        <v>2.0395907270000001E-3</v>
      </c>
      <c r="BX47" s="146">
        <v>0</v>
      </c>
      <c r="BY47" s="146">
        <v>0</v>
      </c>
      <c r="BZ47" s="146">
        <v>1.0664853639999999E-3</v>
      </c>
      <c r="CA47" s="146">
        <v>2.0395933170000002E-3</v>
      </c>
      <c r="CB47" s="146">
        <v>0</v>
      </c>
      <c r="CC47" s="146">
        <v>0</v>
      </c>
      <c r="CD47" s="146">
        <v>4.8710004999999998E-4</v>
      </c>
      <c r="CE47" s="146">
        <v>9.2851749599999998E-4</v>
      </c>
      <c r="CF47" s="146">
        <v>0</v>
      </c>
      <c r="CG47" s="146">
        <v>0</v>
      </c>
      <c r="CH47" s="146">
        <v>7.5206100400000003E-4</v>
      </c>
      <c r="CI47" s="146">
        <v>1.453660438E-3</v>
      </c>
      <c r="CJ47" s="146">
        <v>0</v>
      </c>
      <c r="CK47" s="146">
        <v>0</v>
      </c>
      <c r="CL47" s="146">
        <v>5.6627911700000001E-4</v>
      </c>
      <c r="CM47" s="146">
        <v>1.285608364E-3</v>
      </c>
      <c r="CN47" s="146">
        <v>0</v>
      </c>
      <c r="CO47" s="146">
        <v>0</v>
      </c>
      <c r="CP47" s="146">
        <v>3.4851743330000001E-3</v>
      </c>
      <c r="CQ47" s="146">
        <v>5.9230893859999996E-3</v>
      </c>
      <c r="CT47" s="105"/>
    </row>
    <row r="48" spans="1:98" x14ac:dyDescent="0.25">
      <c r="A48" s="122" t="s">
        <v>693</v>
      </c>
      <c r="B48" s="104" t="s">
        <v>75</v>
      </c>
      <c r="C48" s="88" t="s">
        <v>269</v>
      </c>
      <c r="D48" s="123">
        <f t="shared" ca="1" si="4"/>
        <v>3.2774739999999999E-5</v>
      </c>
      <c r="E48" s="123">
        <f t="shared" ca="1" si="3"/>
        <v>0</v>
      </c>
      <c r="F48" s="123">
        <f t="shared" ca="1" si="3"/>
        <v>0</v>
      </c>
      <c r="G48" s="123">
        <f t="shared" ca="1" si="3"/>
        <v>0</v>
      </c>
      <c r="H48" s="123">
        <f t="shared" ca="1" si="3"/>
        <v>0</v>
      </c>
      <c r="I48" s="123">
        <f t="shared" ca="1" si="3"/>
        <v>2.605021E-6</v>
      </c>
      <c r="J48" s="123">
        <f t="shared" ca="1" si="3"/>
        <v>0</v>
      </c>
      <c r="K48" s="123">
        <f t="shared" ca="1" si="3"/>
        <v>7.3304484999999995E-6</v>
      </c>
      <c r="L48" s="123">
        <f t="shared" ca="1" si="3"/>
        <v>0</v>
      </c>
      <c r="M48" s="123">
        <f t="shared" ca="1" si="3"/>
        <v>2.677923875E-5</v>
      </c>
      <c r="N48" s="123">
        <f t="shared" ca="1" si="3"/>
        <v>5.503846225E-5</v>
      </c>
      <c r="O48" s="123">
        <f t="shared" ca="1" si="3"/>
        <v>2.5184897250000001E-5</v>
      </c>
      <c r="P48" s="123">
        <f t="shared" ca="1" si="3"/>
        <v>2.6779230500000003E-5</v>
      </c>
      <c r="Q48" s="123">
        <f t="shared" ca="1" si="3"/>
        <v>2.677923875E-5</v>
      </c>
      <c r="R48" s="123">
        <f t="shared" ca="1" si="3"/>
        <v>1.2215864500000001E-5</v>
      </c>
      <c r="S48" s="123">
        <f t="shared" ca="1" si="3"/>
        <v>1.903778625E-5</v>
      </c>
      <c r="T48" s="123">
        <f t="shared" ca="1" si="3"/>
        <v>1.376892875E-5</v>
      </c>
      <c r="U48" s="124">
        <f t="shared" ca="1" si="2"/>
        <v>6.9375235250000001E-5</v>
      </c>
      <c r="X48" s="146">
        <v>3.7781284E-5</v>
      </c>
      <c r="Y48" s="146">
        <v>3.1645797E-5</v>
      </c>
      <c r="Z48" s="146">
        <v>3.3211872000000003E-5</v>
      </c>
      <c r="AA48" s="146">
        <v>2.8460007000000001E-5</v>
      </c>
      <c r="AB48" s="146">
        <v>0</v>
      </c>
      <c r="AC48" s="146">
        <v>0</v>
      </c>
      <c r="AD48" s="146">
        <v>0</v>
      </c>
      <c r="AE48" s="146">
        <v>0</v>
      </c>
      <c r="AF48" s="146">
        <v>0</v>
      </c>
      <c r="AG48" s="146">
        <v>0</v>
      </c>
      <c r="AH48" s="146">
        <v>0</v>
      </c>
      <c r="AI48" s="146">
        <v>0</v>
      </c>
      <c r="AJ48" s="146">
        <v>0</v>
      </c>
      <c r="AK48" s="146">
        <v>0</v>
      </c>
      <c r="AL48" s="146">
        <v>0</v>
      </c>
      <c r="AM48" s="146">
        <v>0</v>
      </c>
      <c r="AN48" s="146">
        <v>0</v>
      </c>
      <c r="AO48" s="146">
        <v>0</v>
      </c>
      <c r="AP48" s="146">
        <v>0</v>
      </c>
      <c r="AQ48" s="146">
        <v>0</v>
      </c>
      <c r="AR48" s="146">
        <v>0</v>
      </c>
      <c r="AS48" s="146">
        <v>1.0420084E-5</v>
      </c>
      <c r="AT48" s="146">
        <v>0</v>
      </c>
      <c r="AU48" s="146">
        <v>0</v>
      </c>
      <c r="AV48" s="146">
        <v>0</v>
      </c>
      <c r="AW48" s="146">
        <v>0</v>
      </c>
      <c r="AX48" s="146">
        <v>0</v>
      </c>
      <c r="AY48" s="146">
        <v>0</v>
      </c>
      <c r="AZ48" s="146">
        <v>1.4539052E-5</v>
      </c>
      <c r="BA48" s="146">
        <v>1.4782742E-5</v>
      </c>
      <c r="BB48" s="109">
        <v>0</v>
      </c>
      <c r="BC48" s="109">
        <v>0</v>
      </c>
      <c r="BD48" s="146">
        <v>0</v>
      </c>
      <c r="BE48" s="146">
        <v>0</v>
      </c>
      <c r="BF48" s="146">
        <v>0</v>
      </c>
      <c r="BG48" s="146">
        <v>0</v>
      </c>
      <c r="BH48" s="146">
        <v>2.8577030999999999E-5</v>
      </c>
      <c r="BI48" s="146">
        <v>2.7426253E-5</v>
      </c>
      <c r="BJ48" s="146">
        <v>2.6467187000000001E-5</v>
      </c>
      <c r="BK48" s="146">
        <v>2.4646484000000002E-5</v>
      </c>
      <c r="BL48" s="146">
        <v>5.6239639000000003E-5</v>
      </c>
      <c r="BM48" s="146">
        <v>5.0799937000000003E-5</v>
      </c>
      <c r="BN48" s="146">
        <v>5.3101357999999998E-5</v>
      </c>
      <c r="BO48" s="146">
        <v>6.0012914999999997E-5</v>
      </c>
      <c r="BP48" s="146">
        <v>2.7071094999999999E-5</v>
      </c>
      <c r="BQ48" s="146">
        <v>2.5805017000000001E-5</v>
      </c>
      <c r="BR48" s="146">
        <v>2.4869628999999999E-5</v>
      </c>
      <c r="BS48" s="146">
        <v>2.2993848000000001E-5</v>
      </c>
      <c r="BT48" s="146">
        <v>2.8577122000000001E-5</v>
      </c>
      <c r="BU48" s="146">
        <v>2.7426206000000002E-5</v>
      </c>
      <c r="BV48" s="146">
        <v>2.6467141000000002E-5</v>
      </c>
      <c r="BW48" s="146">
        <v>2.4646453E-5</v>
      </c>
      <c r="BX48" s="146">
        <v>2.8577030999999999E-5</v>
      </c>
      <c r="BY48" s="146">
        <v>2.7426253E-5</v>
      </c>
      <c r="BZ48" s="146">
        <v>2.6467187000000001E-5</v>
      </c>
      <c r="CA48" s="146">
        <v>2.4646484000000002E-5</v>
      </c>
      <c r="CB48" s="146">
        <v>1.3127984E-5</v>
      </c>
      <c r="CC48" s="146">
        <v>1.2518537999999999E-5</v>
      </c>
      <c r="CD48" s="146">
        <v>1.2138699E-5</v>
      </c>
      <c r="CE48" s="146">
        <v>1.1078237E-5</v>
      </c>
      <c r="CF48" s="146">
        <v>2.0550595999999998E-5</v>
      </c>
      <c r="CG48" s="146">
        <v>1.9533079E-5</v>
      </c>
      <c r="CH48" s="146">
        <v>1.8762797000000001E-5</v>
      </c>
      <c r="CI48" s="146">
        <v>1.7304673E-5</v>
      </c>
      <c r="CJ48" s="146">
        <v>1.3508165E-5</v>
      </c>
      <c r="CK48" s="146">
        <v>1.3194553E-5</v>
      </c>
      <c r="CL48" s="146">
        <v>1.3341421E-5</v>
      </c>
      <c r="CM48" s="146">
        <v>1.5031576E-5</v>
      </c>
      <c r="CN48" s="146">
        <v>6.8435367000000002E-5</v>
      </c>
      <c r="CO48" s="146">
        <v>7.0715495000000004E-5</v>
      </c>
      <c r="CP48" s="146">
        <v>7.0048517999999994E-5</v>
      </c>
      <c r="CQ48" s="146">
        <v>6.8301561000000003E-5</v>
      </c>
      <c r="CT48" s="105"/>
    </row>
    <row r="49" spans="1:98" x14ac:dyDescent="0.25">
      <c r="A49" s="122" t="s">
        <v>693</v>
      </c>
      <c r="B49" s="104" t="s">
        <v>75</v>
      </c>
      <c r="C49" s="88" t="s">
        <v>284</v>
      </c>
      <c r="D49" s="123">
        <f t="shared" ca="1" si="4"/>
        <v>4.3576375500000001E-5</v>
      </c>
      <c r="E49" s="123">
        <f t="shared" ca="1" si="3"/>
        <v>0</v>
      </c>
      <c r="F49" s="123">
        <f t="shared" ca="1" si="3"/>
        <v>0</v>
      </c>
      <c r="G49" s="123">
        <f t="shared" ca="1" si="3"/>
        <v>0</v>
      </c>
      <c r="H49" s="123">
        <f t="shared" ca="1" si="3"/>
        <v>0</v>
      </c>
      <c r="I49" s="123">
        <f t="shared" ca="1" si="3"/>
        <v>7.3636336299999993E-4</v>
      </c>
      <c r="J49" s="123">
        <f t="shared" ca="1" si="3"/>
        <v>0</v>
      </c>
      <c r="K49" s="123">
        <f t="shared" ca="1" si="3"/>
        <v>8.8697269999999997E-6</v>
      </c>
      <c r="L49" s="123">
        <f t="shared" ca="1" si="3"/>
        <v>0</v>
      </c>
      <c r="M49" s="123">
        <f t="shared" ca="1" si="3"/>
        <v>3.5165655249999997E-5</v>
      </c>
      <c r="N49" s="123">
        <f t="shared" ca="1" si="3"/>
        <v>7.0300903499999996E-5</v>
      </c>
      <c r="O49" s="123">
        <f t="shared" ca="1" si="3"/>
        <v>3.3206088000000001E-5</v>
      </c>
      <c r="P49" s="123">
        <f t="shared" ca="1" si="3"/>
        <v>3.5165712499999999E-5</v>
      </c>
      <c r="Q49" s="123">
        <f t="shared" ca="1" si="3"/>
        <v>3.5165655249999997E-5</v>
      </c>
      <c r="R49" s="123">
        <f t="shared" ca="1" si="3"/>
        <v>1.62004615E-5</v>
      </c>
      <c r="S49" s="123">
        <f t="shared" ca="1" si="3"/>
        <v>2.52255715E-5</v>
      </c>
      <c r="T49" s="123">
        <f t="shared" ca="1" si="3"/>
        <v>1.828667425E-5</v>
      </c>
      <c r="U49" s="124">
        <f t="shared" ca="1" si="2"/>
        <v>9.2029728499999999E-5</v>
      </c>
      <c r="X49" s="146">
        <v>5.0890275000000001E-5</v>
      </c>
      <c r="Y49" s="146">
        <v>4.1780719000000003E-5</v>
      </c>
      <c r="Z49" s="146">
        <v>4.4038214E-5</v>
      </c>
      <c r="AA49" s="146">
        <v>3.7596294000000001E-5</v>
      </c>
      <c r="AB49" s="146">
        <v>0</v>
      </c>
      <c r="AC49" s="146">
        <v>0</v>
      </c>
      <c r="AD49" s="146">
        <v>0</v>
      </c>
      <c r="AE49" s="146">
        <v>0</v>
      </c>
      <c r="AF49" s="146">
        <v>0</v>
      </c>
      <c r="AG49" s="146">
        <v>0</v>
      </c>
      <c r="AH49" s="146">
        <v>0</v>
      </c>
      <c r="AI49" s="146">
        <v>0</v>
      </c>
      <c r="AJ49" s="146">
        <v>0</v>
      </c>
      <c r="AK49" s="146">
        <v>0</v>
      </c>
      <c r="AL49" s="146">
        <v>0</v>
      </c>
      <c r="AM49" s="146">
        <v>0</v>
      </c>
      <c r="AN49" s="146">
        <v>0</v>
      </c>
      <c r="AO49" s="146">
        <v>0</v>
      </c>
      <c r="AP49" s="146">
        <v>0</v>
      </c>
      <c r="AQ49" s="146">
        <v>0</v>
      </c>
      <c r="AR49" s="146">
        <v>8.7227097699999997E-4</v>
      </c>
      <c r="AS49" s="146">
        <v>8.6431529299999996E-4</v>
      </c>
      <c r="AT49" s="146">
        <v>7.5729694599999998E-4</v>
      </c>
      <c r="AU49" s="146">
        <v>4.5157023600000002E-4</v>
      </c>
      <c r="AV49" s="146">
        <v>0</v>
      </c>
      <c r="AW49" s="146">
        <v>0</v>
      </c>
      <c r="AX49" s="146">
        <v>0</v>
      </c>
      <c r="AY49" s="146">
        <v>0</v>
      </c>
      <c r="AZ49" s="146">
        <v>1.7716254999999999E-5</v>
      </c>
      <c r="BA49" s="146">
        <v>1.7762653E-5</v>
      </c>
      <c r="BB49" s="109">
        <v>0</v>
      </c>
      <c r="BC49" s="109">
        <v>0</v>
      </c>
      <c r="BD49" s="146">
        <v>0</v>
      </c>
      <c r="BE49" s="146">
        <v>0</v>
      </c>
      <c r="BF49" s="146">
        <v>0</v>
      </c>
      <c r="BG49" s="146">
        <v>0</v>
      </c>
      <c r="BH49" s="146">
        <v>3.7480710999999999E-5</v>
      </c>
      <c r="BI49" s="146">
        <v>3.6003132999999998E-5</v>
      </c>
      <c r="BJ49" s="146">
        <v>3.4765845999999998E-5</v>
      </c>
      <c r="BK49" s="146">
        <v>3.2412931000000001E-5</v>
      </c>
      <c r="BL49" s="146">
        <v>7.1323584000000006E-5</v>
      </c>
      <c r="BM49" s="146">
        <v>6.4650155999999999E-5</v>
      </c>
      <c r="BN49" s="146">
        <v>6.8057055E-5</v>
      </c>
      <c r="BO49" s="146">
        <v>7.7172819000000006E-5</v>
      </c>
      <c r="BP49" s="146">
        <v>3.5674196E-5</v>
      </c>
      <c r="BQ49" s="146">
        <v>3.4022412000000001E-5</v>
      </c>
      <c r="BR49" s="146">
        <v>3.2793153000000001E-5</v>
      </c>
      <c r="BS49" s="146">
        <v>3.0334591000000001E-5</v>
      </c>
      <c r="BT49" s="146">
        <v>3.7480829000000001E-5</v>
      </c>
      <c r="BU49" s="146">
        <v>3.6003256000000001E-5</v>
      </c>
      <c r="BV49" s="146">
        <v>3.4765799999999998E-5</v>
      </c>
      <c r="BW49" s="146">
        <v>3.2412965E-5</v>
      </c>
      <c r="BX49" s="146">
        <v>3.7480710999999999E-5</v>
      </c>
      <c r="BY49" s="146">
        <v>3.6003132999999998E-5</v>
      </c>
      <c r="BZ49" s="146">
        <v>3.4765845999999998E-5</v>
      </c>
      <c r="CA49" s="146">
        <v>3.2412931000000001E-5</v>
      </c>
      <c r="CB49" s="146">
        <v>1.7412103E-5</v>
      </c>
      <c r="CC49" s="146">
        <v>1.6604685999999999E-5</v>
      </c>
      <c r="CD49" s="146">
        <v>1.6093446E-5</v>
      </c>
      <c r="CE49" s="146">
        <v>1.4691611E-5</v>
      </c>
      <c r="CF49" s="146">
        <v>2.7233196000000001E-5</v>
      </c>
      <c r="CG49" s="146">
        <v>2.5867024000000001E-5</v>
      </c>
      <c r="CH49" s="146">
        <v>2.4862118E-5</v>
      </c>
      <c r="CI49" s="146">
        <v>2.2939947999999998E-5</v>
      </c>
      <c r="CJ49" s="146">
        <v>1.7982201000000001E-5</v>
      </c>
      <c r="CK49" s="146">
        <v>1.7503632E-5</v>
      </c>
      <c r="CL49" s="146">
        <v>1.7698261E-5</v>
      </c>
      <c r="CM49" s="146">
        <v>1.9962602999999999E-5</v>
      </c>
      <c r="CN49" s="146">
        <v>9.0307285000000001E-5</v>
      </c>
      <c r="CO49" s="146">
        <v>9.3603278000000005E-5</v>
      </c>
      <c r="CP49" s="146">
        <v>9.3552241999999997E-5</v>
      </c>
      <c r="CQ49" s="146">
        <v>9.0656109000000006E-5</v>
      </c>
      <c r="CT49" s="105"/>
    </row>
    <row r="50" spans="1:98" x14ac:dyDescent="0.25">
      <c r="A50" s="122" t="s">
        <v>693</v>
      </c>
      <c r="B50" s="104" t="s">
        <v>75</v>
      </c>
      <c r="C50" s="88" t="s">
        <v>290</v>
      </c>
      <c r="D50" s="123">
        <f t="shared" ca="1" si="4"/>
        <v>3.2320386749999999E-4</v>
      </c>
      <c r="E50" s="123">
        <f t="shared" ca="1" si="3"/>
        <v>0</v>
      </c>
      <c r="F50" s="123">
        <f t="shared" ca="1" si="3"/>
        <v>2.908128625E-5</v>
      </c>
      <c r="G50" s="123">
        <f t="shared" ca="1" si="3"/>
        <v>0</v>
      </c>
      <c r="H50" s="123">
        <f t="shared" ca="1" si="3"/>
        <v>0</v>
      </c>
      <c r="I50" s="123">
        <f t="shared" ca="1" si="3"/>
        <v>9.2422023099999996E-4</v>
      </c>
      <c r="J50" s="123">
        <f t="shared" ca="1" si="3"/>
        <v>0</v>
      </c>
      <c r="K50" s="123">
        <f t="shared" ca="1" si="3"/>
        <v>7.462913649999999E-5</v>
      </c>
      <c r="L50" s="123">
        <f t="shared" ca="1" si="3"/>
        <v>2.8279349750000003E-5</v>
      </c>
      <c r="M50" s="123">
        <f t="shared" ca="1" si="3"/>
        <v>2.30390481E-4</v>
      </c>
      <c r="N50" s="123">
        <f t="shared" ca="1" si="3"/>
        <v>4.7276136724999998E-4</v>
      </c>
      <c r="O50" s="123">
        <f t="shared" ca="1" si="3"/>
        <v>2.1688509874999998E-4</v>
      </c>
      <c r="P50" s="123">
        <f t="shared" ca="1" si="3"/>
        <v>2.303909555E-4</v>
      </c>
      <c r="Q50" s="123">
        <f t="shared" ca="1" si="3"/>
        <v>2.30390481E-4</v>
      </c>
      <c r="R50" s="123">
        <f t="shared" ca="1" si="3"/>
        <v>1.0529558725000001E-4</v>
      </c>
      <c r="S50" s="123">
        <f t="shared" ca="1" si="3"/>
        <v>1.6407850375E-4</v>
      </c>
      <c r="T50" s="123">
        <f t="shared" ref="T50:U80" ca="1" si="5">AVERAGE(OFFSET($X50,0,4*T$3-4,1,4))</f>
        <v>1.18516898E-4</v>
      </c>
      <c r="U50" s="124">
        <f t="shared" ca="1" si="5"/>
        <v>5.9462963824999989E-4</v>
      </c>
      <c r="X50" s="146">
        <v>3.83715006E-4</v>
      </c>
      <c r="Y50" s="146">
        <v>3.1070079399999999E-4</v>
      </c>
      <c r="Z50" s="146">
        <v>3.2195802199999998E-4</v>
      </c>
      <c r="AA50" s="146">
        <v>2.76441648E-4</v>
      </c>
      <c r="AB50" s="146">
        <v>0</v>
      </c>
      <c r="AC50" s="146">
        <v>0</v>
      </c>
      <c r="AD50" s="146">
        <v>0</v>
      </c>
      <c r="AE50" s="146">
        <v>0</v>
      </c>
      <c r="AF50" s="146">
        <v>4.7802395000000001E-5</v>
      </c>
      <c r="AG50" s="146">
        <v>2.1707856999999998E-5</v>
      </c>
      <c r="AH50" s="146">
        <v>2.1282692E-5</v>
      </c>
      <c r="AI50" s="146">
        <v>2.5532200999999999E-5</v>
      </c>
      <c r="AJ50" s="146">
        <v>0</v>
      </c>
      <c r="AK50" s="146">
        <v>0</v>
      </c>
      <c r="AL50" s="146">
        <v>0</v>
      </c>
      <c r="AM50" s="146">
        <v>0</v>
      </c>
      <c r="AN50" s="146">
        <v>0</v>
      </c>
      <c r="AO50" s="146">
        <v>0</v>
      </c>
      <c r="AP50" s="146">
        <v>0</v>
      </c>
      <c r="AQ50" s="146">
        <v>0</v>
      </c>
      <c r="AR50" s="146">
        <v>1.228879872E-3</v>
      </c>
      <c r="AS50" s="146">
        <v>7.9067303299999996E-4</v>
      </c>
      <c r="AT50" s="146">
        <v>7.9104106799999998E-4</v>
      </c>
      <c r="AU50" s="146">
        <v>8.8628695100000001E-4</v>
      </c>
      <c r="AV50" s="146">
        <v>0</v>
      </c>
      <c r="AW50" s="146">
        <v>0</v>
      </c>
      <c r="AX50" s="146">
        <v>0</v>
      </c>
      <c r="AY50" s="146">
        <v>0</v>
      </c>
      <c r="AZ50" s="146">
        <v>1.46967039E-4</v>
      </c>
      <c r="BA50" s="146">
        <v>1.5154950699999999E-4</v>
      </c>
      <c r="BB50" s="109">
        <v>0</v>
      </c>
      <c r="BC50" s="109">
        <v>0</v>
      </c>
      <c r="BD50" s="146">
        <v>6.3148436000000005E-5</v>
      </c>
      <c r="BE50" s="146">
        <v>4.9968963000000001E-5</v>
      </c>
      <c r="BF50" s="146">
        <v>0</v>
      </c>
      <c r="BG50" s="146">
        <v>0</v>
      </c>
      <c r="BH50" s="146">
        <v>2.5002261300000002E-4</v>
      </c>
      <c r="BI50" s="146">
        <v>2.3443406E-4</v>
      </c>
      <c r="BJ50" s="146">
        <v>2.2629878099999999E-4</v>
      </c>
      <c r="BK50" s="146">
        <v>2.1080647000000001E-4</v>
      </c>
      <c r="BL50" s="146">
        <v>4.8617421299999999E-4</v>
      </c>
      <c r="BM50" s="146">
        <v>4.3361508499999997E-4</v>
      </c>
      <c r="BN50" s="146">
        <v>4.5598713000000001E-4</v>
      </c>
      <c r="BO50" s="146">
        <v>5.15269041E-4</v>
      </c>
      <c r="BP50" s="146">
        <v>2.37305243E-4</v>
      </c>
      <c r="BQ50" s="146">
        <v>2.2072047399999999E-4</v>
      </c>
      <c r="BR50" s="146">
        <v>2.1277153899999999E-4</v>
      </c>
      <c r="BS50" s="146">
        <v>1.96743139E-4</v>
      </c>
      <c r="BT50" s="146">
        <v>2.5002313799999998E-4</v>
      </c>
      <c r="BU50" s="146">
        <v>2.34434583E-4</v>
      </c>
      <c r="BV50" s="146">
        <v>2.2629929900000001E-4</v>
      </c>
      <c r="BW50" s="146">
        <v>2.1080680200000001E-4</v>
      </c>
      <c r="BX50" s="146">
        <v>2.5002261300000002E-4</v>
      </c>
      <c r="BY50" s="146">
        <v>2.3443406E-4</v>
      </c>
      <c r="BZ50" s="146">
        <v>2.2629878099999999E-4</v>
      </c>
      <c r="CA50" s="146">
        <v>2.1080647000000001E-4</v>
      </c>
      <c r="CB50" s="146">
        <v>1.15197068E-4</v>
      </c>
      <c r="CC50" s="146">
        <v>1.07206452E-4</v>
      </c>
      <c r="CD50" s="146">
        <v>1.03931153E-4</v>
      </c>
      <c r="CE50" s="146">
        <v>9.4847676000000004E-5</v>
      </c>
      <c r="CF50" s="146">
        <v>1.80375118E-4</v>
      </c>
      <c r="CG50" s="146">
        <v>1.6718042499999999E-4</v>
      </c>
      <c r="CH50" s="146">
        <v>1.6062538499999999E-4</v>
      </c>
      <c r="CI50" s="146">
        <v>1.48133087E-4</v>
      </c>
      <c r="CJ50" s="146">
        <v>1.18573262E-4</v>
      </c>
      <c r="CK50" s="146">
        <v>1.12876261E-4</v>
      </c>
      <c r="CL50" s="146">
        <v>1.1415358199999999E-4</v>
      </c>
      <c r="CM50" s="146">
        <v>1.2846448699999999E-4</v>
      </c>
      <c r="CN50" s="146">
        <v>5.9346205699999999E-4</v>
      </c>
      <c r="CO50" s="146">
        <v>6.0340563699999995E-4</v>
      </c>
      <c r="CP50" s="146">
        <v>5.9871381699999995E-4</v>
      </c>
      <c r="CQ50" s="146">
        <v>5.82937042E-4</v>
      </c>
      <c r="CT50" s="105"/>
    </row>
    <row r="51" spans="1:98" x14ac:dyDescent="0.25">
      <c r="A51" s="122" t="s">
        <v>693</v>
      </c>
      <c r="B51" s="104" t="s">
        <v>75</v>
      </c>
      <c r="C51" s="88" t="s">
        <v>306</v>
      </c>
      <c r="D51" s="123">
        <f t="shared" ca="1" si="4"/>
        <v>0</v>
      </c>
      <c r="E51" s="123">
        <f t="shared" ca="1" si="4"/>
        <v>0</v>
      </c>
      <c r="F51" s="123">
        <f t="shared" ca="1" si="4"/>
        <v>0</v>
      </c>
      <c r="G51" s="123">
        <f t="shared" ca="1" si="4"/>
        <v>0</v>
      </c>
      <c r="H51" s="123">
        <f t="shared" ca="1" si="4"/>
        <v>0</v>
      </c>
      <c r="I51" s="123">
        <f t="shared" ca="1" si="4"/>
        <v>5.8469779775000008E-4</v>
      </c>
      <c r="J51" s="123">
        <f t="shared" ca="1" si="4"/>
        <v>0</v>
      </c>
      <c r="K51" s="123">
        <f t="shared" ca="1" si="4"/>
        <v>2.2430368825000001E-4</v>
      </c>
      <c r="L51" s="123">
        <f t="shared" ca="1" si="4"/>
        <v>9.0489484749999995E-5</v>
      </c>
      <c r="M51" s="123">
        <f t="shared" ca="1" si="4"/>
        <v>2.8751900075000002E-4</v>
      </c>
      <c r="N51" s="123">
        <f t="shared" ca="1" si="4"/>
        <v>5.1191145475000001E-4</v>
      </c>
      <c r="O51" s="123">
        <f t="shared" ca="1" si="4"/>
        <v>2.6321356625E-4</v>
      </c>
      <c r="P51" s="123">
        <f t="shared" ca="1" si="4"/>
        <v>2.8751909950000001E-4</v>
      </c>
      <c r="Q51" s="123">
        <f t="shared" ca="1" si="4"/>
        <v>2.8751900075000002E-4</v>
      </c>
      <c r="R51" s="123">
        <f t="shared" ca="1" si="4"/>
        <v>1.2787764725E-4</v>
      </c>
      <c r="S51" s="123">
        <f t="shared" ca="1" si="4"/>
        <v>2.0127189100000001E-4</v>
      </c>
      <c r="T51" s="123">
        <f t="shared" ca="1" si="5"/>
        <v>1.3868808525E-4</v>
      </c>
      <c r="U51" s="124">
        <f t="shared" ca="1" si="5"/>
        <v>8.9401311075000003E-4</v>
      </c>
      <c r="X51" s="146">
        <v>0</v>
      </c>
      <c r="Y51" s="146">
        <v>0</v>
      </c>
      <c r="Z51" s="146">
        <v>0</v>
      </c>
      <c r="AA51" s="146">
        <v>0</v>
      </c>
      <c r="AB51" s="146">
        <v>0</v>
      </c>
      <c r="AC51" s="146">
        <v>0</v>
      </c>
      <c r="AD51" s="146">
        <v>0</v>
      </c>
      <c r="AE51" s="146">
        <v>0</v>
      </c>
      <c r="AF51" s="146">
        <v>0</v>
      </c>
      <c r="AG51" s="146">
        <v>0</v>
      </c>
      <c r="AH51" s="146">
        <v>0</v>
      </c>
      <c r="AI51" s="146">
        <v>0</v>
      </c>
      <c r="AJ51" s="146">
        <v>0</v>
      </c>
      <c r="AK51" s="146">
        <v>0</v>
      </c>
      <c r="AL51" s="146">
        <v>0</v>
      </c>
      <c r="AM51" s="146">
        <v>0</v>
      </c>
      <c r="AN51" s="146">
        <v>0</v>
      </c>
      <c r="AO51" s="146">
        <v>0</v>
      </c>
      <c r="AP51" s="146">
        <v>0</v>
      </c>
      <c r="AQ51" s="146">
        <v>0</v>
      </c>
      <c r="AR51" s="146">
        <v>5.7830495800000005E-4</v>
      </c>
      <c r="AS51" s="146">
        <v>5.7751752500000001E-4</v>
      </c>
      <c r="AT51" s="146">
        <v>6.0791627200000001E-4</v>
      </c>
      <c r="AU51" s="146">
        <v>5.7505243600000004E-4</v>
      </c>
      <c r="AV51" s="146">
        <v>0</v>
      </c>
      <c r="AW51" s="146">
        <v>0</v>
      </c>
      <c r="AX51" s="146">
        <v>0</v>
      </c>
      <c r="AY51" s="146">
        <v>0</v>
      </c>
      <c r="AZ51" s="146">
        <v>4.9763177800000004E-4</v>
      </c>
      <c r="BA51" s="146">
        <v>3.99582975E-4</v>
      </c>
      <c r="BB51" s="109">
        <v>0</v>
      </c>
      <c r="BC51" s="109">
        <v>0</v>
      </c>
      <c r="BD51" s="146">
        <v>2.1986944499999999E-4</v>
      </c>
      <c r="BE51" s="146">
        <v>1.4208849399999999E-4</v>
      </c>
      <c r="BF51" s="146">
        <v>0</v>
      </c>
      <c r="BG51" s="146">
        <v>0</v>
      </c>
      <c r="BH51" s="146">
        <v>4.1457135500000002E-4</v>
      </c>
      <c r="BI51" s="146">
        <v>7.3550464800000001E-4</v>
      </c>
      <c r="BJ51" s="146">
        <v>0</v>
      </c>
      <c r="BK51" s="146">
        <v>0</v>
      </c>
      <c r="BL51" s="146">
        <v>9.4282367899999997E-4</v>
      </c>
      <c r="BM51" s="146">
        <v>1.10482214E-3</v>
      </c>
      <c r="BN51" s="146">
        <v>0</v>
      </c>
      <c r="BO51" s="146">
        <v>0</v>
      </c>
      <c r="BP51" s="146">
        <v>3.78681439E-4</v>
      </c>
      <c r="BQ51" s="146">
        <v>6.7417282599999996E-4</v>
      </c>
      <c r="BR51" s="146">
        <v>0</v>
      </c>
      <c r="BS51" s="146">
        <v>0</v>
      </c>
      <c r="BT51" s="146">
        <v>4.1457167900000002E-4</v>
      </c>
      <c r="BU51" s="146">
        <v>7.3550471900000005E-4</v>
      </c>
      <c r="BV51" s="146">
        <v>0</v>
      </c>
      <c r="BW51" s="146">
        <v>0</v>
      </c>
      <c r="BX51" s="146">
        <v>4.1457135500000002E-4</v>
      </c>
      <c r="BY51" s="146">
        <v>7.3550464800000001E-4</v>
      </c>
      <c r="BZ51" s="146">
        <v>0</v>
      </c>
      <c r="CA51" s="146">
        <v>0</v>
      </c>
      <c r="CB51" s="146">
        <v>1.8532746299999999E-4</v>
      </c>
      <c r="CC51" s="146">
        <v>3.26183126E-4</v>
      </c>
      <c r="CD51" s="146">
        <v>0</v>
      </c>
      <c r="CE51" s="146">
        <v>0</v>
      </c>
      <c r="CF51" s="146">
        <v>2.88121587E-4</v>
      </c>
      <c r="CG51" s="146">
        <v>5.1696597699999998E-4</v>
      </c>
      <c r="CH51" s="146">
        <v>0</v>
      </c>
      <c r="CI51" s="146">
        <v>0</v>
      </c>
      <c r="CJ51" s="146">
        <v>1.9853973299999999E-4</v>
      </c>
      <c r="CK51" s="146">
        <v>3.5621260800000002E-4</v>
      </c>
      <c r="CL51" s="146">
        <v>0</v>
      </c>
      <c r="CM51" s="146">
        <v>0</v>
      </c>
      <c r="CN51" s="146">
        <v>1.325238788E-3</v>
      </c>
      <c r="CO51" s="146">
        <v>2.2508136549999999E-3</v>
      </c>
      <c r="CP51" s="146">
        <v>0</v>
      </c>
      <c r="CQ51" s="146">
        <v>0</v>
      </c>
      <c r="CT51" s="105"/>
    </row>
    <row r="52" spans="1:98" x14ac:dyDescent="0.25">
      <c r="A52" s="122" t="s">
        <v>693</v>
      </c>
      <c r="B52" s="104" t="s">
        <v>75</v>
      </c>
      <c r="C52" s="88" t="s">
        <v>307</v>
      </c>
      <c r="D52" s="123">
        <f t="shared" ca="1" si="4"/>
        <v>0</v>
      </c>
      <c r="E52" s="123">
        <f t="shared" ca="1" si="4"/>
        <v>0</v>
      </c>
      <c r="F52" s="123">
        <f t="shared" ca="1" si="4"/>
        <v>0</v>
      </c>
      <c r="G52" s="123">
        <f t="shared" ca="1" si="4"/>
        <v>0</v>
      </c>
      <c r="H52" s="123">
        <f t="shared" ca="1" si="4"/>
        <v>0</v>
      </c>
      <c r="I52" s="123">
        <f t="shared" ca="1" si="4"/>
        <v>0</v>
      </c>
      <c r="J52" s="123">
        <f t="shared" ca="1" si="4"/>
        <v>0</v>
      </c>
      <c r="K52" s="123">
        <f t="shared" ca="1" si="4"/>
        <v>1.1300777749999999E-5</v>
      </c>
      <c r="L52" s="123">
        <f t="shared" ca="1" si="4"/>
        <v>5.1992662499999997E-6</v>
      </c>
      <c r="M52" s="123">
        <f t="shared" ca="1" si="4"/>
        <v>9.4948029999999992E-6</v>
      </c>
      <c r="N52" s="123">
        <f t="shared" ca="1" si="4"/>
        <v>1.9368918999999999E-5</v>
      </c>
      <c r="O52" s="123">
        <f t="shared" ca="1" si="4"/>
        <v>8.6781044999999998E-6</v>
      </c>
      <c r="P52" s="123">
        <f t="shared" ca="1" si="4"/>
        <v>9.4948142499999999E-6</v>
      </c>
      <c r="Q52" s="123">
        <f t="shared" ca="1" si="4"/>
        <v>9.4948029999999992E-6</v>
      </c>
      <c r="R52" s="123">
        <f t="shared" ca="1" si="4"/>
        <v>4.27437925E-6</v>
      </c>
      <c r="S52" s="123">
        <f t="shared" ca="1" si="4"/>
        <v>6.6603742500000002E-6</v>
      </c>
      <c r="T52" s="123">
        <f t="shared" ca="1" si="5"/>
        <v>4.5784899999999996E-6</v>
      </c>
      <c r="U52" s="124">
        <f t="shared" ca="1" si="5"/>
        <v>3.0718784250000003E-5</v>
      </c>
      <c r="X52" s="146">
        <v>0</v>
      </c>
      <c r="Y52" s="146">
        <v>0</v>
      </c>
      <c r="Z52" s="146">
        <v>0</v>
      </c>
      <c r="AA52" s="146">
        <v>0</v>
      </c>
      <c r="AB52" s="146">
        <v>0</v>
      </c>
      <c r="AC52" s="146">
        <v>0</v>
      </c>
      <c r="AD52" s="146">
        <v>0</v>
      </c>
      <c r="AE52" s="146">
        <v>0</v>
      </c>
      <c r="AF52" s="146">
        <v>0</v>
      </c>
      <c r="AG52" s="146">
        <v>0</v>
      </c>
      <c r="AH52" s="146">
        <v>0</v>
      </c>
      <c r="AI52" s="146">
        <v>0</v>
      </c>
      <c r="AJ52" s="146">
        <v>0</v>
      </c>
      <c r="AK52" s="146">
        <v>0</v>
      </c>
      <c r="AL52" s="146">
        <v>0</v>
      </c>
      <c r="AM52" s="146">
        <v>0</v>
      </c>
      <c r="AN52" s="146">
        <v>0</v>
      </c>
      <c r="AO52" s="146">
        <v>0</v>
      </c>
      <c r="AP52" s="146">
        <v>0</v>
      </c>
      <c r="AQ52" s="146">
        <v>0</v>
      </c>
      <c r="AR52" s="146">
        <v>0</v>
      </c>
      <c r="AS52" s="146">
        <v>0</v>
      </c>
      <c r="AT52" s="146">
        <v>0</v>
      </c>
      <c r="AU52" s="146">
        <v>0</v>
      </c>
      <c r="AV52" s="146">
        <v>0</v>
      </c>
      <c r="AW52" s="146">
        <v>0</v>
      </c>
      <c r="AX52" s="146">
        <v>0</v>
      </c>
      <c r="AY52" s="146">
        <v>0</v>
      </c>
      <c r="AZ52" s="146">
        <v>4.5203110999999998E-5</v>
      </c>
      <c r="BA52" s="146">
        <v>0</v>
      </c>
      <c r="BB52" s="109">
        <v>0</v>
      </c>
      <c r="BC52" s="109">
        <v>0</v>
      </c>
      <c r="BD52" s="146">
        <v>2.0797064999999999E-5</v>
      </c>
      <c r="BE52" s="146">
        <v>0</v>
      </c>
      <c r="BF52" s="146">
        <v>0</v>
      </c>
      <c r="BG52" s="146">
        <v>0</v>
      </c>
      <c r="BH52" s="146">
        <v>3.7979211999999997E-5</v>
      </c>
      <c r="BI52" s="146">
        <v>0</v>
      </c>
      <c r="BJ52" s="146">
        <v>0</v>
      </c>
      <c r="BK52" s="146">
        <v>0</v>
      </c>
      <c r="BL52" s="146">
        <v>7.7475675999999995E-5</v>
      </c>
      <c r="BM52" s="146">
        <v>0</v>
      </c>
      <c r="BN52" s="146">
        <v>0</v>
      </c>
      <c r="BO52" s="146">
        <v>0</v>
      </c>
      <c r="BP52" s="146">
        <v>3.4712417999999999E-5</v>
      </c>
      <c r="BQ52" s="146">
        <v>0</v>
      </c>
      <c r="BR52" s="146">
        <v>0</v>
      </c>
      <c r="BS52" s="146">
        <v>0</v>
      </c>
      <c r="BT52" s="146">
        <v>3.7979257E-5</v>
      </c>
      <c r="BU52" s="146">
        <v>0</v>
      </c>
      <c r="BV52" s="146">
        <v>0</v>
      </c>
      <c r="BW52" s="146">
        <v>0</v>
      </c>
      <c r="BX52" s="146">
        <v>3.7979211999999997E-5</v>
      </c>
      <c r="BY52" s="146">
        <v>0</v>
      </c>
      <c r="BZ52" s="146">
        <v>0</v>
      </c>
      <c r="CA52" s="146">
        <v>0</v>
      </c>
      <c r="CB52" s="146">
        <v>1.7097517E-5</v>
      </c>
      <c r="CC52" s="146">
        <v>0</v>
      </c>
      <c r="CD52" s="146">
        <v>0</v>
      </c>
      <c r="CE52" s="146">
        <v>0</v>
      </c>
      <c r="CF52" s="146">
        <v>2.6641497000000001E-5</v>
      </c>
      <c r="CG52" s="146">
        <v>0</v>
      </c>
      <c r="CH52" s="146">
        <v>0</v>
      </c>
      <c r="CI52" s="146">
        <v>0</v>
      </c>
      <c r="CJ52" s="146">
        <v>1.8313959999999998E-5</v>
      </c>
      <c r="CK52" s="146">
        <v>0</v>
      </c>
      <c r="CL52" s="146">
        <v>0</v>
      </c>
      <c r="CM52" s="146">
        <v>0</v>
      </c>
      <c r="CN52" s="146">
        <v>1.2287513700000001E-4</v>
      </c>
      <c r="CO52" s="146">
        <v>0</v>
      </c>
      <c r="CP52" s="146">
        <v>0</v>
      </c>
      <c r="CQ52" s="146">
        <v>0</v>
      </c>
      <c r="CT52" s="105"/>
    </row>
    <row r="53" spans="1:98" x14ac:dyDescent="0.25">
      <c r="A53" s="122" t="s">
        <v>693</v>
      </c>
      <c r="B53" s="104" t="s">
        <v>75</v>
      </c>
      <c r="C53" s="88" t="s">
        <v>308</v>
      </c>
      <c r="D53" s="123">
        <f t="shared" ca="1" si="4"/>
        <v>6.4495805E-6</v>
      </c>
      <c r="E53" s="123">
        <f t="shared" ca="1" si="4"/>
        <v>0</v>
      </c>
      <c r="F53" s="123">
        <f t="shared" ca="1" si="4"/>
        <v>0</v>
      </c>
      <c r="G53" s="123">
        <f t="shared" ca="1" si="4"/>
        <v>0</v>
      </c>
      <c r="H53" s="123">
        <f t="shared" ca="1" si="4"/>
        <v>0</v>
      </c>
      <c r="I53" s="123">
        <f t="shared" ca="1" si="4"/>
        <v>0</v>
      </c>
      <c r="J53" s="123">
        <f t="shared" ca="1" si="4"/>
        <v>0</v>
      </c>
      <c r="K53" s="123">
        <f t="shared" ca="1" si="4"/>
        <v>0</v>
      </c>
      <c r="L53" s="123">
        <f t="shared" ca="1" si="4"/>
        <v>2.6338162749999998E-5</v>
      </c>
      <c r="M53" s="123">
        <f t="shared" ca="1" si="4"/>
        <v>4.8850472799999997E-4</v>
      </c>
      <c r="N53" s="123">
        <f t="shared" ca="1" si="4"/>
        <v>1.0906677615E-3</v>
      </c>
      <c r="O53" s="123">
        <f t="shared" ca="1" si="4"/>
        <v>4.5033676874999998E-4</v>
      </c>
      <c r="P53" s="123">
        <f t="shared" ca="1" si="4"/>
        <v>4.8850490475000003E-4</v>
      </c>
      <c r="Q53" s="123">
        <f t="shared" ca="1" si="4"/>
        <v>4.8850472799999997E-4</v>
      </c>
      <c r="R53" s="123">
        <f t="shared" ca="1" si="4"/>
        <v>2.2031331050000001E-4</v>
      </c>
      <c r="S53" s="123">
        <f t="shared" ca="1" si="4"/>
        <v>3.4200048950000001E-4</v>
      </c>
      <c r="T53" s="123">
        <f t="shared" ca="1" si="5"/>
        <v>2.7485637175E-4</v>
      </c>
      <c r="U53" s="124">
        <f t="shared" ca="1" si="5"/>
        <v>1.5171060142499999E-3</v>
      </c>
      <c r="X53" s="146">
        <v>0</v>
      </c>
      <c r="Y53" s="146">
        <v>0</v>
      </c>
      <c r="Z53" s="146">
        <v>2.5798322E-5</v>
      </c>
      <c r="AA53" s="146">
        <v>0</v>
      </c>
      <c r="AB53" s="146">
        <v>0</v>
      </c>
      <c r="AC53" s="146">
        <v>0</v>
      </c>
      <c r="AD53" s="146">
        <v>0</v>
      </c>
      <c r="AE53" s="146">
        <v>0</v>
      </c>
      <c r="AF53" s="146">
        <v>0</v>
      </c>
      <c r="AG53" s="146">
        <v>0</v>
      </c>
      <c r="AH53" s="146">
        <v>0</v>
      </c>
      <c r="AI53" s="146">
        <v>0</v>
      </c>
      <c r="AJ53" s="146">
        <v>0</v>
      </c>
      <c r="AK53" s="146">
        <v>0</v>
      </c>
      <c r="AL53" s="146">
        <v>0</v>
      </c>
      <c r="AM53" s="146">
        <v>0</v>
      </c>
      <c r="AN53" s="146">
        <v>0</v>
      </c>
      <c r="AO53" s="146">
        <v>0</v>
      </c>
      <c r="AP53" s="146">
        <v>0</v>
      </c>
      <c r="AQ53" s="146">
        <v>0</v>
      </c>
      <c r="AR53" s="146">
        <v>0</v>
      </c>
      <c r="AS53" s="146">
        <v>0</v>
      </c>
      <c r="AT53" s="146">
        <v>0</v>
      </c>
      <c r="AU53" s="146">
        <v>0</v>
      </c>
      <c r="AV53" s="146">
        <v>0</v>
      </c>
      <c r="AW53" s="146">
        <v>0</v>
      </c>
      <c r="AX53" s="146">
        <v>0</v>
      </c>
      <c r="AY53" s="146">
        <v>0</v>
      </c>
      <c r="AZ53" s="146">
        <v>0</v>
      </c>
      <c r="BA53" s="146">
        <v>0</v>
      </c>
      <c r="BB53" s="109">
        <v>0</v>
      </c>
      <c r="BC53" s="109">
        <v>0</v>
      </c>
      <c r="BD53" s="146">
        <v>0</v>
      </c>
      <c r="BE53" s="146">
        <v>0</v>
      </c>
      <c r="BF53" s="146">
        <v>4.7918279000000001E-5</v>
      </c>
      <c r="BG53" s="146">
        <v>5.7434371999999997E-5</v>
      </c>
      <c r="BH53" s="146">
        <v>0</v>
      </c>
      <c r="BI53" s="146">
        <v>0</v>
      </c>
      <c r="BJ53" s="146">
        <v>1.1788291709999999E-3</v>
      </c>
      <c r="BK53" s="146">
        <v>7.7518974099999999E-4</v>
      </c>
      <c r="BL53" s="146">
        <v>0</v>
      </c>
      <c r="BM53" s="146">
        <v>0</v>
      </c>
      <c r="BN53" s="146">
        <v>2.4722420400000002E-3</v>
      </c>
      <c r="BO53" s="146">
        <v>1.8904290060000001E-3</v>
      </c>
      <c r="BP53" s="146">
        <v>0</v>
      </c>
      <c r="BQ53" s="146">
        <v>0</v>
      </c>
      <c r="BR53" s="146">
        <v>1.0851873509999999E-3</v>
      </c>
      <c r="BS53" s="146">
        <v>7.1615972399999999E-4</v>
      </c>
      <c r="BT53" s="146">
        <v>0</v>
      </c>
      <c r="BU53" s="146">
        <v>0</v>
      </c>
      <c r="BV53" s="146">
        <v>1.1788303700000001E-3</v>
      </c>
      <c r="BW53" s="146">
        <v>7.75189249E-4</v>
      </c>
      <c r="BX53" s="146">
        <v>0</v>
      </c>
      <c r="BY53" s="146">
        <v>0</v>
      </c>
      <c r="BZ53" s="146">
        <v>1.1788291709999999E-3</v>
      </c>
      <c r="CA53" s="146">
        <v>7.7518974099999999E-4</v>
      </c>
      <c r="CB53" s="146">
        <v>0</v>
      </c>
      <c r="CC53" s="146">
        <v>0</v>
      </c>
      <c r="CD53" s="146">
        <v>5.3311288000000004E-4</v>
      </c>
      <c r="CE53" s="146">
        <v>3.48140362E-4</v>
      </c>
      <c r="CF53" s="146">
        <v>0</v>
      </c>
      <c r="CG53" s="146">
        <v>0</v>
      </c>
      <c r="CH53" s="146">
        <v>8.2274296700000004E-4</v>
      </c>
      <c r="CI53" s="146">
        <v>5.4525899100000001E-4</v>
      </c>
      <c r="CJ53" s="146">
        <v>0</v>
      </c>
      <c r="CK53" s="146">
        <v>0</v>
      </c>
      <c r="CL53" s="146">
        <v>6.0459721800000001E-4</v>
      </c>
      <c r="CM53" s="146">
        <v>4.9482826900000001E-4</v>
      </c>
      <c r="CN53" s="146">
        <v>0</v>
      </c>
      <c r="CO53" s="146">
        <v>0</v>
      </c>
      <c r="CP53" s="146">
        <v>3.517837272E-3</v>
      </c>
      <c r="CQ53" s="146">
        <v>2.550586785E-3</v>
      </c>
      <c r="CT53" s="105"/>
    </row>
    <row r="54" spans="1:98" x14ac:dyDescent="0.25">
      <c r="A54" s="122" t="s">
        <v>693</v>
      </c>
      <c r="B54" s="104" t="s">
        <v>75</v>
      </c>
      <c r="C54" s="88" t="s">
        <v>309</v>
      </c>
      <c r="D54" s="123">
        <f t="shared" ca="1" si="4"/>
        <v>0</v>
      </c>
      <c r="E54" s="123">
        <f t="shared" ca="1" si="4"/>
        <v>0</v>
      </c>
      <c r="F54" s="123">
        <f t="shared" ca="1" si="4"/>
        <v>0</v>
      </c>
      <c r="G54" s="123">
        <f t="shared" ca="1" si="4"/>
        <v>0</v>
      </c>
      <c r="H54" s="123">
        <f t="shared" ca="1" si="4"/>
        <v>0</v>
      </c>
      <c r="I54" s="123">
        <f t="shared" ca="1" si="4"/>
        <v>0</v>
      </c>
      <c r="J54" s="123">
        <f t="shared" ca="1" si="4"/>
        <v>0</v>
      </c>
      <c r="K54" s="123">
        <f t="shared" ca="1" si="4"/>
        <v>3.7200058900000002E-4</v>
      </c>
      <c r="L54" s="123">
        <f t="shared" ca="1" si="4"/>
        <v>1.4222469149999999E-4</v>
      </c>
      <c r="M54" s="123">
        <f t="shared" ca="1" si="4"/>
        <v>2.8106825649999999E-4</v>
      </c>
      <c r="N54" s="123">
        <f t="shared" ca="1" si="4"/>
        <v>6.8543346475000004E-4</v>
      </c>
      <c r="O54" s="123">
        <f t="shared" ca="1" si="4"/>
        <v>2.5640221599999998E-4</v>
      </c>
      <c r="P54" s="123">
        <f t="shared" ca="1" si="4"/>
        <v>2.8106849524999996E-4</v>
      </c>
      <c r="Q54" s="123">
        <f t="shared" ca="1" si="4"/>
        <v>2.8106825649999999E-4</v>
      </c>
      <c r="R54" s="123">
        <f t="shared" ca="1" si="4"/>
        <v>1.2325094824999999E-4</v>
      </c>
      <c r="S54" s="123">
        <f t="shared" ca="1" si="4"/>
        <v>1.9250753225000001E-4</v>
      </c>
      <c r="T54" s="123">
        <f t="shared" ca="1" si="5"/>
        <v>1.3389511250000002E-4</v>
      </c>
      <c r="U54" s="124">
        <f t="shared" ca="1" si="5"/>
        <v>7.8068261375000003E-4</v>
      </c>
      <c r="X54" s="146">
        <v>0</v>
      </c>
      <c r="Y54" s="146">
        <v>0</v>
      </c>
      <c r="Z54" s="146">
        <v>0</v>
      </c>
      <c r="AA54" s="146">
        <v>0</v>
      </c>
      <c r="AB54" s="146">
        <v>0</v>
      </c>
      <c r="AC54" s="146">
        <v>0</v>
      </c>
      <c r="AD54" s="146">
        <v>0</v>
      </c>
      <c r="AE54" s="146">
        <v>0</v>
      </c>
      <c r="AF54" s="146">
        <v>0</v>
      </c>
      <c r="AG54" s="146">
        <v>0</v>
      </c>
      <c r="AH54" s="146">
        <v>0</v>
      </c>
      <c r="AI54" s="146">
        <v>0</v>
      </c>
      <c r="AJ54" s="146">
        <v>0</v>
      </c>
      <c r="AK54" s="146">
        <v>0</v>
      </c>
      <c r="AL54" s="146">
        <v>0</v>
      </c>
      <c r="AM54" s="146">
        <v>0</v>
      </c>
      <c r="AN54" s="146">
        <v>0</v>
      </c>
      <c r="AO54" s="146">
        <v>0</v>
      </c>
      <c r="AP54" s="146">
        <v>0</v>
      </c>
      <c r="AQ54" s="146">
        <v>0</v>
      </c>
      <c r="AR54" s="146">
        <v>0</v>
      </c>
      <c r="AS54" s="146">
        <v>0</v>
      </c>
      <c r="AT54" s="146">
        <v>0</v>
      </c>
      <c r="AU54" s="146">
        <v>0</v>
      </c>
      <c r="AV54" s="146">
        <v>0</v>
      </c>
      <c r="AW54" s="146">
        <v>0</v>
      </c>
      <c r="AX54" s="146">
        <v>0</v>
      </c>
      <c r="AY54" s="146">
        <v>0</v>
      </c>
      <c r="AZ54" s="146">
        <v>6.3132517300000003E-4</v>
      </c>
      <c r="BA54" s="146">
        <v>8.5667718300000005E-4</v>
      </c>
      <c r="BB54" s="109">
        <v>0</v>
      </c>
      <c r="BC54" s="109">
        <v>0</v>
      </c>
      <c r="BD54" s="146">
        <v>2.7894262500000001E-4</v>
      </c>
      <c r="BE54" s="146">
        <v>2.8995614099999999E-4</v>
      </c>
      <c r="BF54" s="146">
        <v>0</v>
      </c>
      <c r="BG54" s="146">
        <v>0</v>
      </c>
      <c r="BH54" s="146">
        <v>5.3967879899999998E-4</v>
      </c>
      <c r="BI54" s="146">
        <v>5.8459422699999998E-4</v>
      </c>
      <c r="BJ54" s="146">
        <v>0</v>
      </c>
      <c r="BK54" s="146">
        <v>0</v>
      </c>
      <c r="BL54" s="146">
        <v>1.3716432130000001E-3</v>
      </c>
      <c r="BM54" s="146">
        <v>1.370090646E-3</v>
      </c>
      <c r="BN54" s="146">
        <v>0</v>
      </c>
      <c r="BO54" s="146">
        <v>0</v>
      </c>
      <c r="BP54" s="146">
        <v>4.89793456E-4</v>
      </c>
      <c r="BQ54" s="146">
        <v>5.3581540800000003E-4</v>
      </c>
      <c r="BR54" s="146">
        <v>0</v>
      </c>
      <c r="BS54" s="146">
        <v>0</v>
      </c>
      <c r="BT54" s="146">
        <v>5.3967961299999998E-4</v>
      </c>
      <c r="BU54" s="146">
        <v>5.8459436799999996E-4</v>
      </c>
      <c r="BV54" s="146">
        <v>0</v>
      </c>
      <c r="BW54" s="146">
        <v>0</v>
      </c>
      <c r="BX54" s="146">
        <v>5.3967879899999998E-4</v>
      </c>
      <c r="BY54" s="146">
        <v>5.8459422699999998E-4</v>
      </c>
      <c r="BZ54" s="146">
        <v>0</v>
      </c>
      <c r="CA54" s="146">
        <v>0</v>
      </c>
      <c r="CB54" s="146">
        <v>2.33949226E-4</v>
      </c>
      <c r="CC54" s="146">
        <v>2.59054567E-4</v>
      </c>
      <c r="CD54" s="146">
        <v>0</v>
      </c>
      <c r="CE54" s="146">
        <v>0</v>
      </c>
      <c r="CF54" s="146">
        <v>3.6600201900000002E-4</v>
      </c>
      <c r="CG54" s="146">
        <v>4.0402811000000001E-4</v>
      </c>
      <c r="CH54" s="146">
        <v>0</v>
      </c>
      <c r="CI54" s="146">
        <v>0</v>
      </c>
      <c r="CJ54" s="146">
        <v>2.5448734100000001E-4</v>
      </c>
      <c r="CK54" s="146">
        <v>2.81093109E-4</v>
      </c>
      <c r="CL54" s="146">
        <v>0</v>
      </c>
      <c r="CM54" s="146">
        <v>0</v>
      </c>
      <c r="CN54" s="146">
        <v>1.5181747240000001E-3</v>
      </c>
      <c r="CO54" s="146">
        <v>1.604555731E-3</v>
      </c>
      <c r="CP54" s="146">
        <v>0</v>
      </c>
      <c r="CQ54" s="146">
        <v>0</v>
      </c>
      <c r="CT54" s="105"/>
    </row>
    <row r="55" spans="1:98" x14ac:dyDescent="0.25">
      <c r="A55" s="122" t="s">
        <v>693</v>
      </c>
      <c r="B55" s="104" t="s">
        <v>75</v>
      </c>
      <c r="C55" s="88" t="s">
        <v>333</v>
      </c>
      <c r="D55" s="123">
        <f t="shared" ca="1" si="4"/>
        <v>3.4226178124999998E-4</v>
      </c>
      <c r="E55" s="123">
        <f t="shared" ca="1" si="4"/>
        <v>0</v>
      </c>
      <c r="F55" s="123">
        <f t="shared" ca="1" si="4"/>
        <v>2.8377269999999998E-5</v>
      </c>
      <c r="G55" s="123">
        <f t="shared" ca="1" si="4"/>
        <v>0</v>
      </c>
      <c r="H55" s="123">
        <f t="shared" ca="1" si="4"/>
        <v>0</v>
      </c>
      <c r="I55" s="123">
        <f t="shared" ca="1" si="4"/>
        <v>1.6791070655E-3</v>
      </c>
      <c r="J55" s="123">
        <f t="shared" ca="1" si="4"/>
        <v>0</v>
      </c>
      <c r="K55" s="123">
        <f t="shared" ca="1" si="4"/>
        <v>7.9977506499999992E-5</v>
      </c>
      <c r="L55" s="123">
        <f t="shared" ca="1" si="4"/>
        <v>2.946677475E-5</v>
      </c>
      <c r="M55" s="123">
        <f t="shared" ca="1" si="4"/>
        <v>2.4412733150000002E-4</v>
      </c>
      <c r="N55" s="123">
        <f t="shared" ca="1" si="4"/>
        <v>4.9447259825000003E-4</v>
      </c>
      <c r="O55" s="123">
        <f t="shared" ca="1" si="4"/>
        <v>2.2988628325000001E-4</v>
      </c>
      <c r="P55" s="123">
        <f t="shared" ca="1" si="4"/>
        <v>2.4412737474999998E-4</v>
      </c>
      <c r="Q55" s="123">
        <f t="shared" ca="1" si="4"/>
        <v>2.4412733150000002E-4</v>
      </c>
      <c r="R55" s="123">
        <f t="shared" ca="1" si="4"/>
        <v>1.1151891575E-4</v>
      </c>
      <c r="S55" s="123">
        <f t="shared" ca="1" si="4"/>
        <v>1.7380181849999999E-4</v>
      </c>
      <c r="T55" s="123">
        <f t="shared" ca="1" si="5"/>
        <v>1.2594018475E-4</v>
      </c>
      <c r="U55" s="124">
        <f t="shared" ca="1" si="5"/>
        <v>6.2930344224999997E-4</v>
      </c>
      <c r="X55" s="146">
        <v>4.0539381399999999E-4</v>
      </c>
      <c r="Y55" s="146">
        <v>3.2858146800000002E-4</v>
      </c>
      <c r="Z55" s="146">
        <v>3.4077641600000001E-4</v>
      </c>
      <c r="AA55" s="146">
        <v>2.94295427E-4</v>
      </c>
      <c r="AB55" s="146">
        <v>0</v>
      </c>
      <c r="AC55" s="146">
        <v>0</v>
      </c>
      <c r="AD55" s="146">
        <v>0</v>
      </c>
      <c r="AE55" s="146">
        <v>0</v>
      </c>
      <c r="AF55" s="146">
        <v>4.4455339999999997E-5</v>
      </c>
      <c r="AG55" s="146">
        <v>2.2116231000000002E-5</v>
      </c>
      <c r="AH55" s="146">
        <v>2.1214998000000001E-5</v>
      </c>
      <c r="AI55" s="146">
        <v>2.5722511E-5</v>
      </c>
      <c r="AJ55" s="146">
        <v>0</v>
      </c>
      <c r="AK55" s="146">
        <v>0</v>
      </c>
      <c r="AL55" s="146">
        <v>0</v>
      </c>
      <c r="AM55" s="146">
        <v>0</v>
      </c>
      <c r="AN55" s="146">
        <v>0</v>
      </c>
      <c r="AO55" s="146">
        <v>0</v>
      </c>
      <c r="AP55" s="146">
        <v>0</v>
      </c>
      <c r="AQ55" s="146">
        <v>0</v>
      </c>
      <c r="AR55" s="146">
        <v>1.747579261E-3</v>
      </c>
      <c r="AS55" s="146">
        <v>1.824032366E-3</v>
      </c>
      <c r="AT55" s="146">
        <v>1.694941157E-3</v>
      </c>
      <c r="AU55" s="146">
        <v>1.449875478E-3</v>
      </c>
      <c r="AV55" s="146">
        <v>0</v>
      </c>
      <c r="AW55" s="146">
        <v>0</v>
      </c>
      <c r="AX55" s="146">
        <v>0</v>
      </c>
      <c r="AY55" s="146">
        <v>0</v>
      </c>
      <c r="AZ55" s="146">
        <v>1.6248708100000001E-4</v>
      </c>
      <c r="BA55" s="146">
        <v>1.5742294499999999E-4</v>
      </c>
      <c r="BB55" s="109">
        <v>0</v>
      </c>
      <c r="BC55" s="109">
        <v>0</v>
      </c>
      <c r="BD55" s="146">
        <v>6.7201315999999993E-5</v>
      </c>
      <c r="BE55" s="146">
        <v>5.0665782999999999E-5</v>
      </c>
      <c r="BF55" s="146">
        <v>0</v>
      </c>
      <c r="BG55" s="146">
        <v>0</v>
      </c>
      <c r="BH55" s="146">
        <v>2.6441167300000001E-4</v>
      </c>
      <c r="BI55" s="146">
        <v>2.4862011000000001E-4</v>
      </c>
      <c r="BJ55" s="146">
        <v>2.3993978400000001E-4</v>
      </c>
      <c r="BK55" s="146">
        <v>2.23537759E-4</v>
      </c>
      <c r="BL55" s="146">
        <v>5.1009714400000001E-4</v>
      </c>
      <c r="BM55" s="146">
        <v>4.51837668E-4</v>
      </c>
      <c r="BN55" s="146">
        <v>4.76677678E-4</v>
      </c>
      <c r="BO55" s="146">
        <v>5.3927790299999998E-4</v>
      </c>
      <c r="BP55" s="146">
        <v>2.5086538799999999E-4</v>
      </c>
      <c r="BQ55" s="146">
        <v>2.3424199799999999E-4</v>
      </c>
      <c r="BR55" s="146">
        <v>2.2572466400000001E-4</v>
      </c>
      <c r="BS55" s="146">
        <v>2.0871308300000001E-4</v>
      </c>
      <c r="BT55" s="146">
        <v>2.6441128000000001E-4</v>
      </c>
      <c r="BU55" s="146">
        <v>2.4862037599999998E-4</v>
      </c>
      <c r="BV55" s="146">
        <v>2.3993969400000001E-4</v>
      </c>
      <c r="BW55" s="146">
        <v>2.2353814899999999E-4</v>
      </c>
      <c r="BX55" s="146">
        <v>2.6441167300000001E-4</v>
      </c>
      <c r="BY55" s="146">
        <v>2.4862011000000001E-4</v>
      </c>
      <c r="BZ55" s="146">
        <v>2.3993978400000001E-4</v>
      </c>
      <c r="CA55" s="146">
        <v>2.23537759E-4</v>
      </c>
      <c r="CB55" s="146">
        <v>1.21706127E-4</v>
      </c>
      <c r="CC55" s="146">
        <v>1.1364775899999999E-4</v>
      </c>
      <c r="CD55" s="146">
        <v>1.1020420599999999E-4</v>
      </c>
      <c r="CE55" s="146">
        <v>1.00517571E-4</v>
      </c>
      <c r="CF55" s="146">
        <v>1.9043114399999999E-4</v>
      </c>
      <c r="CG55" s="146">
        <v>1.7731304599999999E-4</v>
      </c>
      <c r="CH55" s="146">
        <v>1.70326195E-4</v>
      </c>
      <c r="CI55" s="146">
        <v>1.5713688899999999E-4</v>
      </c>
      <c r="CJ55" s="146">
        <v>1.2502898E-4</v>
      </c>
      <c r="CK55" s="146">
        <v>1.20058073E-4</v>
      </c>
      <c r="CL55" s="146">
        <v>1.21498193E-4</v>
      </c>
      <c r="CM55" s="146">
        <v>1.37175493E-4</v>
      </c>
      <c r="CN55" s="146">
        <v>6.2789428399999999E-4</v>
      </c>
      <c r="CO55" s="146">
        <v>6.3673033100000004E-4</v>
      </c>
      <c r="CP55" s="146">
        <v>6.3426357200000003E-4</v>
      </c>
      <c r="CQ55" s="146">
        <v>6.1832558200000003E-4</v>
      </c>
      <c r="CT55" s="105"/>
    </row>
    <row r="56" spans="1:98" x14ac:dyDescent="0.25">
      <c r="A56" s="122" t="s">
        <v>693</v>
      </c>
      <c r="B56" s="104" t="s">
        <v>75</v>
      </c>
      <c r="C56" s="88" t="s">
        <v>383</v>
      </c>
      <c r="D56" s="123">
        <f t="shared" ca="1" si="4"/>
        <v>1.1564337207499999E-3</v>
      </c>
      <c r="E56" s="123">
        <f t="shared" ca="1" si="4"/>
        <v>0</v>
      </c>
      <c r="F56" s="123">
        <f t="shared" ca="1" si="4"/>
        <v>1.0448814274999999E-4</v>
      </c>
      <c r="G56" s="123">
        <f t="shared" ca="1" si="4"/>
        <v>0</v>
      </c>
      <c r="H56" s="123">
        <f t="shared" ca="1" si="4"/>
        <v>0</v>
      </c>
      <c r="I56" s="123">
        <f t="shared" ca="1" si="4"/>
        <v>3.4335055249999999E-5</v>
      </c>
      <c r="J56" s="123">
        <f t="shared" ca="1" si="4"/>
        <v>0</v>
      </c>
      <c r="K56" s="123">
        <f t="shared" ca="1" si="4"/>
        <v>2.5979821275000001E-4</v>
      </c>
      <c r="L56" s="123">
        <f t="shared" ca="1" si="4"/>
        <v>1.0446916625000001E-4</v>
      </c>
      <c r="M56" s="123">
        <f t="shared" ca="1" si="4"/>
        <v>8.2580930049999993E-4</v>
      </c>
      <c r="N56" s="123">
        <f t="shared" ca="1" si="4"/>
        <v>1.6736359820000001E-3</v>
      </c>
      <c r="O56" s="123">
        <f t="shared" ca="1" si="4"/>
        <v>7.7701805399999998E-4</v>
      </c>
      <c r="P56" s="123">
        <f t="shared" ca="1" si="4"/>
        <v>8.2580860575E-4</v>
      </c>
      <c r="Q56" s="123">
        <f t="shared" ca="1" si="4"/>
        <v>8.2580930049999993E-4</v>
      </c>
      <c r="R56" s="123">
        <f t="shared" ca="1" si="4"/>
        <v>3.7663444200000001E-4</v>
      </c>
      <c r="S56" s="123">
        <f t="shared" ca="1" si="4"/>
        <v>5.8773252000000008E-4</v>
      </c>
      <c r="T56" s="123">
        <f t="shared" ca="1" si="5"/>
        <v>4.2624776299999997E-4</v>
      </c>
      <c r="U56" s="124">
        <f t="shared" ca="1" si="5"/>
        <v>2.1691873249999999E-3</v>
      </c>
      <c r="X56" s="146">
        <v>1.369715768E-3</v>
      </c>
      <c r="Y56" s="146">
        <v>1.1110878450000001E-3</v>
      </c>
      <c r="Z56" s="146">
        <v>1.1505852799999999E-3</v>
      </c>
      <c r="AA56" s="146">
        <v>9.9434598999999994E-4</v>
      </c>
      <c r="AB56" s="146">
        <v>0</v>
      </c>
      <c r="AC56" s="146">
        <v>0</v>
      </c>
      <c r="AD56" s="146">
        <v>0</v>
      </c>
      <c r="AE56" s="146">
        <v>0</v>
      </c>
      <c r="AF56" s="146">
        <v>1.65929513E-4</v>
      </c>
      <c r="AG56" s="146">
        <v>8.1028902999999994E-5</v>
      </c>
      <c r="AH56" s="146">
        <v>7.8561789E-5</v>
      </c>
      <c r="AI56" s="146">
        <v>9.2432366E-5</v>
      </c>
      <c r="AJ56" s="146">
        <v>0</v>
      </c>
      <c r="AK56" s="146">
        <v>0</v>
      </c>
      <c r="AL56" s="146">
        <v>0</v>
      </c>
      <c r="AM56" s="146">
        <v>0</v>
      </c>
      <c r="AN56" s="146">
        <v>0</v>
      </c>
      <c r="AO56" s="146">
        <v>0</v>
      </c>
      <c r="AP56" s="146">
        <v>0</v>
      </c>
      <c r="AQ56" s="146">
        <v>0</v>
      </c>
      <c r="AR56" s="146">
        <v>4.2635424000000001E-5</v>
      </c>
      <c r="AS56" s="146">
        <v>3.0696362999999998E-5</v>
      </c>
      <c r="AT56" s="146">
        <v>2.9381924E-5</v>
      </c>
      <c r="AU56" s="146">
        <v>3.4626509999999999E-5</v>
      </c>
      <c r="AV56" s="146">
        <v>0</v>
      </c>
      <c r="AW56" s="146">
        <v>0</v>
      </c>
      <c r="AX56" s="146">
        <v>0</v>
      </c>
      <c r="AY56" s="146">
        <v>0</v>
      </c>
      <c r="AZ56" s="146">
        <v>5.2844211600000003E-4</v>
      </c>
      <c r="BA56" s="146">
        <v>5.1075073500000002E-4</v>
      </c>
      <c r="BB56" s="109">
        <v>0</v>
      </c>
      <c r="BC56" s="109">
        <v>0</v>
      </c>
      <c r="BD56" s="146">
        <v>2.2228413300000001E-4</v>
      </c>
      <c r="BE56" s="146">
        <v>1.6925089800000001E-4</v>
      </c>
      <c r="BF56" s="146">
        <v>1.1996782000000001E-5</v>
      </c>
      <c r="BG56" s="146">
        <v>1.4344851999999999E-5</v>
      </c>
      <c r="BH56" s="146">
        <v>8.9625861799999995E-4</v>
      </c>
      <c r="BI56" s="146">
        <v>8.4128747699999996E-4</v>
      </c>
      <c r="BJ56" s="146">
        <v>8.1137918000000002E-4</v>
      </c>
      <c r="BK56" s="146">
        <v>7.54311927E-4</v>
      </c>
      <c r="BL56" s="146">
        <v>1.754323402E-3</v>
      </c>
      <c r="BM56" s="146">
        <v>1.5390125539999999E-3</v>
      </c>
      <c r="BN56" s="146">
        <v>1.607320104E-3</v>
      </c>
      <c r="BO56" s="146">
        <v>1.7938878680000001E-3</v>
      </c>
      <c r="BP56" s="146">
        <v>8.4927544799999997E-4</v>
      </c>
      <c r="BQ56" s="146">
        <v>7.9151521600000002E-4</v>
      </c>
      <c r="BR56" s="146">
        <v>7.6268157099999997E-4</v>
      </c>
      <c r="BS56" s="146">
        <v>7.0459998099999996E-4</v>
      </c>
      <c r="BT56" s="146">
        <v>8.9625799399999995E-4</v>
      </c>
      <c r="BU56" s="146">
        <v>8.4128718600000004E-4</v>
      </c>
      <c r="BV56" s="146">
        <v>8.1137992999999995E-4</v>
      </c>
      <c r="BW56" s="146">
        <v>7.5430931300000004E-4</v>
      </c>
      <c r="BX56" s="146">
        <v>8.9625861799999995E-4</v>
      </c>
      <c r="BY56" s="146">
        <v>8.4128747699999996E-4</v>
      </c>
      <c r="BZ56" s="146">
        <v>8.1137918000000002E-4</v>
      </c>
      <c r="CA56" s="146">
        <v>7.54311927E-4</v>
      </c>
      <c r="CB56" s="146">
        <v>4.1165488799999999E-4</v>
      </c>
      <c r="CC56" s="146">
        <v>3.8370166600000001E-4</v>
      </c>
      <c r="CD56" s="146">
        <v>3.7202864099999998E-4</v>
      </c>
      <c r="CE56" s="146">
        <v>3.39152573E-4</v>
      </c>
      <c r="CF56" s="146">
        <v>6.4504285500000002E-4</v>
      </c>
      <c r="CG56" s="146">
        <v>5.9928256300000005E-4</v>
      </c>
      <c r="CH56" s="146">
        <v>5.7565602600000002E-4</v>
      </c>
      <c r="CI56" s="146">
        <v>5.3094863600000001E-4</v>
      </c>
      <c r="CJ56" s="146">
        <v>4.2511797499999998E-4</v>
      </c>
      <c r="CK56" s="146">
        <v>4.0491347199999997E-4</v>
      </c>
      <c r="CL56" s="146">
        <v>4.1028413800000001E-4</v>
      </c>
      <c r="CM56" s="146">
        <v>4.6467546699999998E-4</v>
      </c>
      <c r="CN56" s="146">
        <v>2.1647842409999998E-3</v>
      </c>
      <c r="CO56" s="146">
        <v>2.1997360029999999E-3</v>
      </c>
      <c r="CP56" s="146">
        <v>2.1907372840000001E-3</v>
      </c>
      <c r="CQ56" s="146">
        <v>2.121491772E-3</v>
      </c>
      <c r="CT56" s="105"/>
    </row>
    <row r="57" spans="1:98" x14ac:dyDescent="0.25">
      <c r="A57" s="122" t="s">
        <v>692</v>
      </c>
      <c r="B57" s="104" t="s">
        <v>75</v>
      </c>
      <c r="C57" s="88" t="s">
        <v>82</v>
      </c>
      <c r="D57" s="123">
        <f t="shared" ca="1" si="4"/>
        <v>2.2207606474999999E-4</v>
      </c>
      <c r="E57" s="123">
        <f t="shared" ca="1" si="4"/>
        <v>1.0315528609999999E-2</v>
      </c>
      <c r="F57" s="123">
        <f t="shared" ca="1" si="4"/>
        <v>1.20171282975E-3</v>
      </c>
      <c r="G57" s="123">
        <f t="shared" ca="1" si="4"/>
        <v>1.0315528609999999E-2</v>
      </c>
      <c r="H57" s="123">
        <f t="shared" ca="1" si="4"/>
        <v>8.9907835394999989E-3</v>
      </c>
      <c r="I57" s="123">
        <f t="shared" ca="1" si="4"/>
        <v>0</v>
      </c>
      <c r="J57" s="123">
        <f t="shared" ca="1" si="4"/>
        <v>1.0603765631499999E-2</v>
      </c>
      <c r="K57" s="123">
        <f t="shared" ca="1" si="4"/>
        <v>4.9264109075000001E-4</v>
      </c>
      <c r="L57" s="123">
        <f t="shared" ca="1" si="4"/>
        <v>3.9331818375E-4</v>
      </c>
      <c r="M57" s="123">
        <f t="shared" ca="1" si="4"/>
        <v>0</v>
      </c>
      <c r="N57" s="123">
        <f t="shared" ca="1" si="4"/>
        <v>4.2679003500000002E-5</v>
      </c>
      <c r="O57" s="123">
        <f t="shared" ca="1" si="4"/>
        <v>0</v>
      </c>
      <c r="P57" s="123">
        <f t="shared" ca="1" si="4"/>
        <v>0</v>
      </c>
      <c r="Q57" s="123">
        <f t="shared" ca="1" si="4"/>
        <v>0</v>
      </c>
      <c r="R57" s="123">
        <f t="shared" ca="1" si="4"/>
        <v>0</v>
      </c>
      <c r="S57" s="123">
        <f t="shared" ca="1" si="4"/>
        <v>0</v>
      </c>
      <c r="T57" s="123">
        <f t="shared" ca="1" si="5"/>
        <v>3.2098272500000001E-6</v>
      </c>
      <c r="U57" s="124">
        <f t="shared" ca="1" si="5"/>
        <v>4.1912958725E-4</v>
      </c>
      <c r="X57" s="146">
        <v>4.5925400999999999E-4</v>
      </c>
      <c r="Y57" s="146">
        <v>1.3401097999999999E-4</v>
      </c>
      <c r="Z57" s="146">
        <v>2.2767469399999999E-4</v>
      </c>
      <c r="AA57" s="146">
        <v>6.7364574999999994E-5</v>
      </c>
      <c r="AB57" s="146">
        <v>1.0166262435999999E-2</v>
      </c>
      <c r="AC57" s="146">
        <v>1.0025726386E-2</v>
      </c>
      <c r="AD57" s="146">
        <v>1.0368394241999999E-2</v>
      </c>
      <c r="AE57" s="146">
        <v>1.0701731375999999E-2</v>
      </c>
      <c r="AF57" s="146">
        <v>1.2705088050000001E-3</v>
      </c>
      <c r="AG57" s="146">
        <v>1.2199466179999999E-3</v>
      </c>
      <c r="AH57" s="146">
        <v>1.197158284E-3</v>
      </c>
      <c r="AI57" s="146">
        <v>1.1192376119999999E-3</v>
      </c>
      <c r="AJ57" s="146">
        <v>1.0166262435999999E-2</v>
      </c>
      <c r="AK57" s="146">
        <v>1.0025726386E-2</v>
      </c>
      <c r="AL57" s="146">
        <v>1.0368394241999999E-2</v>
      </c>
      <c r="AM57" s="146">
        <v>1.0701731375999999E-2</v>
      </c>
      <c r="AN57" s="146">
        <v>8.5971797650000008E-3</v>
      </c>
      <c r="AO57" s="146">
        <v>8.660527115999999E-3</v>
      </c>
      <c r="AP57" s="146">
        <v>8.9905814949999985E-3</v>
      </c>
      <c r="AQ57" s="146">
        <v>9.7148457819999992E-3</v>
      </c>
      <c r="AR57" s="146">
        <v>0</v>
      </c>
      <c r="AS57" s="146">
        <v>0</v>
      </c>
      <c r="AT57" s="146">
        <v>0</v>
      </c>
      <c r="AU57" s="146">
        <v>0</v>
      </c>
      <c r="AV57" s="146">
        <v>1.0168351169999999E-2</v>
      </c>
      <c r="AW57" s="146">
        <v>1.0106146725000001E-2</v>
      </c>
      <c r="AX57" s="146">
        <v>1.0598694932E-2</v>
      </c>
      <c r="AY57" s="146">
        <v>1.1541869699E-2</v>
      </c>
      <c r="AZ57" s="146">
        <v>1.107501341E-3</v>
      </c>
      <c r="BA57" s="146">
        <v>8.6306302199999998E-4</v>
      </c>
      <c r="BB57" s="109">
        <v>0</v>
      </c>
      <c r="BC57" s="109">
        <v>0</v>
      </c>
      <c r="BD57" s="146">
        <v>4.53233906E-4</v>
      </c>
      <c r="BE57" s="146">
        <v>3.5932965700000001E-4</v>
      </c>
      <c r="BF57" s="146">
        <v>4.0112755000000001E-4</v>
      </c>
      <c r="BG57" s="146">
        <v>3.5958162199999999E-4</v>
      </c>
      <c r="BH57" s="146">
        <v>0</v>
      </c>
      <c r="BI57" s="146">
        <v>0</v>
      </c>
      <c r="BJ57" s="146">
        <v>0</v>
      </c>
      <c r="BK57" s="146">
        <v>0</v>
      </c>
      <c r="BL57" s="146">
        <v>4.3405492000000001E-5</v>
      </c>
      <c r="BM57" s="146">
        <v>4.2093832000000001E-5</v>
      </c>
      <c r="BN57" s="146">
        <v>4.0486126000000003E-5</v>
      </c>
      <c r="BO57" s="146">
        <v>4.4730564000000003E-5</v>
      </c>
      <c r="BP57" s="146">
        <v>0</v>
      </c>
      <c r="BQ57" s="146">
        <v>0</v>
      </c>
      <c r="BR57" s="146">
        <v>0</v>
      </c>
      <c r="BS57" s="146">
        <v>0</v>
      </c>
      <c r="BT57" s="146">
        <v>0</v>
      </c>
      <c r="BU57" s="146">
        <v>0</v>
      </c>
      <c r="BV57" s="146">
        <v>0</v>
      </c>
      <c r="BW57" s="146">
        <v>0</v>
      </c>
      <c r="BX57" s="146">
        <v>0</v>
      </c>
      <c r="BY57" s="146">
        <v>0</v>
      </c>
      <c r="BZ57" s="146">
        <v>0</v>
      </c>
      <c r="CA57" s="146">
        <v>0</v>
      </c>
      <c r="CB57" s="146">
        <v>0</v>
      </c>
      <c r="CC57" s="146">
        <v>0</v>
      </c>
      <c r="CD57" s="146">
        <v>0</v>
      </c>
      <c r="CE57" s="146">
        <v>0</v>
      </c>
      <c r="CF57" s="146">
        <v>0</v>
      </c>
      <c r="CG57" s="146">
        <v>0</v>
      </c>
      <c r="CH57" s="146">
        <v>0</v>
      </c>
      <c r="CI57" s="146">
        <v>0</v>
      </c>
      <c r="CJ57" s="146">
        <v>1.2839309000000001E-5</v>
      </c>
      <c r="CK57" s="146">
        <v>0</v>
      </c>
      <c r="CL57" s="146">
        <v>0</v>
      </c>
      <c r="CM57" s="146">
        <v>0</v>
      </c>
      <c r="CN57" s="146">
        <v>4.1179161400000004E-4</v>
      </c>
      <c r="CO57" s="146">
        <v>4.7166133799999996E-4</v>
      </c>
      <c r="CP57" s="146">
        <v>4.12276622E-4</v>
      </c>
      <c r="CQ57" s="146">
        <v>3.8078877500000001E-4</v>
      </c>
      <c r="CT57" s="105"/>
    </row>
    <row r="58" spans="1:98" x14ac:dyDescent="0.25">
      <c r="A58" s="122" t="s">
        <v>692</v>
      </c>
      <c r="B58" s="104" t="s">
        <v>75</v>
      </c>
      <c r="C58" s="88" t="s">
        <v>83</v>
      </c>
      <c r="D58" s="123">
        <f t="shared" ca="1" si="4"/>
        <v>4.41521418725E-3</v>
      </c>
      <c r="E58" s="123">
        <f t="shared" ca="1" si="4"/>
        <v>2.8328808652500002E-2</v>
      </c>
      <c r="F58" s="123">
        <f t="shared" ca="1" si="4"/>
        <v>9.0568290025000008E-4</v>
      </c>
      <c r="G58" s="123">
        <f t="shared" ca="1" si="4"/>
        <v>2.8328808652500002E-2</v>
      </c>
      <c r="H58" s="123">
        <f t="shared" ca="1" si="4"/>
        <v>1.121465110725E-2</v>
      </c>
      <c r="I58" s="123">
        <f t="shared" ca="1" si="4"/>
        <v>3.2751587942249999E-2</v>
      </c>
      <c r="J58" s="123">
        <f t="shared" ca="1" si="4"/>
        <v>7.0354950795000013E-3</v>
      </c>
      <c r="K58" s="123">
        <f t="shared" ca="1" si="4"/>
        <v>3.85852734E-4</v>
      </c>
      <c r="L58" s="123">
        <f t="shared" ca="1" si="4"/>
        <v>3.1334140800000002E-4</v>
      </c>
      <c r="M58" s="123">
        <f t="shared" ca="1" si="4"/>
        <v>0</v>
      </c>
      <c r="N58" s="123">
        <f t="shared" ca="1" si="4"/>
        <v>3.2020856000000003E-5</v>
      </c>
      <c r="O58" s="123">
        <f t="shared" ca="1" si="4"/>
        <v>0</v>
      </c>
      <c r="P58" s="123">
        <f t="shared" ca="1" si="4"/>
        <v>0</v>
      </c>
      <c r="Q58" s="123">
        <f t="shared" ca="1" si="4"/>
        <v>0</v>
      </c>
      <c r="R58" s="123">
        <f t="shared" ca="1" si="4"/>
        <v>0</v>
      </c>
      <c r="S58" s="123">
        <f t="shared" ca="1" si="4"/>
        <v>0</v>
      </c>
      <c r="T58" s="123">
        <f t="shared" ca="1" si="5"/>
        <v>2.6475395000000002E-6</v>
      </c>
      <c r="U58" s="124">
        <f t="shared" ca="1" si="5"/>
        <v>3.3319405075000005E-4</v>
      </c>
      <c r="X58" s="146">
        <v>4.7100646080000001E-3</v>
      </c>
      <c r="Y58" s="146">
        <v>4.3809498110000001E-3</v>
      </c>
      <c r="Z58" s="146">
        <v>4.4140229570000002E-3</v>
      </c>
      <c r="AA58" s="146">
        <v>4.1558193729999996E-3</v>
      </c>
      <c r="AB58" s="146">
        <v>2.9068681284999998E-2</v>
      </c>
      <c r="AC58" s="146">
        <v>2.7610606595999999E-2</v>
      </c>
      <c r="AD58" s="146">
        <v>2.8358690257E-2</v>
      </c>
      <c r="AE58" s="146">
        <v>2.8277256472000002E-2</v>
      </c>
      <c r="AF58" s="146">
        <v>1.013926503E-3</v>
      </c>
      <c r="AG58" s="146">
        <v>9.0153801400000007E-4</v>
      </c>
      <c r="AH58" s="146">
        <v>8.8012241399999997E-4</v>
      </c>
      <c r="AI58" s="146">
        <v>8.2714466999999996E-4</v>
      </c>
      <c r="AJ58" s="146">
        <v>2.9068681284999998E-2</v>
      </c>
      <c r="AK58" s="146">
        <v>2.7610606595999999E-2</v>
      </c>
      <c r="AL58" s="146">
        <v>2.8358690257E-2</v>
      </c>
      <c r="AM58" s="146">
        <v>2.8277256472000002E-2</v>
      </c>
      <c r="AN58" s="146">
        <v>1.0779909495E-2</v>
      </c>
      <c r="AO58" s="146">
        <v>1.0812720448E-2</v>
      </c>
      <c r="AP58" s="146">
        <v>1.1265689980999999E-2</v>
      </c>
      <c r="AQ58" s="146">
        <v>1.2000284505E-2</v>
      </c>
      <c r="AR58" s="146">
        <v>2.9720568253000002E-2</v>
      </c>
      <c r="AS58" s="146">
        <v>3.1185885742E-2</v>
      </c>
      <c r="AT58" s="146">
        <v>3.1283567242000002E-2</v>
      </c>
      <c r="AU58" s="146">
        <v>3.8816330532000003E-2</v>
      </c>
      <c r="AV58" s="146">
        <v>6.9094642480000005E-3</v>
      </c>
      <c r="AW58" s="146">
        <v>6.7378517989999994E-3</v>
      </c>
      <c r="AX58" s="146">
        <v>6.9867184790000005E-3</v>
      </c>
      <c r="AY58" s="146">
        <v>7.5079457920000005E-3</v>
      </c>
      <c r="AZ58" s="146">
        <v>8.7701641899999995E-4</v>
      </c>
      <c r="BA58" s="146">
        <v>6.6639451700000005E-4</v>
      </c>
      <c r="BB58" s="109">
        <v>0</v>
      </c>
      <c r="BC58" s="109">
        <v>0</v>
      </c>
      <c r="BD58" s="146">
        <v>3.6741573200000001E-4</v>
      </c>
      <c r="BE58" s="146">
        <v>2.87617364E-4</v>
      </c>
      <c r="BF58" s="146">
        <v>3.1504504800000004E-4</v>
      </c>
      <c r="BG58" s="146">
        <v>2.8328748800000002E-4</v>
      </c>
      <c r="BH58" s="146">
        <v>0</v>
      </c>
      <c r="BI58" s="146">
        <v>0</v>
      </c>
      <c r="BJ58" s="146">
        <v>0</v>
      </c>
      <c r="BK58" s="146">
        <v>0</v>
      </c>
      <c r="BL58" s="146">
        <v>3.2921593000000001E-5</v>
      </c>
      <c r="BM58" s="146">
        <v>3.1743021000000002E-5</v>
      </c>
      <c r="BN58" s="146">
        <v>3.0140281000000001E-5</v>
      </c>
      <c r="BO58" s="146">
        <v>3.3278529000000003E-5</v>
      </c>
      <c r="BP58" s="146">
        <v>0</v>
      </c>
      <c r="BQ58" s="146">
        <v>0</v>
      </c>
      <c r="BR58" s="146">
        <v>0</v>
      </c>
      <c r="BS58" s="146">
        <v>0</v>
      </c>
      <c r="BT58" s="146">
        <v>0</v>
      </c>
      <c r="BU58" s="146">
        <v>0</v>
      </c>
      <c r="BV58" s="146">
        <v>0</v>
      </c>
      <c r="BW58" s="146">
        <v>0</v>
      </c>
      <c r="BX58" s="146">
        <v>0</v>
      </c>
      <c r="BY58" s="146">
        <v>0</v>
      </c>
      <c r="BZ58" s="146">
        <v>0</v>
      </c>
      <c r="CA58" s="146">
        <v>0</v>
      </c>
      <c r="CB58" s="146">
        <v>0</v>
      </c>
      <c r="CC58" s="146">
        <v>0</v>
      </c>
      <c r="CD58" s="146">
        <v>0</v>
      </c>
      <c r="CE58" s="146">
        <v>0</v>
      </c>
      <c r="CF58" s="146">
        <v>0</v>
      </c>
      <c r="CG58" s="146">
        <v>0</v>
      </c>
      <c r="CH58" s="146">
        <v>0</v>
      </c>
      <c r="CI58" s="146">
        <v>0</v>
      </c>
      <c r="CJ58" s="146">
        <v>1.0590158000000001E-5</v>
      </c>
      <c r="CK58" s="146">
        <v>0</v>
      </c>
      <c r="CL58" s="146">
        <v>0</v>
      </c>
      <c r="CM58" s="146">
        <v>0</v>
      </c>
      <c r="CN58" s="146">
        <v>3.2938295000000002E-4</v>
      </c>
      <c r="CO58" s="146">
        <v>3.75474444E-4</v>
      </c>
      <c r="CP58" s="146">
        <v>3.2679099700000001E-4</v>
      </c>
      <c r="CQ58" s="146">
        <v>3.01127812E-4</v>
      </c>
      <c r="CT58" s="105"/>
    </row>
    <row r="59" spans="1:98" x14ac:dyDescent="0.25">
      <c r="A59" s="122" t="s">
        <v>692</v>
      </c>
      <c r="B59" s="104" t="s">
        <v>75</v>
      </c>
      <c r="C59" s="88" t="s">
        <v>84</v>
      </c>
      <c r="D59" s="123">
        <f t="shared" ca="1" si="4"/>
        <v>2.1600358874999999E-4</v>
      </c>
      <c r="E59" s="123">
        <f t="shared" ca="1" si="4"/>
        <v>9.7819345777499997E-3</v>
      </c>
      <c r="F59" s="123">
        <f t="shared" ca="1" si="4"/>
        <v>1.1729509304999998E-3</v>
      </c>
      <c r="G59" s="123">
        <f t="shared" ca="1" si="4"/>
        <v>9.7819345777499997E-3</v>
      </c>
      <c r="H59" s="123">
        <f t="shared" ca="1" si="4"/>
        <v>8.8557977359999991E-3</v>
      </c>
      <c r="I59" s="123">
        <f t="shared" ca="1" si="4"/>
        <v>1.7720661174999998E-4</v>
      </c>
      <c r="J59" s="123">
        <f t="shared" ca="1" si="4"/>
        <v>1.0589961347E-2</v>
      </c>
      <c r="K59" s="123">
        <f t="shared" ca="1" si="4"/>
        <v>4.7227216149999999E-4</v>
      </c>
      <c r="L59" s="123">
        <f t="shared" ca="1" si="4"/>
        <v>3.8129209224999999E-4</v>
      </c>
      <c r="M59" s="123">
        <f t="shared" ca="1" si="4"/>
        <v>0</v>
      </c>
      <c r="N59" s="123">
        <f t="shared" ca="1" si="4"/>
        <v>4.3828202E-5</v>
      </c>
      <c r="O59" s="123">
        <f t="shared" ca="1" si="4"/>
        <v>0</v>
      </c>
      <c r="P59" s="123">
        <f t="shared" ca="1" si="4"/>
        <v>0</v>
      </c>
      <c r="Q59" s="123">
        <f t="shared" ca="1" si="4"/>
        <v>0</v>
      </c>
      <c r="R59" s="123">
        <f t="shared" ca="1" si="4"/>
        <v>0</v>
      </c>
      <c r="S59" s="123">
        <f t="shared" ca="1" si="4"/>
        <v>0</v>
      </c>
      <c r="T59" s="123">
        <f t="shared" ca="1" si="5"/>
        <v>3.4874132499999998E-6</v>
      </c>
      <c r="U59" s="124">
        <f t="shared" ca="1" si="5"/>
        <v>4.0779130499999999E-4</v>
      </c>
      <c r="X59" s="146">
        <v>4.54420782E-4</v>
      </c>
      <c r="Y59" s="146">
        <v>1.21352284E-4</v>
      </c>
      <c r="Z59" s="146">
        <v>2.19664326E-4</v>
      </c>
      <c r="AA59" s="146">
        <v>6.8576963000000003E-5</v>
      </c>
      <c r="AB59" s="146">
        <v>9.616897767000001E-3</v>
      </c>
      <c r="AC59" s="146">
        <v>9.5047130939999985E-3</v>
      </c>
      <c r="AD59" s="146">
        <v>9.8305501349999994E-3</v>
      </c>
      <c r="AE59" s="146">
        <v>1.0175577315E-2</v>
      </c>
      <c r="AF59" s="146">
        <v>1.241097661E-3</v>
      </c>
      <c r="AG59" s="146">
        <v>1.1898846840000001E-3</v>
      </c>
      <c r="AH59" s="146">
        <v>1.168213919E-3</v>
      </c>
      <c r="AI59" s="146">
        <v>1.0926074579999999E-3</v>
      </c>
      <c r="AJ59" s="146">
        <v>9.616897767000001E-3</v>
      </c>
      <c r="AK59" s="146">
        <v>9.5047130939999985E-3</v>
      </c>
      <c r="AL59" s="146">
        <v>9.8305501349999994E-3</v>
      </c>
      <c r="AM59" s="146">
        <v>1.0175577315E-2</v>
      </c>
      <c r="AN59" s="146">
        <v>8.465382296000001E-3</v>
      </c>
      <c r="AO59" s="146">
        <v>8.5271453549999997E-3</v>
      </c>
      <c r="AP59" s="146">
        <v>8.8550762550000002E-3</v>
      </c>
      <c r="AQ59" s="146">
        <v>9.575587037999999E-3</v>
      </c>
      <c r="AR59" s="146">
        <v>2.0838061399999999E-4</v>
      </c>
      <c r="AS59" s="146">
        <v>1.85623495E-4</v>
      </c>
      <c r="AT59" s="146">
        <v>2.0160877799999999E-4</v>
      </c>
      <c r="AU59" s="146">
        <v>1.1321356E-4</v>
      </c>
      <c r="AV59" s="146">
        <v>1.0149698539000001E-2</v>
      </c>
      <c r="AW59" s="146">
        <v>1.0088877816E-2</v>
      </c>
      <c r="AX59" s="146">
        <v>1.0583937909E-2</v>
      </c>
      <c r="AY59" s="146">
        <v>1.1537331123999999E-2</v>
      </c>
      <c r="AZ59" s="146">
        <v>1.069152836E-3</v>
      </c>
      <c r="BA59" s="146">
        <v>8.1993580999999995E-4</v>
      </c>
      <c r="BB59" s="109">
        <v>0</v>
      </c>
      <c r="BC59" s="109">
        <v>0</v>
      </c>
      <c r="BD59" s="146">
        <v>4.3826053199999998E-4</v>
      </c>
      <c r="BE59" s="146">
        <v>3.4388878800000003E-4</v>
      </c>
      <c r="BF59" s="146">
        <v>3.9122185900000001E-4</v>
      </c>
      <c r="BG59" s="146">
        <v>3.5179718999999999E-4</v>
      </c>
      <c r="BH59" s="146">
        <v>0</v>
      </c>
      <c r="BI59" s="146">
        <v>0</v>
      </c>
      <c r="BJ59" s="146">
        <v>0</v>
      </c>
      <c r="BK59" s="146">
        <v>0</v>
      </c>
      <c r="BL59" s="146">
        <v>4.4188925000000001E-5</v>
      </c>
      <c r="BM59" s="146">
        <v>4.3457809000000001E-5</v>
      </c>
      <c r="BN59" s="146">
        <v>4.1614879999999999E-5</v>
      </c>
      <c r="BO59" s="146">
        <v>4.6051194000000001E-5</v>
      </c>
      <c r="BP59" s="146">
        <v>0</v>
      </c>
      <c r="BQ59" s="146">
        <v>0</v>
      </c>
      <c r="BR59" s="146">
        <v>0</v>
      </c>
      <c r="BS59" s="146">
        <v>0</v>
      </c>
      <c r="BT59" s="146">
        <v>0</v>
      </c>
      <c r="BU59" s="146">
        <v>0</v>
      </c>
      <c r="BV59" s="146">
        <v>0</v>
      </c>
      <c r="BW59" s="146">
        <v>0</v>
      </c>
      <c r="BX59" s="146">
        <v>0</v>
      </c>
      <c r="BY59" s="146">
        <v>0</v>
      </c>
      <c r="BZ59" s="146">
        <v>0</v>
      </c>
      <c r="CA59" s="146">
        <v>0</v>
      </c>
      <c r="CB59" s="146">
        <v>0</v>
      </c>
      <c r="CC59" s="146">
        <v>0</v>
      </c>
      <c r="CD59" s="146">
        <v>0</v>
      </c>
      <c r="CE59" s="146">
        <v>0</v>
      </c>
      <c r="CF59" s="146">
        <v>0</v>
      </c>
      <c r="CG59" s="146">
        <v>0</v>
      </c>
      <c r="CH59" s="146">
        <v>0</v>
      </c>
      <c r="CI59" s="146">
        <v>0</v>
      </c>
      <c r="CJ59" s="146">
        <v>1.3949652999999999E-5</v>
      </c>
      <c r="CK59" s="146">
        <v>0</v>
      </c>
      <c r="CL59" s="146">
        <v>0</v>
      </c>
      <c r="CM59" s="146">
        <v>0</v>
      </c>
      <c r="CN59" s="146">
        <v>4.0238091999999999E-4</v>
      </c>
      <c r="CO59" s="146">
        <v>4.5878780399999998E-4</v>
      </c>
      <c r="CP59" s="146">
        <v>3.9996064500000001E-4</v>
      </c>
      <c r="CQ59" s="146">
        <v>3.7003585100000002E-4</v>
      </c>
      <c r="CT59" s="105"/>
    </row>
    <row r="60" spans="1:98" x14ac:dyDescent="0.25">
      <c r="A60" s="122" t="s">
        <v>692</v>
      </c>
      <c r="B60" s="104" t="s">
        <v>75</v>
      </c>
      <c r="C60" s="88" t="s">
        <v>85</v>
      </c>
      <c r="D60" s="123">
        <f t="shared" ca="1" si="4"/>
        <v>6.0543128252500003E-3</v>
      </c>
      <c r="E60" s="123">
        <f t="shared" ca="1" si="4"/>
        <v>3.8664368854E-2</v>
      </c>
      <c r="F60" s="123">
        <f t="shared" ca="1" si="4"/>
        <v>1.2316887392500001E-3</v>
      </c>
      <c r="G60" s="123">
        <f t="shared" ca="1" si="4"/>
        <v>3.8664368854E-2</v>
      </c>
      <c r="H60" s="123">
        <f t="shared" ca="1" si="4"/>
        <v>1.5311460258000001E-2</v>
      </c>
      <c r="I60" s="123">
        <f t="shared" ca="1" si="4"/>
        <v>1.253129225E-5</v>
      </c>
      <c r="J60" s="123">
        <f t="shared" ca="1" si="4"/>
        <v>9.6093425075000002E-3</v>
      </c>
      <c r="K60" s="123">
        <f t="shared" ca="1" si="4"/>
        <v>5.2581464875E-4</v>
      </c>
      <c r="L60" s="123">
        <f t="shared" ca="1" si="4"/>
        <v>4.2636620024999998E-4</v>
      </c>
      <c r="M60" s="123">
        <f t="shared" ca="1" si="4"/>
        <v>0</v>
      </c>
      <c r="N60" s="123">
        <f t="shared" ca="1" si="4"/>
        <v>4.7196974500000003E-5</v>
      </c>
      <c r="O60" s="123">
        <f t="shared" ca="1" si="4"/>
        <v>0</v>
      </c>
      <c r="P60" s="123">
        <f t="shared" ca="1" si="4"/>
        <v>0</v>
      </c>
      <c r="Q60" s="123">
        <f t="shared" ca="1" si="4"/>
        <v>0</v>
      </c>
      <c r="R60" s="123">
        <f t="shared" ca="1" si="4"/>
        <v>0</v>
      </c>
      <c r="S60" s="123">
        <f t="shared" ca="1" si="4"/>
        <v>0</v>
      </c>
      <c r="T60" s="123">
        <f t="shared" ca="1" si="5"/>
        <v>3.6126327499999999E-6</v>
      </c>
      <c r="U60" s="124">
        <f t="shared" ca="1" si="5"/>
        <v>4.53892124E-4</v>
      </c>
      <c r="X60" s="146">
        <v>6.4559508480000003E-3</v>
      </c>
      <c r="Y60" s="146">
        <v>6.0090200200000003E-3</v>
      </c>
      <c r="Z60" s="146">
        <v>6.054904836E-3</v>
      </c>
      <c r="AA60" s="146">
        <v>5.697375597E-3</v>
      </c>
      <c r="AB60" s="146">
        <v>3.9698756304E-2</v>
      </c>
      <c r="AC60" s="146">
        <v>3.7702784357000002E-2</v>
      </c>
      <c r="AD60" s="146">
        <v>3.8732754450000004E-2</v>
      </c>
      <c r="AE60" s="146">
        <v>3.8523180304999995E-2</v>
      </c>
      <c r="AF60" s="146">
        <v>1.3745727529999999E-3</v>
      </c>
      <c r="AG60" s="146">
        <v>1.2254551390000002E-3</v>
      </c>
      <c r="AH60" s="146">
        <v>1.1969474859999999E-3</v>
      </c>
      <c r="AI60" s="146">
        <v>1.1297795790000001E-3</v>
      </c>
      <c r="AJ60" s="146">
        <v>3.9698756304E-2</v>
      </c>
      <c r="AK60" s="146">
        <v>3.7702784357000002E-2</v>
      </c>
      <c r="AL60" s="146">
        <v>3.8732754450000004E-2</v>
      </c>
      <c r="AM60" s="146">
        <v>3.8523180304999995E-2</v>
      </c>
      <c r="AN60" s="146">
        <v>1.4721230642999999E-2</v>
      </c>
      <c r="AO60" s="146">
        <v>1.4766930399000001E-2</v>
      </c>
      <c r="AP60" s="146">
        <v>1.5380384606999999E-2</v>
      </c>
      <c r="AQ60" s="146">
        <v>1.6377295383E-2</v>
      </c>
      <c r="AR60" s="146">
        <v>0</v>
      </c>
      <c r="AS60" s="146">
        <v>0</v>
      </c>
      <c r="AT60" s="146">
        <v>1.8680245000000001E-5</v>
      </c>
      <c r="AU60" s="146">
        <v>3.1444924E-5</v>
      </c>
      <c r="AV60" s="146">
        <v>9.4373356209999995E-3</v>
      </c>
      <c r="AW60" s="146">
        <v>9.2049950970000006E-3</v>
      </c>
      <c r="AX60" s="146">
        <v>9.5426441809999991E-3</v>
      </c>
      <c r="AY60" s="146">
        <v>1.0252395131E-2</v>
      </c>
      <c r="AZ60" s="146">
        <v>1.1939558469999999E-3</v>
      </c>
      <c r="BA60" s="146">
        <v>9.0930274800000001E-4</v>
      </c>
      <c r="BB60" s="109">
        <v>0</v>
      </c>
      <c r="BC60" s="109">
        <v>0</v>
      </c>
      <c r="BD60" s="146">
        <v>4.9911952899999996E-4</v>
      </c>
      <c r="BE60" s="146">
        <v>3.9213625699999996E-4</v>
      </c>
      <c r="BF60" s="146">
        <v>4.2918427400000003E-4</v>
      </c>
      <c r="BG60" s="146">
        <v>3.85024741E-4</v>
      </c>
      <c r="BH60" s="146">
        <v>0</v>
      </c>
      <c r="BI60" s="146">
        <v>0</v>
      </c>
      <c r="BJ60" s="146">
        <v>0</v>
      </c>
      <c r="BK60" s="146">
        <v>0</v>
      </c>
      <c r="BL60" s="146">
        <v>4.8387314999999998E-5</v>
      </c>
      <c r="BM60" s="146">
        <v>4.6498298999999999E-5</v>
      </c>
      <c r="BN60" s="146">
        <v>4.4716006E-5</v>
      </c>
      <c r="BO60" s="146">
        <v>4.9186278E-5</v>
      </c>
      <c r="BP60" s="146">
        <v>0</v>
      </c>
      <c r="BQ60" s="146">
        <v>0</v>
      </c>
      <c r="BR60" s="146">
        <v>0</v>
      </c>
      <c r="BS60" s="146">
        <v>0</v>
      </c>
      <c r="BT60" s="146">
        <v>0</v>
      </c>
      <c r="BU60" s="146">
        <v>0</v>
      </c>
      <c r="BV60" s="146">
        <v>0</v>
      </c>
      <c r="BW60" s="146">
        <v>0</v>
      </c>
      <c r="BX60" s="146">
        <v>0</v>
      </c>
      <c r="BY60" s="146">
        <v>0</v>
      </c>
      <c r="BZ60" s="146">
        <v>0</v>
      </c>
      <c r="CA60" s="146">
        <v>0</v>
      </c>
      <c r="CB60" s="146">
        <v>0</v>
      </c>
      <c r="CC60" s="146">
        <v>0</v>
      </c>
      <c r="CD60" s="146">
        <v>0</v>
      </c>
      <c r="CE60" s="146">
        <v>0</v>
      </c>
      <c r="CF60" s="146">
        <v>0</v>
      </c>
      <c r="CG60" s="146">
        <v>0</v>
      </c>
      <c r="CH60" s="146">
        <v>0</v>
      </c>
      <c r="CI60" s="146">
        <v>0</v>
      </c>
      <c r="CJ60" s="146">
        <v>1.4450531E-5</v>
      </c>
      <c r="CK60" s="146">
        <v>0</v>
      </c>
      <c r="CL60" s="146">
        <v>0</v>
      </c>
      <c r="CM60" s="146">
        <v>0</v>
      </c>
      <c r="CN60" s="146">
        <v>4.4772021500000004E-4</v>
      </c>
      <c r="CO60" s="146">
        <v>5.1164136700000001E-4</v>
      </c>
      <c r="CP60" s="146">
        <v>4.4598626800000001E-4</v>
      </c>
      <c r="CQ60" s="146">
        <v>4.1022064600000001E-4</v>
      </c>
      <c r="CT60" s="105"/>
    </row>
    <row r="61" spans="1:98" x14ac:dyDescent="0.25">
      <c r="A61" s="122" t="s">
        <v>692</v>
      </c>
      <c r="B61" s="104" t="s">
        <v>75</v>
      </c>
      <c r="C61" s="88" t="s">
        <v>87</v>
      </c>
      <c r="D61" s="123">
        <f t="shared" ca="1" si="4"/>
        <v>6.9630137774999987E-4</v>
      </c>
      <c r="E61" s="123">
        <f t="shared" ca="1" si="4"/>
        <v>7.3583670974999996E-3</v>
      </c>
      <c r="F61" s="123">
        <f t="shared" ca="1" si="4"/>
        <v>6.3576384724999999E-4</v>
      </c>
      <c r="G61" s="123">
        <f t="shared" ca="1" si="4"/>
        <v>7.3583670974999996E-3</v>
      </c>
      <c r="H61" s="123">
        <f t="shared" ca="1" si="4"/>
        <v>1.6920838253499999E-2</v>
      </c>
      <c r="I61" s="123">
        <f t="shared" ca="1" si="4"/>
        <v>1.2582747949999999E-4</v>
      </c>
      <c r="J61" s="123">
        <f t="shared" ca="1" si="4"/>
        <v>1.3472189767000001E-2</v>
      </c>
      <c r="K61" s="123">
        <f t="shared" ca="1" si="4"/>
        <v>2.2335103550000002E-4</v>
      </c>
      <c r="L61" s="123">
        <f t="shared" ca="1" si="4"/>
        <v>2.0174149775000001E-4</v>
      </c>
      <c r="M61" s="123">
        <f t="shared" ca="1" si="4"/>
        <v>0</v>
      </c>
      <c r="N61" s="123">
        <f t="shared" ca="1" si="4"/>
        <v>2.4558868749999999E-5</v>
      </c>
      <c r="O61" s="123">
        <f t="shared" ca="1" si="4"/>
        <v>0</v>
      </c>
      <c r="P61" s="123">
        <f t="shared" ca="1" si="4"/>
        <v>0</v>
      </c>
      <c r="Q61" s="123">
        <f t="shared" ca="1" si="4"/>
        <v>0</v>
      </c>
      <c r="R61" s="123">
        <f t="shared" ca="1" si="4"/>
        <v>0</v>
      </c>
      <c r="S61" s="123">
        <f t="shared" ca="1" si="4"/>
        <v>0</v>
      </c>
      <c r="T61" s="123">
        <f t="shared" ca="1" si="5"/>
        <v>0</v>
      </c>
      <c r="U61" s="124">
        <f t="shared" ca="1" si="5"/>
        <v>2.1956406349999999E-4</v>
      </c>
      <c r="X61" s="146">
        <v>9.9207938700000007E-4</v>
      </c>
      <c r="Y61" s="146">
        <v>6.3605328599999997E-4</v>
      </c>
      <c r="Z61" s="146">
        <v>7.2604404399999995E-4</v>
      </c>
      <c r="AA61" s="146">
        <v>4.3102879399999999E-4</v>
      </c>
      <c r="AB61" s="146">
        <v>7.2862518840000005E-3</v>
      </c>
      <c r="AC61" s="146">
        <v>7.1556592799999997E-3</v>
      </c>
      <c r="AD61" s="146">
        <v>7.4194745229999998E-3</v>
      </c>
      <c r="AE61" s="146">
        <v>7.5720827030000002E-3</v>
      </c>
      <c r="AF61" s="146">
        <v>6.8452870400000001E-4</v>
      </c>
      <c r="AG61" s="146">
        <v>6.4036999000000006E-4</v>
      </c>
      <c r="AH61" s="146">
        <v>6.2858098500000008E-4</v>
      </c>
      <c r="AI61" s="146">
        <v>5.8957571000000004E-4</v>
      </c>
      <c r="AJ61" s="146">
        <v>7.2862518840000005E-3</v>
      </c>
      <c r="AK61" s="146">
        <v>7.1556592799999997E-3</v>
      </c>
      <c r="AL61" s="146">
        <v>7.4194745229999998E-3</v>
      </c>
      <c r="AM61" s="146">
        <v>7.5720827030000002E-3</v>
      </c>
      <c r="AN61" s="146">
        <v>1.6368755461999999E-2</v>
      </c>
      <c r="AO61" s="146">
        <v>1.6335548868999999E-2</v>
      </c>
      <c r="AP61" s="146">
        <v>1.7009021366E-2</v>
      </c>
      <c r="AQ61" s="146">
        <v>1.7970027317000002E-2</v>
      </c>
      <c r="AR61" s="146">
        <v>1.47265196E-4</v>
      </c>
      <c r="AS61" s="146">
        <v>1.3076294599999999E-4</v>
      </c>
      <c r="AT61" s="146">
        <v>1.44460476E-4</v>
      </c>
      <c r="AU61" s="146">
        <v>8.0821299999999998E-5</v>
      </c>
      <c r="AV61" s="146">
        <v>1.3025773650000001E-2</v>
      </c>
      <c r="AW61" s="146">
        <v>1.2921177903E-2</v>
      </c>
      <c r="AX61" s="146">
        <v>1.3481570134999999E-2</v>
      </c>
      <c r="AY61" s="146">
        <v>1.4460237380000001E-2</v>
      </c>
      <c r="AZ61" s="146">
        <v>5.0339032300000005E-4</v>
      </c>
      <c r="BA61" s="146">
        <v>3.9001381900000002E-4</v>
      </c>
      <c r="BB61" s="109">
        <v>0</v>
      </c>
      <c r="BC61" s="109">
        <v>0</v>
      </c>
      <c r="BD61" s="146">
        <v>2.3750017E-4</v>
      </c>
      <c r="BE61" s="146">
        <v>1.75378927E-4</v>
      </c>
      <c r="BF61" s="146">
        <v>2.07758243E-4</v>
      </c>
      <c r="BG61" s="146">
        <v>1.8632865100000001E-4</v>
      </c>
      <c r="BH61" s="146">
        <v>0</v>
      </c>
      <c r="BI61" s="146">
        <v>0</v>
      </c>
      <c r="BJ61" s="146">
        <v>0</v>
      </c>
      <c r="BK61" s="146">
        <v>0</v>
      </c>
      <c r="BL61" s="146">
        <v>2.4906991999999999E-5</v>
      </c>
      <c r="BM61" s="146">
        <v>2.4219982999999999E-5</v>
      </c>
      <c r="BN61" s="146">
        <v>2.3303939999999998E-5</v>
      </c>
      <c r="BO61" s="146">
        <v>2.5804560000000001E-5</v>
      </c>
      <c r="BP61" s="146">
        <v>0</v>
      </c>
      <c r="BQ61" s="146">
        <v>0</v>
      </c>
      <c r="BR61" s="146">
        <v>0</v>
      </c>
      <c r="BS61" s="146">
        <v>0</v>
      </c>
      <c r="BT61" s="146">
        <v>0</v>
      </c>
      <c r="BU61" s="146">
        <v>0</v>
      </c>
      <c r="BV61" s="146">
        <v>0</v>
      </c>
      <c r="BW61" s="146">
        <v>0</v>
      </c>
      <c r="BX61" s="146">
        <v>0</v>
      </c>
      <c r="BY61" s="146">
        <v>0</v>
      </c>
      <c r="BZ61" s="146">
        <v>0</v>
      </c>
      <c r="CA61" s="146">
        <v>0</v>
      </c>
      <c r="CB61" s="146">
        <v>0</v>
      </c>
      <c r="CC61" s="146">
        <v>0</v>
      </c>
      <c r="CD61" s="146">
        <v>0</v>
      </c>
      <c r="CE61" s="146">
        <v>0</v>
      </c>
      <c r="CF61" s="146">
        <v>0</v>
      </c>
      <c r="CG61" s="146">
        <v>0</v>
      </c>
      <c r="CH61" s="146">
        <v>0</v>
      </c>
      <c r="CI61" s="146">
        <v>0</v>
      </c>
      <c r="CJ61" s="146">
        <v>0</v>
      </c>
      <c r="CK61" s="146">
        <v>0</v>
      </c>
      <c r="CL61" s="146">
        <v>0</v>
      </c>
      <c r="CM61" s="146">
        <v>0</v>
      </c>
      <c r="CN61" s="146">
        <v>2.1295578E-4</v>
      </c>
      <c r="CO61" s="146">
        <v>2.5490718299999999E-4</v>
      </c>
      <c r="CP61" s="146">
        <v>2.1331380400000001E-4</v>
      </c>
      <c r="CQ61" s="146">
        <v>1.9707948699999999E-4</v>
      </c>
      <c r="CT61" s="105"/>
    </row>
    <row r="62" spans="1:98" x14ac:dyDescent="0.25">
      <c r="A62" s="122" t="s">
        <v>692</v>
      </c>
      <c r="B62" s="104" t="s">
        <v>75</v>
      </c>
      <c r="C62" s="88" t="s">
        <v>78</v>
      </c>
      <c r="D62" s="123">
        <f t="shared" ca="1" si="4"/>
        <v>3.7861267074999999E-4</v>
      </c>
      <c r="E62" s="123">
        <f t="shared" ca="1" si="4"/>
        <v>6.0729684829999991E-3</v>
      </c>
      <c r="F62" s="123">
        <f t="shared" ca="1" si="4"/>
        <v>6.9832312124999999E-4</v>
      </c>
      <c r="G62" s="123">
        <f t="shared" ca="1" si="4"/>
        <v>6.0729684829999991E-3</v>
      </c>
      <c r="H62" s="123">
        <f t="shared" ca="1" si="4"/>
        <v>1.1938867948750001E-2</v>
      </c>
      <c r="I62" s="123">
        <f t="shared" ca="1" si="4"/>
        <v>0</v>
      </c>
      <c r="J62" s="123">
        <f t="shared" ca="1" si="4"/>
        <v>1.7877985400250002E-2</v>
      </c>
      <c r="K62" s="123">
        <f t="shared" ca="1" si="4"/>
        <v>2.2902690074999999E-4</v>
      </c>
      <c r="L62" s="123">
        <f t="shared" ca="1" si="4"/>
        <v>2.2906891600000002E-4</v>
      </c>
      <c r="M62" s="123">
        <f t="shared" ca="1" si="4"/>
        <v>0</v>
      </c>
      <c r="N62" s="123">
        <f t="shared" ca="1" si="4"/>
        <v>2.804843925E-5</v>
      </c>
      <c r="O62" s="123">
        <f t="shared" ca="1" si="4"/>
        <v>0</v>
      </c>
      <c r="P62" s="123">
        <f t="shared" ca="1" si="4"/>
        <v>0</v>
      </c>
      <c r="Q62" s="123">
        <f t="shared" ca="1" si="4"/>
        <v>0</v>
      </c>
      <c r="R62" s="123">
        <f t="shared" ca="1" si="4"/>
        <v>0</v>
      </c>
      <c r="S62" s="123">
        <f t="shared" ca="1" si="4"/>
        <v>0</v>
      </c>
      <c r="T62" s="123">
        <f t="shared" ca="1" si="5"/>
        <v>0</v>
      </c>
      <c r="U62" s="124">
        <f t="shared" ca="1" si="5"/>
        <v>2.4469655549999998E-4</v>
      </c>
      <c r="X62" s="146">
        <v>6.1939238499999995E-4</v>
      </c>
      <c r="Y62" s="146">
        <v>3.0370998999999999E-4</v>
      </c>
      <c r="Z62" s="146">
        <v>3.9816819599999999E-4</v>
      </c>
      <c r="AA62" s="146">
        <v>1.93180112E-4</v>
      </c>
      <c r="AB62" s="146">
        <v>5.9376325990000006E-3</v>
      </c>
      <c r="AC62" s="146">
        <v>5.9238142239999994E-3</v>
      </c>
      <c r="AD62" s="146">
        <v>6.1514165590000006E-3</v>
      </c>
      <c r="AE62" s="146">
        <v>6.2790105499999993E-3</v>
      </c>
      <c r="AF62" s="146">
        <v>7.4661897799999999E-4</v>
      </c>
      <c r="AG62" s="146">
        <v>7.0793385399999995E-4</v>
      </c>
      <c r="AH62" s="146">
        <v>6.9566758200000002E-4</v>
      </c>
      <c r="AI62" s="146">
        <v>6.43072071E-4</v>
      </c>
      <c r="AJ62" s="146">
        <v>5.9376325990000006E-3</v>
      </c>
      <c r="AK62" s="146">
        <v>5.9238142239999994E-3</v>
      </c>
      <c r="AL62" s="146">
        <v>6.1514165590000006E-3</v>
      </c>
      <c r="AM62" s="146">
        <v>6.2790105499999993E-3</v>
      </c>
      <c r="AN62" s="146">
        <v>1.1528471277E-2</v>
      </c>
      <c r="AO62" s="146">
        <v>1.1562346176E-2</v>
      </c>
      <c r="AP62" s="146">
        <v>1.2031427411E-2</v>
      </c>
      <c r="AQ62" s="146">
        <v>1.2633226931E-2</v>
      </c>
      <c r="AR62" s="146">
        <v>0</v>
      </c>
      <c r="AS62" s="146">
        <v>0</v>
      </c>
      <c r="AT62" s="146">
        <v>0</v>
      </c>
      <c r="AU62" s="146">
        <v>0</v>
      </c>
      <c r="AV62" s="146">
        <v>1.728410386E-2</v>
      </c>
      <c r="AW62" s="146">
        <v>1.7213392840000001E-2</v>
      </c>
      <c r="AX62" s="146">
        <v>1.7987775132000002E-2</v>
      </c>
      <c r="AY62" s="146">
        <v>1.9026669769000002E-2</v>
      </c>
      <c r="AZ62" s="146">
        <v>5.1779685000000002E-4</v>
      </c>
      <c r="BA62" s="146">
        <v>3.98310753E-4</v>
      </c>
      <c r="BB62" s="109">
        <v>0</v>
      </c>
      <c r="BC62" s="109">
        <v>0</v>
      </c>
      <c r="BD62" s="146">
        <v>2.6690600699999999E-4</v>
      </c>
      <c r="BE62" s="146">
        <v>2.0175754000000001E-4</v>
      </c>
      <c r="BF62" s="146">
        <v>2.3715465299999999E-4</v>
      </c>
      <c r="BG62" s="146">
        <v>2.1045746400000001E-4</v>
      </c>
      <c r="BH62" s="146">
        <v>0</v>
      </c>
      <c r="BI62" s="146">
        <v>0</v>
      </c>
      <c r="BJ62" s="146">
        <v>0</v>
      </c>
      <c r="BK62" s="146">
        <v>0</v>
      </c>
      <c r="BL62" s="146">
        <v>2.8395862999999999E-5</v>
      </c>
      <c r="BM62" s="146">
        <v>2.7888018000000001E-5</v>
      </c>
      <c r="BN62" s="146">
        <v>2.6660896999999999E-5</v>
      </c>
      <c r="BO62" s="146">
        <v>2.9248979E-5</v>
      </c>
      <c r="BP62" s="146">
        <v>0</v>
      </c>
      <c r="BQ62" s="146">
        <v>0</v>
      </c>
      <c r="BR62" s="146">
        <v>0</v>
      </c>
      <c r="BS62" s="146">
        <v>0</v>
      </c>
      <c r="BT62" s="146">
        <v>0</v>
      </c>
      <c r="BU62" s="146">
        <v>0</v>
      </c>
      <c r="BV62" s="146">
        <v>0</v>
      </c>
      <c r="BW62" s="146">
        <v>0</v>
      </c>
      <c r="BX62" s="146">
        <v>0</v>
      </c>
      <c r="BY62" s="146">
        <v>0</v>
      </c>
      <c r="BZ62" s="146">
        <v>0</v>
      </c>
      <c r="CA62" s="146">
        <v>0</v>
      </c>
      <c r="CB62" s="146">
        <v>0</v>
      </c>
      <c r="CC62" s="146">
        <v>0</v>
      </c>
      <c r="CD62" s="146">
        <v>0</v>
      </c>
      <c r="CE62" s="146">
        <v>0</v>
      </c>
      <c r="CF62" s="146">
        <v>0</v>
      </c>
      <c r="CG62" s="146">
        <v>0</v>
      </c>
      <c r="CH62" s="146">
        <v>0</v>
      </c>
      <c r="CI62" s="146">
        <v>0</v>
      </c>
      <c r="CJ62" s="146">
        <v>0</v>
      </c>
      <c r="CK62" s="146">
        <v>0</v>
      </c>
      <c r="CL62" s="146">
        <v>0</v>
      </c>
      <c r="CM62" s="146">
        <v>0</v>
      </c>
      <c r="CN62" s="146">
        <v>2.41476697E-4</v>
      </c>
      <c r="CO62" s="146">
        <v>2.7681560799999998E-4</v>
      </c>
      <c r="CP62" s="146">
        <v>2.40321201E-4</v>
      </c>
      <c r="CQ62" s="146">
        <v>2.2017271599999999E-4</v>
      </c>
      <c r="CT62" s="105"/>
    </row>
    <row r="63" spans="1:98" x14ac:dyDescent="0.25">
      <c r="A63" s="122" t="s">
        <v>692</v>
      </c>
      <c r="B63" s="104" t="s">
        <v>75</v>
      </c>
      <c r="C63" s="88" t="s">
        <v>86</v>
      </c>
      <c r="D63" s="123">
        <f t="shared" ca="1" si="4"/>
        <v>1.1134095035E-3</v>
      </c>
      <c r="E63" s="123">
        <f t="shared" ca="1" si="4"/>
        <v>1.0998619041500001E-2</v>
      </c>
      <c r="F63" s="123">
        <f t="shared" ca="1" si="4"/>
        <v>8.9166740149999998E-4</v>
      </c>
      <c r="G63" s="123">
        <f t="shared" ca="1" si="4"/>
        <v>1.0998619041500001E-2</v>
      </c>
      <c r="H63" s="123">
        <f t="shared" ca="1" si="4"/>
        <v>2.5928759062249999E-2</v>
      </c>
      <c r="I63" s="123">
        <f t="shared" ca="1" si="4"/>
        <v>3.6867774422500001E-3</v>
      </c>
      <c r="J63" s="123">
        <f t="shared" ca="1" si="4"/>
        <v>1.7780321903500002E-2</v>
      </c>
      <c r="K63" s="123">
        <f t="shared" ca="1" si="4"/>
        <v>3.1947416274999998E-4</v>
      </c>
      <c r="L63" s="123">
        <f t="shared" ca="1" si="4"/>
        <v>2.91238904E-4</v>
      </c>
      <c r="M63" s="123">
        <f t="shared" ca="1" si="4"/>
        <v>0</v>
      </c>
      <c r="N63" s="123">
        <f t="shared" ca="1" si="4"/>
        <v>3.5081870000000005E-5</v>
      </c>
      <c r="O63" s="123">
        <f t="shared" ca="1" si="4"/>
        <v>0</v>
      </c>
      <c r="P63" s="123">
        <f t="shared" ca="1" si="4"/>
        <v>0</v>
      </c>
      <c r="Q63" s="123">
        <f t="shared" ca="1" si="4"/>
        <v>0</v>
      </c>
      <c r="R63" s="123">
        <f t="shared" ca="1" si="4"/>
        <v>0</v>
      </c>
      <c r="S63" s="123">
        <f t="shared" ca="1" si="4"/>
        <v>0</v>
      </c>
      <c r="T63" s="123">
        <f t="shared" ca="1" si="5"/>
        <v>2.69460975E-6</v>
      </c>
      <c r="U63" s="124">
        <f t="shared" ca="1" si="5"/>
        <v>3.175365675E-4</v>
      </c>
      <c r="X63" s="146">
        <v>1.542664763E-3</v>
      </c>
      <c r="Y63" s="146">
        <v>1.0337579839999999E-3</v>
      </c>
      <c r="Z63" s="146">
        <v>1.1509948050000001E-3</v>
      </c>
      <c r="AA63" s="146">
        <v>7.2622046200000007E-4</v>
      </c>
      <c r="AB63" s="146">
        <v>1.09098314E-2</v>
      </c>
      <c r="AC63" s="146">
        <v>1.06907272E-2</v>
      </c>
      <c r="AD63" s="146">
        <v>1.1081483002E-2</v>
      </c>
      <c r="AE63" s="146">
        <v>1.1312434564000001E-2</v>
      </c>
      <c r="AF63" s="146">
        <v>9.6346060600000004E-4</v>
      </c>
      <c r="AG63" s="146">
        <v>8.9610153399999999E-4</v>
      </c>
      <c r="AH63" s="146">
        <v>8.8042631999999993E-4</v>
      </c>
      <c r="AI63" s="146">
        <v>8.2668114600000008E-4</v>
      </c>
      <c r="AJ63" s="146">
        <v>1.09098314E-2</v>
      </c>
      <c r="AK63" s="146">
        <v>1.06907272E-2</v>
      </c>
      <c r="AL63" s="146">
        <v>1.1081483002E-2</v>
      </c>
      <c r="AM63" s="146">
        <v>1.1312434564000001E-2</v>
      </c>
      <c r="AN63" s="146">
        <v>2.5074812610999999E-2</v>
      </c>
      <c r="AO63" s="146">
        <v>2.5017860067999997E-2</v>
      </c>
      <c r="AP63" s="146">
        <v>2.6078700720999999E-2</v>
      </c>
      <c r="AQ63" s="146">
        <v>2.7543662848999999E-2</v>
      </c>
      <c r="AR63" s="146">
        <v>3.8541803980000002E-3</v>
      </c>
      <c r="AS63" s="146">
        <v>3.7895180669999997E-3</v>
      </c>
      <c r="AT63" s="146">
        <v>4.19564381E-3</v>
      </c>
      <c r="AU63" s="146">
        <v>2.9077674940000001E-3</v>
      </c>
      <c r="AV63" s="146">
        <v>1.7201682196999999E-2</v>
      </c>
      <c r="AW63" s="146">
        <v>1.7039534068E-2</v>
      </c>
      <c r="AX63" s="146">
        <v>1.7791541657000001E-2</v>
      </c>
      <c r="AY63" s="146">
        <v>1.9088529692000002E-2</v>
      </c>
      <c r="AZ63" s="146">
        <v>7.2612087899999998E-4</v>
      </c>
      <c r="BA63" s="146">
        <v>5.5177577199999996E-4</v>
      </c>
      <c r="BB63" s="109">
        <v>0</v>
      </c>
      <c r="BC63" s="109">
        <v>0</v>
      </c>
      <c r="BD63" s="146">
        <v>3.3742935499999998E-4</v>
      </c>
      <c r="BE63" s="146">
        <v>2.5848163099999999E-4</v>
      </c>
      <c r="BF63" s="146">
        <v>3.0466231499999997E-4</v>
      </c>
      <c r="BG63" s="146">
        <v>2.6438231500000001E-4</v>
      </c>
      <c r="BH63" s="146">
        <v>0</v>
      </c>
      <c r="BI63" s="146">
        <v>0</v>
      </c>
      <c r="BJ63" s="146">
        <v>0</v>
      </c>
      <c r="BK63" s="146">
        <v>0</v>
      </c>
      <c r="BL63" s="146">
        <v>3.5561804E-5</v>
      </c>
      <c r="BM63" s="146">
        <v>3.4802772000000002E-5</v>
      </c>
      <c r="BN63" s="146">
        <v>3.3173283000000003E-5</v>
      </c>
      <c r="BO63" s="146">
        <v>3.6789621000000002E-5</v>
      </c>
      <c r="BP63" s="146">
        <v>0</v>
      </c>
      <c r="BQ63" s="146">
        <v>0</v>
      </c>
      <c r="BR63" s="146">
        <v>0</v>
      </c>
      <c r="BS63" s="146">
        <v>0</v>
      </c>
      <c r="BT63" s="146">
        <v>0</v>
      </c>
      <c r="BU63" s="146">
        <v>0</v>
      </c>
      <c r="BV63" s="146">
        <v>0</v>
      </c>
      <c r="BW63" s="146">
        <v>0</v>
      </c>
      <c r="BX63" s="146">
        <v>0</v>
      </c>
      <c r="BY63" s="146">
        <v>0</v>
      </c>
      <c r="BZ63" s="146">
        <v>0</v>
      </c>
      <c r="CA63" s="146">
        <v>0</v>
      </c>
      <c r="CB63" s="146">
        <v>0</v>
      </c>
      <c r="CC63" s="146">
        <v>0</v>
      </c>
      <c r="CD63" s="146">
        <v>0</v>
      </c>
      <c r="CE63" s="146">
        <v>0</v>
      </c>
      <c r="CF63" s="146">
        <v>0</v>
      </c>
      <c r="CG63" s="146">
        <v>0</v>
      </c>
      <c r="CH63" s="146">
        <v>0</v>
      </c>
      <c r="CI63" s="146">
        <v>0</v>
      </c>
      <c r="CJ63" s="146">
        <v>1.0778439E-5</v>
      </c>
      <c r="CK63" s="146">
        <v>0</v>
      </c>
      <c r="CL63" s="146">
        <v>0</v>
      </c>
      <c r="CM63" s="146">
        <v>0</v>
      </c>
      <c r="CN63" s="146">
        <v>3.13309598E-4</v>
      </c>
      <c r="CO63" s="146">
        <v>3.5740120099999999E-4</v>
      </c>
      <c r="CP63" s="146">
        <v>3.1118076000000004E-4</v>
      </c>
      <c r="CQ63" s="146">
        <v>2.8825471099999997E-4</v>
      </c>
      <c r="CT63" s="105"/>
    </row>
    <row r="64" spans="1:98" x14ac:dyDescent="0.25">
      <c r="A64" s="122" t="s">
        <v>692</v>
      </c>
      <c r="B64" s="104" t="s">
        <v>75</v>
      </c>
      <c r="C64" s="88" t="s">
        <v>88</v>
      </c>
      <c r="D64" s="123">
        <f t="shared" ca="1" si="4"/>
        <v>7.9209299500000003E-5</v>
      </c>
      <c r="E64" s="123">
        <f t="shared" ca="1" si="4"/>
        <v>4.3055246665E-3</v>
      </c>
      <c r="F64" s="123">
        <f t="shared" ca="1" si="4"/>
        <v>4.6583739325000003E-4</v>
      </c>
      <c r="G64" s="123">
        <f t="shared" ca="1" si="4"/>
        <v>4.3055246665E-3</v>
      </c>
      <c r="H64" s="123">
        <f t="shared" ca="1" si="4"/>
        <v>3.3980254365E-3</v>
      </c>
      <c r="I64" s="123">
        <f t="shared" ca="1" si="4"/>
        <v>7.6381043982500004E-3</v>
      </c>
      <c r="J64" s="123">
        <f t="shared" ca="1" si="4"/>
        <v>3.8308096804999998E-3</v>
      </c>
      <c r="K64" s="123">
        <f t="shared" ca="1" si="4"/>
        <v>1.9044267050000001E-4</v>
      </c>
      <c r="L64" s="123">
        <f t="shared" ca="1" si="4"/>
        <v>1.4539351075000003E-4</v>
      </c>
      <c r="M64" s="123">
        <f t="shared" ca="1" si="4"/>
        <v>0</v>
      </c>
      <c r="N64" s="123">
        <f t="shared" ca="1" si="4"/>
        <v>1.7407829249999998E-5</v>
      </c>
      <c r="O64" s="123">
        <f t="shared" ca="1" si="4"/>
        <v>0</v>
      </c>
      <c r="P64" s="123">
        <f t="shared" ca="1" si="4"/>
        <v>0</v>
      </c>
      <c r="Q64" s="123">
        <f t="shared" ca="1" si="4"/>
        <v>0</v>
      </c>
      <c r="R64" s="123">
        <f t="shared" ca="1" si="4"/>
        <v>0</v>
      </c>
      <c r="S64" s="123">
        <f t="shared" ca="1" si="4"/>
        <v>0</v>
      </c>
      <c r="T64" s="123">
        <f t="shared" ca="1" si="5"/>
        <v>0</v>
      </c>
      <c r="U64" s="124">
        <f t="shared" ca="1" si="5"/>
        <v>1.5819171949999999E-4</v>
      </c>
      <c r="X64" s="146">
        <v>1.7278901899999999E-4</v>
      </c>
      <c r="Y64" s="146">
        <v>4.3998261000000002E-5</v>
      </c>
      <c r="Z64" s="146">
        <v>7.4959034999999994E-5</v>
      </c>
      <c r="AA64" s="146">
        <v>2.5090883000000001E-5</v>
      </c>
      <c r="AB64" s="146">
        <v>4.2679912819999994E-3</v>
      </c>
      <c r="AC64" s="146">
        <v>4.1848099890000002E-3</v>
      </c>
      <c r="AD64" s="146">
        <v>4.317381193E-3</v>
      </c>
      <c r="AE64" s="146">
        <v>4.4519162020000003E-3</v>
      </c>
      <c r="AF64" s="146">
        <v>4.9328642199999995E-4</v>
      </c>
      <c r="AG64" s="146">
        <v>4.72763302E-4</v>
      </c>
      <c r="AH64" s="146">
        <v>4.6377483999999997E-4</v>
      </c>
      <c r="AI64" s="146">
        <v>4.33525009E-4</v>
      </c>
      <c r="AJ64" s="146">
        <v>4.2679912819999994E-3</v>
      </c>
      <c r="AK64" s="146">
        <v>4.1848099890000002E-3</v>
      </c>
      <c r="AL64" s="146">
        <v>4.317381193E-3</v>
      </c>
      <c r="AM64" s="146">
        <v>4.4519162020000003E-3</v>
      </c>
      <c r="AN64" s="146">
        <v>3.2488092579999999E-3</v>
      </c>
      <c r="AO64" s="146">
        <v>3.2732572220000003E-3</v>
      </c>
      <c r="AP64" s="146">
        <v>3.3962147329999999E-3</v>
      </c>
      <c r="AQ64" s="146">
        <v>3.673820533E-3</v>
      </c>
      <c r="AR64" s="146">
        <v>7.7574121780000001E-3</v>
      </c>
      <c r="AS64" s="146">
        <v>7.6437626190000007E-3</v>
      </c>
      <c r="AT64" s="146">
        <v>7.4778504639999993E-3</v>
      </c>
      <c r="AU64" s="146">
        <v>7.6733923319999998E-3</v>
      </c>
      <c r="AV64" s="146">
        <v>3.673825101E-3</v>
      </c>
      <c r="AW64" s="146">
        <v>3.6509174120000001E-3</v>
      </c>
      <c r="AX64" s="146">
        <v>3.8273271259999997E-3</v>
      </c>
      <c r="AY64" s="146">
        <v>4.1711690829999998E-3</v>
      </c>
      <c r="AZ64" s="146">
        <v>4.2749156099999998E-4</v>
      </c>
      <c r="BA64" s="146">
        <v>3.3427912099999999E-4</v>
      </c>
      <c r="BB64" s="109">
        <v>0</v>
      </c>
      <c r="BC64" s="109">
        <v>0</v>
      </c>
      <c r="BD64" s="146">
        <v>1.7563350400000001E-4</v>
      </c>
      <c r="BE64" s="146">
        <v>1.2960717000000001E-4</v>
      </c>
      <c r="BF64" s="146">
        <v>1.4539738100000001E-4</v>
      </c>
      <c r="BG64" s="146">
        <v>1.30935988E-4</v>
      </c>
      <c r="BH64" s="146">
        <v>0</v>
      </c>
      <c r="BI64" s="146">
        <v>0</v>
      </c>
      <c r="BJ64" s="146">
        <v>0</v>
      </c>
      <c r="BK64" s="146">
        <v>0</v>
      </c>
      <c r="BL64" s="146">
        <v>1.762231E-5</v>
      </c>
      <c r="BM64" s="146">
        <v>1.7293996999999999E-5</v>
      </c>
      <c r="BN64" s="146">
        <v>1.648449E-5</v>
      </c>
      <c r="BO64" s="146">
        <v>1.8230519999999999E-5</v>
      </c>
      <c r="BP64" s="146">
        <v>0</v>
      </c>
      <c r="BQ64" s="146">
        <v>0</v>
      </c>
      <c r="BR64" s="146">
        <v>0</v>
      </c>
      <c r="BS64" s="146">
        <v>0</v>
      </c>
      <c r="BT64" s="146">
        <v>0</v>
      </c>
      <c r="BU64" s="146">
        <v>0</v>
      </c>
      <c r="BV64" s="146">
        <v>0</v>
      </c>
      <c r="BW64" s="146">
        <v>0</v>
      </c>
      <c r="BX64" s="146">
        <v>0</v>
      </c>
      <c r="BY64" s="146">
        <v>0</v>
      </c>
      <c r="BZ64" s="146">
        <v>0</v>
      </c>
      <c r="CA64" s="146">
        <v>0</v>
      </c>
      <c r="CB64" s="146">
        <v>0</v>
      </c>
      <c r="CC64" s="146">
        <v>0</v>
      </c>
      <c r="CD64" s="146">
        <v>0</v>
      </c>
      <c r="CE64" s="146">
        <v>0</v>
      </c>
      <c r="CF64" s="146">
        <v>0</v>
      </c>
      <c r="CG64" s="146">
        <v>0</v>
      </c>
      <c r="CH64" s="146">
        <v>0</v>
      </c>
      <c r="CI64" s="146">
        <v>0</v>
      </c>
      <c r="CJ64" s="146">
        <v>0</v>
      </c>
      <c r="CK64" s="146">
        <v>0</v>
      </c>
      <c r="CL64" s="146">
        <v>0</v>
      </c>
      <c r="CM64" s="146">
        <v>0</v>
      </c>
      <c r="CN64" s="146">
        <v>1.58280958E-4</v>
      </c>
      <c r="CO64" s="146">
        <v>1.8047812100000001E-4</v>
      </c>
      <c r="CP64" s="146">
        <v>1.5736970799999999E-4</v>
      </c>
      <c r="CQ64" s="146">
        <v>1.36638091E-4</v>
      </c>
      <c r="CT64" s="105"/>
    </row>
    <row r="65" spans="1:98" x14ac:dyDescent="0.25">
      <c r="A65" s="122" t="s">
        <v>692</v>
      </c>
      <c r="B65" s="104" t="s">
        <v>75</v>
      </c>
      <c r="C65" s="88" t="s">
        <v>89</v>
      </c>
      <c r="D65" s="123">
        <f t="shared" ca="1" si="4"/>
        <v>3.3728662299999996E-4</v>
      </c>
      <c r="E65" s="123">
        <f t="shared" ca="1" si="4"/>
        <v>8.4579968327499998E-3</v>
      </c>
      <c r="F65" s="123">
        <f t="shared" ca="1" si="4"/>
        <v>1.0947203707499999E-3</v>
      </c>
      <c r="G65" s="123">
        <f t="shared" ca="1" si="4"/>
        <v>8.4579968327499998E-3</v>
      </c>
      <c r="H65" s="123">
        <f t="shared" ca="1" si="4"/>
        <v>1.2679438135E-2</v>
      </c>
      <c r="I65" s="123">
        <f t="shared" ca="1" si="4"/>
        <v>1.410466337075E-2</v>
      </c>
      <c r="J65" s="123">
        <f t="shared" ca="1" si="4"/>
        <v>1.7860128757500003E-2</v>
      </c>
      <c r="K65" s="123">
        <f t="shared" ca="1" si="4"/>
        <v>4.0705922224999996E-4</v>
      </c>
      <c r="L65" s="123">
        <f t="shared" ca="1" si="4"/>
        <v>3.444300705E-4</v>
      </c>
      <c r="M65" s="123">
        <f t="shared" ca="1" si="4"/>
        <v>0</v>
      </c>
      <c r="N65" s="123">
        <f t="shared" ca="1" si="4"/>
        <v>4.3467092499999999E-5</v>
      </c>
      <c r="O65" s="123">
        <f t="shared" ca="1" si="4"/>
        <v>0</v>
      </c>
      <c r="P65" s="123">
        <f t="shared" ca="1" si="4"/>
        <v>0</v>
      </c>
      <c r="Q65" s="123">
        <f t="shared" ca="1" si="4"/>
        <v>0</v>
      </c>
      <c r="R65" s="123">
        <f t="shared" ca="1" si="4"/>
        <v>0</v>
      </c>
      <c r="S65" s="123">
        <f t="shared" ca="1" si="4"/>
        <v>0</v>
      </c>
      <c r="T65" s="123">
        <f t="shared" ca="1" si="5"/>
        <v>3.5202670000000001E-6</v>
      </c>
      <c r="U65" s="124">
        <f t="shared" ca="1" si="5"/>
        <v>3.7158071824999999E-4</v>
      </c>
      <c r="X65" s="146">
        <v>6.3113259099999998E-4</v>
      </c>
      <c r="Y65" s="146">
        <v>2.33268724E-4</v>
      </c>
      <c r="Z65" s="146">
        <v>3.4907022600000001E-4</v>
      </c>
      <c r="AA65" s="146">
        <v>1.3567495100000001E-4</v>
      </c>
      <c r="AB65" s="146">
        <v>8.2285165849999998E-3</v>
      </c>
      <c r="AC65" s="146">
        <v>8.2143795720000003E-3</v>
      </c>
      <c r="AD65" s="146">
        <v>8.5241735390000004E-3</v>
      </c>
      <c r="AE65" s="146">
        <v>8.8649176350000004E-3</v>
      </c>
      <c r="AF65" s="146">
        <v>1.1639436699999999E-3</v>
      </c>
      <c r="AG65" s="146">
        <v>1.107944291E-3</v>
      </c>
      <c r="AH65" s="146">
        <v>1.0875764130000001E-3</v>
      </c>
      <c r="AI65" s="146">
        <v>1.0194171090000001E-3</v>
      </c>
      <c r="AJ65" s="146">
        <v>8.2285165849999998E-3</v>
      </c>
      <c r="AK65" s="146">
        <v>8.2143795720000003E-3</v>
      </c>
      <c r="AL65" s="146">
        <v>8.5241735390000004E-3</v>
      </c>
      <c r="AM65" s="146">
        <v>8.8649176350000004E-3</v>
      </c>
      <c r="AN65" s="146">
        <v>1.2187675229E-2</v>
      </c>
      <c r="AO65" s="146">
        <v>1.2219041910999999E-2</v>
      </c>
      <c r="AP65" s="146">
        <v>1.2697768579000001E-2</v>
      </c>
      <c r="AQ65" s="146">
        <v>1.3613266821000001E-2</v>
      </c>
      <c r="AR65" s="146">
        <v>1.2745780317000001E-2</v>
      </c>
      <c r="AS65" s="146">
        <v>1.3401618152E-2</v>
      </c>
      <c r="AT65" s="146">
        <v>1.3454905325000001E-2</v>
      </c>
      <c r="AU65" s="146">
        <v>1.6816349689000001E-2</v>
      </c>
      <c r="AV65" s="146">
        <v>1.7192177009000002E-2</v>
      </c>
      <c r="AW65" s="146">
        <v>1.7085395209000001E-2</v>
      </c>
      <c r="AX65" s="146">
        <v>1.7866502421000002E-2</v>
      </c>
      <c r="AY65" s="146">
        <v>1.9296440391000001E-2</v>
      </c>
      <c r="AZ65" s="146">
        <v>9.2092018300000001E-4</v>
      </c>
      <c r="BA65" s="146">
        <v>7.0731670599999993E-4</v>
      </c>
      <c r="BB65" s="109">
        <v>0</v>
      </c>
      <c r="BC65" s="109">
        <v>0</v>
      </c>
      <c r="BD65" s="146">
        <v>3.9056360399999999E-4</v>
      </c>
      <c r="BE65" s="146">
        <v>3.0406902199999999E-4</v>
      </c>
      <c r="BF65" s="146">
        <v>3.5932043100000001E-4</v>
      </c>
      <c r="BG65" s="146">
        <v>3.23767225E-4</v>
      </c>
      <c r="BH65" s="146">
        <v>0</v>
      </c>
      <c r="BI65" s="146">
        <v>0</v>
      </c>
      <c r="BJ65" s="146">
        <v>0</v>
      </c>
      <c r="BK65" s="146">
        <v>0</v>
      </c>
      <c r="BL65" s="146">
        <v>4.3498987999999999E-5</v>
      </c>
      <c r="BM65" s="146">
        <v>4.3254217999999999E-5</v>
      </c>
      <c r="BN65" s="146">
        <v>4.1206269999999997E-5</v>
      </c>
      <c r="BO65" s="146">
        <v>4.5908894E-5</v>
      </c>
      <c r="BP65" s="146">
        <v>0</v>
      </c>
      <c r="BQ65" s="146">
        <v>0</v>
      </c>
      <c r="BR65" s="146">
        <v>0</v>
      </c>
      <c r="BS65" s="146">
        <v>0</v>
      </c>
      <c r="BT65" s="146">
        <v>0</v>
      </c>
      <c r="BU65" s="146">
        <v>0</v>
      </c>
      <c r="BV65" s="146">
        <v>0</v>
      </c>
      <c r="BW65" s="146">
        <v>0</v>
      </c>
      <c r="BX65" s="146">
        <v>0</v>
      </c>
      <c r="BY65" s="146">
        <v>0</v>
      </c>
      <c r="BZ65" s="146">
        <v>0</v>
      </c>
      <c r="CA65" s="146">
        <v>0</v>
      </c>
      <c r="CB65" s="146">
        <v>0</v>
      </c>
      <c r="CC65" s="146">
        <v>0</v>
      </c>
      <c r="CD65" s="146">
        <v>0</v>
      </c>
      <c r="CE65" s="146">
        <v>0</v>
      </c>
      <c r="CF65" s="146">
        <v>0</v>
      </c>
      <c r="CG65" s="146">
        <v>0</v>
      </c>
      <c r="CH65" s="146">
        <v>0</v>
      </c>
      <c r="CI65" s="146">
        <v>0</v>
      </c>
      <c r="CJ65" s="146">
        <v>1.4081068000000001E-5</v>
      </c>
      <c r="CK65" s="146">
        <v>0</v>
      </c>
      <c r="CL65" s="146">
        <v>0</v>
      </c>
      <c r="CM65" s="146">
        <v>0</v>
      </c>
      <c r="CN65" s="146">
        <v>3.6410608299999999E-4</v>
      </c>
      <c r="CO65" s="146">
        <v>4.24948657E-4</v>
      </c>
      <c r="CP65" s="146">
        <v>3.6129711199999999E-4</v>
      </c>
      <c r="CQ65" s="146">
        <v>3.3597102099999998E-4</v>
      </c>
      <c r="CT65" s="105"/>
    </row>
    <row r="66" spans="1:98" x14ac:dyDescent="0.25">
      <c r="A66" s="122" t="s">
        <v>692</v>
      </c>
      <c r="B66" s="104" t="s">
        <v>75</v>
      </c>
      <c r="C66" s="88" t="s">
        <v>90</v>
      </c>
      <c r="D66" s="123">
        <f t="shared" ref="D66:S81" ca="1" si="6">AVERAGE(OFFSET($X66,0,4*D$3-4,1,4))</f>
        <v>5.8445805812499998E-3</v>
      </c>
      <c r="E66" s="123">
        <f t="shared" ca="1" si="6"/>
        <v>3.8995368842999999E-2</v>
      </c>
      <c r="F66" s="123">
        <f t="shared" ca="1" si="6"/>
        <v>1.3116377524999999E-3</v>
      </c>
      <c r="G66" s="123">
        <f t="shared" ca="1" si="6"/>
        <v>3.8995368842999999E-2</v>
      </c>
      <c r="H66" s="123">
        <f t="shared" ca="1" si="6"/>
        <v>1.5705304403249999E-2</v>
      </c>
      <c r="I66" s="123">
        <f t="shared" ca="1" si="6"/>
        <v>1.393428534E-3</v>
      </c>
      <c r="J66" s="123">
        <f t="shared" ca="1" si="6"/>
        <v>1.010945597325E-2</v>
      </c>
      <c r="K66" s="123">
        <f t="shared" ca="1" si="6"/>
        <v>5.6395484800000006E-4</v>
      </c>
      <c r="L66" s="123">
        <f t="shared" ca="1" si="6"/>
        <v>4.5559063049999999E-4</v>
      </c>
      <c r="M66" s="123">
        <f t="shared" ca="1" si="6"/>
        <v>0</v>
      </c>
      <c r="N66" s="123">
        <f t="shared" ca="1" si="6"/>
        <v>4.5193634249999999E-5</v>
      </c>
      <c r="O66" s="123">
        <f t="shared" ca="1" si="6"/>
        <v>0</v>
      </c>
      <c r="P66" s="123">
        <f t="shared" ca="1" si="6"/>
        <v>0</v>
      </c>
      <c r="Q66" s="123">
        <f t="shared" ca="1" si="6"/>
        <v>0</v>
      </c>
      <c r="R66" s="123">
        <f t="shared" ca="1" si="6"/>
        <v>0</v>
      </c>
      <c r="S66" s="123">
        <f t="shared" ca="1" si="6"/>
        <v>0</v>
      </c>
      <c r="T66" s="123">
        <f t="shared" ca="1" si="5"/>
        <v>4.0783907500000003E-6</v>
      </c>
      <c r="U66" s="124">
        <f t="shared" ca="1" si="5"/>
        <v>4.7911566049999997E-4</v>
      </c>
      <c r="X66" s="146">
        <v>6.3009022170000002E-3</v>
      </c>
      <c r="Y66" s="146">
        <v>5.7800228360000002E-3</v>
      </c>
      <c r="Z66" s="146">
        <v>5.8495744179999998E-3</v>
      </c>
      <c r="AA66" s="146">
        <v>5.4478228539999998E-3</v>
      </c>
      <c r="AB66" s="146">
        <v>3.9951214162000002E-2</v>
      </c>
      <c r="AC66" s="146">
        <v>3.8000426124000002E-2</v>
      </c>
      <c r="AD66" s="146">
        <v>3.9022868135999998E-2</v>
      </c>
      <c r="AE66" s="146">
        <v>3.9006966949999999E-2</v>
      </c>
      <c r="AF66" s="146">
        <v>1.467635459E-3</v>
      </c>
      <c r="AG66" s="146">
        <v>1.307446405E-3</v>
      </c>
      <c r="AH66" s="146">
        <v>1.2773228039999998E-3</v>
      </c>
      <c r="AI66" s="146">
        <v>1.1941463419999998E-3</v>
      </c>
      <c r="AJ66" s="146">
        <v>3.9951214162000002E-2</v>
      </c>
      <c r="AK66" s="146">
        <v>3.8000426124000002E-2</v>
      </c>
      <c r="AL66" s="146">
        <v>3.9022868135999998E-2</v>
      </c>
      <c r="AM66" s="146">
        <v>3.9006966949999999E-2</v>
      </c>
      <c r="AN66" s="146">
        <v>1.5088061842000001E-2</v>
      </c>
      <c r="AO66" s="146">
        <v>1.5138852087999999E-2</v>
      </c>
      <c r="AP66" s="146">
        <v>1.5774840237000001E-2</v>
      </c>
      <c r="AQ66" s="146">
        <v>1.6819463446000001E-2</v>
      </c>
      <c r="AR66" s="146">
        <v>1.4663978219999999E-3</v>
      </c>
      <c r="AS66" s="146">
        <v>1.4338178300000001E-3</v>
      </c>
      <c r="AT66" s="146">
        <v>1.5940686439999999E-3</v>
      </c>
      <c r="AU66" s="146">
        <v>1.0794298399999999E-3</v>
      </c>
      <c r="AV66" s="146">
        <v>9.9132689390000004E-3</v>
      </c>
      <c r="AW66" s="146">
        <v>9.6775146879999989E-3</v>
      </c>
      <c r="AX66" s="146">
        <v>1.0044818818E-2</v>
      </c>
      <c r="AY66" s="146">
        <v>1.0802221447999999E-2</v>
      </c>
      <c r="AZ66" s="146">
        <v>1.273277587E-3</v>
      </c>
      <c r="BA66" s="146">
        <v>9.8254180500000001E-4</v>
      </c>
      <c r="BB66" s="109">
        <v>0</v>
      </c>
      <c r="BC66" s="109">
        <v>0</v>
      </c>
      <c r="BD66" s="146">
        <v>5.3760473699999999E-4</v>
      </c>
      <c r="BE66" s="146">
        <v>4.2284030500000004E-4</v>
      </c>
      <c r="BF66" s="146">
        <v>4.5371675500000002E-4</v>
      </c>
      <c r="BG66" s="146">
        <v>4.0820072500000003E-4</v>
      </c>
      <c r="BH66" s="146">
        <v>0</v>
      </c>
      <c r="BI66" s="146">
        <v>0</v>
      </c>
      <c r="BJ66" s="146">
        <v>0</v>
      </c>
      <c r="BK66" s="146">
        <v>0</v>
      </c>
      <c r="BL66" s="146">
        <v>4.6540706000000003E-5</v>
      </c>
      <c r="BM66" s="146">
        <v>4.4784813999999997E-5</v>
      </c>
      <c r="BN66" s="146">
        <v>4.2479281E-5</v>
      </c>
      <c r="BO66" s="146">
        <v>4.6969735999999997E-5</v>
      </c>
      <c r="BP66" s="146">
        <v>0</v>
      </c>
      <c r="BQ66" s="146">
        <v>0</v>
      </c>
      <c r="BR66" s="146">
        <v>0</v>
      </c>
      <c r="BS66" s="146">
        <v>0</v>
      </c>
      <c r="BT66" s="146">
        <v>0</v>
      </c>
      <c r="BU66" s="146">
        <v>0</v>
      </c>
      <c r="BV66" s="146">
        <v>0</v>
      </c>
      <c r="BW66" s="146">
        <v>0</v>
      </c>
      <c r="BX66" s="146">
        <v>0</v>
      </c>
      <c r="BY66" s="146">
        <v>0</v>
      </c>
      <c r="BZ66" s="146">
        <v>0</v>
      </c>
      <c r="CA66" s="146">
        <v>0</v>
      </c>
      <c r="CB66" s="146">
        <v>0</v>
      </c>
      <c r="CC66" s="146">
        <v>0</v>
      </c>
      <c r="CD66" s="146">
        <v>0</v>
      </c>
      <c r="CE66" s="146">
        <v>0</v>
      </c>
      <c r="CF66" s="146">
        <v>0</v>
      </c>
      <c r="CG66" s="146">
        <v>0</v>
      </c>
      <c r="CH66" s="146">
        <v>0</v>
      </c>
      <c r="CI66" s="146">
        <v>0</v>
      </c>
      <c r="CJ66" s="146">
        <v>1.6313563000000001E-5</v>
      </c>
      <c r="CK66" s="146">
        <v>0</v>
      </c>
      <c r="CL66" s="146">
        <v>0</v>
      </c>
      <c r="CM66" s="146">
        <v>0</v>
      </c>
      <c r="CN66" s="146">
        <v>4.7428922599999999E-4</v>
      </c>
      <c r="CO66" s="146">
        <v>5.4043338699999997E-4</v>
      </c>
      <c r="CP66" s="146">
        <v>4.6987288300000003E-4</v>
      </c>
      <c r="CQ66" s="146">
        <v>4.3186714599999996E-4</v>
      </c>
      <c r="CT66" s="105"/>
    </row>
    <row r="67" spans="1:98" x14ac:dyDescent="0.25">
      <c r="A67" s="122" t="s">
        <v>692</v>
      </c>
      <c r="B67" s="104" t="s">
        <v>75</v>
      </c>
      <c r="C67" s="88" t="s">
        <v>80</v>
      </c>
      <c r="D67" s="123">
        <f t="shared" ca="1" si="6"/>
        <v>7.5671595525000001E-4</v>
      </c>
      <c r="E67" s="123">
        <f t="shared" ca="1" si="6"/>
        <v>7.2124003132500005E-3</v>
      </c>
      <c r="F67" s="123">
        <f t="shared" ca="1" si="6"/>
        <v>5.6518240275000003E-4</v>
      </c>
      <c r="G67" s="123">
        <f t="shared" ca="1" si="6"/>
        <v>7.2124003132500005E-3</v>
      </c>
      <c r="H67" s="123">
        <f t="shared" ca="1" si="6"/>
        <v>1.7256199039750002E-2</v>
      </c>
      <c r="I67" s="123">
        <f t="shared" ca="1" si="6"/>
        <v>1.4107821600249999E-2</v>
      </c>
      <c r="J67" s="123">
        <f t="shared" ca="1" si="6"/>
        <v>1.0971648193E-2</v>
      </c>
      <c r="K67" s="123">
        <f t="shared" ca="1" si="6"/>
        <v>2.0882088249999999E-4</v>
      </c>
      <c r="L67" s="123">
        <f t="shared" ca="1" si="6"/>
        <v>1.8953889374999998E-4</v>
      </c>
      <c r="M67" s="123">
        <f t="shared" ca="1" si="6"/>
        <v>0</v>
      </c>
      <c r="N67" s="123">
        <f t="shared" ca="1" si="6"/>
        <v>2.1240043499999999E-5</v>
      </c>
      <c r="O67" s="123">
        <f t="shared" ca="1" si="6"/>
        <v>0</v>
      </c>
      <c r="P67" s="123">
        <f t="shared" ca="1" si="6"/>
        <v>0</v>
      </c>
      <c r="Q67" s="123">
        <f t="shared" ca="1" si="6"/>
        <v>0</v>
      </c>
      <c r="R67" s="123">
        <f t="shared" ca="1" si="6"/>
        <v>0</v>
      </c>
      <c r="S67" s="123">
        <f t="shared" ca="1" si="6"/>
        <v>0</v>
      </c>
      <c r="T67" s="123">
        <f t="shared" ca="1" si="5"/>
        <v>0</v>
      </c>
      <c r="U67" s="124">
        <f t="shared" ca="1" si="5"/>
        <v>2.0330749324999999E-4</v>
      </c>
      <c r="X67" s="146">
        <v>1.0366096020000002E-3</v>
      </c>
      <c r="Y67" s="146">
        <v>7.0392411599999995E-4</v>
      </c>
      <c r="Z67" s="146">
        <v>7.7823058800000002E-4</v>
      </c>
      <c r="AA67" s="146">
        <v>5.0809951500000003E-4</v>
      </c>
      <c r="AB67" s="146">
        <v>7.1353595730000007E-3</v>
      </c>
      <c r="AC67" s="146">
        <v>7.0009332850000001E-3</v>
      </c>
      <c r="AD67" s="146">
        <v>7.2775855850000003E-3</v>
      </c>
      <c r="AE67" s="146">
        <v>7.4357228099999999E-3</v>
      </c>
      <c r="AF67" s="146">
        <v>6.1111880399999994E-4</v>
      </c>
      <c r="AG67" s="146">
        <v>5.6734084000000006E-4</v>
      </c>
      <c r="AH67" s="146">
        <v>5.5911145699999996E-4</v>
      </c>
      <c r="AI67" s="146">
        <v>5.2315851000000004E-4</v>
      </c>
      <c r="AJ67" s="146">
        <v>7.1353595730000007E-3</v>
      </c>
      <c r="AK67" s="146">
        <v>7.0009332850000001E-3</v>
      </c>
      <c r="AL67" s="146">
        <v>7.2775855850000003E-3</v>
      </c>
      <c r="AM67" s="146">
        <v>7.4357228099999999E-3</v>
      </c>
      <c r="AN67" s="146">
        <v>1.6632142613999999E-2</v>
      </c>
      <c r="AO67" s="146">
        <v>1.6621844555000001E-2</v>
      </c>
      <c r="AP67" s="146">
        <v>1.7401018365000003E-2</v>
      </c>
      <c r="AQ67" s="146">
        <v>1.8369790625E-2</v>
      </c>
      <c r="AR67" s="146">
        <v>1.3987028674999999E-2</v>
      </c>
      <c r="AS67" s="146">
        <v>1.3897384427999999E-2</v>
      </c>
      <c r="AT67" s="146">
        <v>1.3642767692999999E-2</v>
      </c>
      <c r="AU67" s="146">
        <v>1.4904105604999999E-2</v>
      </c>
      <c r="AV67" s="146">
        <v>1.0590357050000001E-2</v>
      </c>
      <c r="AW67" s="146">
        <v>1.0495544519E-2</v>
      </c>
      <c r="AX67" s="146">
        <v>1.1002881952999999E-2</v>
      </c>
      <c r="AY67" s="146">
        <v>1.1797809250000001E-2</v>
      </c>
      <c r="AZ67" s="146">
        <v>4.7226527099999998E-4</v>
      </c>
      <c r="BA67" s="146">
        <v>3.6301825899999999E-4</v>
      </c>
      <c r="BB67" s="109">
        <v>0</v>
      </c>
      <c r="BC67" s="109">
        <v>0</v>
      </c>
      <c r="BD67" s="146">
        <v>2.1942458999999999E-4</v>
      </c>
      <c r="BE67" s="146">
        <v>1.6955385699999999E-4</v>
      </c>
      <c r="BF67" s="146">
        <v>1.9429007899999999E-4</v>
      </c>
      <c r="BG67" s="146">
        <v>1.74887049E-4</v>
      </c>
      <c r="BH67" s="146">
        <v>0</v>
      </c>
      <c r="BI67" s="146">
        <v>0</v>
      </c>
      <c r="BJ67" s="146">
        <v>0</v>
      </c>
      <c r="BK67" s="146">
        <v>0</v>
      </c>
      <c r="BL67" s="146">
        <v>2.1685898E-5</v>
      </c>
      <c r="BM67" s="146">
        <v>2.0968083E-5</v>
      </c>
      <c r="BN67" s="146">
        <v>2.0071035000000001E-5</v>
      </c>
      <c r="BO67" s="146">
        <v>2.2235157999999999E-5</v>
      </c>
      <c r="BP67" s="146">
        <v>0</v>
      </c>
      <c r="BQ67" s="146">
        <v>0</v>
      </c>
      <c r="BR67" s="146">
        <v>0</v>
      </c>
      <c r="BS67" s="146">
        <v>0</v>
      </c>
      <c r="BT67" s="146">
        <v>0</v>
      </c>
      <c r="BU67" s="146">
        <v>0</v>
      </c>
      <c r="BV67" s="146">
        <v>0</v>
      </c>
      <c r="BW67" s="146">
        <v>0</v>
      </c>
      <c r="BX67" s="146">
        <v>0</v>
      </c>
      <c r="BY67" s="146">
        <v>0</v>
      </c>
      <c r="BZ67" s="146">
        <v>0</v>
      </c>
      <c r="CA67" s="146">
        <v>0</v>
      </c>
      <c r="CB67" s="146">
        <v>0</v>
      </c>
      <c r="CC67" s="146">
        <v>0</v>
      </c>
      <c r="CD67" s="146">
        <v>0</v>
      </c>
      <c r="CE67" s="146">
        <v>0</v>
      </c>
      <c r="CF67" s="146">
        <v>0</v>
      </c>
      <c r="CG67" s="146">
        <v>0</v>
      </c>
      <c r="CH67" s="146">
        <v>0</v>
      </c>
      <c r="CI67" s="146">
        <v>0</v>
      </c>
      <c r="CJ67" s="146">
        <v>0</v>
      </c>
      <c r="CK67" s="146">
        <v>0</v>
      </c>
      <c r="CL67" s="146">
        <v>0</v>
      </c>
      <c r="CM67" s="146">
        <v>0</v>
      </c>
      <c r="CN67" s="146">
        <v>2.0049268900000002E-4</v>
      </c>
      <c r="CO67" s="146">
        <v>2.29141483E-4</v>
      </c>
      <c r="CP67" s="146">
        <v>1.9974562E-4</v>
      </c>
      <c r="CQ67" s="146">
        <v>1.8385018099999998E-4</v>
      </c>
      <c r="CT67" s="105"/>
    </row>
    <row r="68" spans="1:98" x14ac:dyDescent="0.25">
      <c r="A68" s="122" t="s">
        <v>692</v>
      </c>
      <c r="B68" s="104" t="s">
        <v>75</v>
      </c>
      <c r="C68" s="88" t="s">
        <v>91</v>
      </c>
      <c r="D68" s="123">
        <f t="shared" ca="1" si="6"/>
        <v>2.6348541782499997E-3</v>
      </c>
      <c r="E68" s="123">
        <f t="shared" ca="1" si="6"/>
        <v>1.915067761375E-2</v>
      </c>
      <c r="F68" s="123">
        <f t="shared" ca="1" si="6"/>
        <v>9.0344542975000003E-4</v>
      </c>
      <c r="G68" s="123">
        <f t="shared" ca="1" si="6"/>
        <v>1.915067761375E-2</v>
      </c>
      <c r="H68" s="123">
        <f t="shared" ca="1" si="6"/>
        <v>2.1210831615749999E-2</v>
      </c>
      <c r="I68" s="123">
        <f t="shared" ca="1" si="6"/>
        <v>4.6014181314999996E-3</v>
      </c>
      <c r="J68" s="123">
        <f t="shared" ca="1" si="6"/>
        <v>1.207407392625E-2</v>
      </c>
      <c r="K68" s="123">
        <f t="shared" ca="1" si="6"/>
        <v>3.6033165299999997E-4</v>
      </c>
      <c r="L68" s="123">
        <f t="shared" ca="1" si="6"/>
        <v>3.0622670950000003E-4</v>
      </c>
      <c r="M68" s="123">
        <f t="shared" ca="1" si="6"/>
        <v>0</v>
      </c>
      <c r="N68" s="123">
        <f t="shared" ca="1" si="6"/>
        <v>3.1711292000000001E-5</v>
      </c>
      <c r="O68" s="123">
        <f t="shared" ca="1" si="6"/>
        <v>0</v>
      </c>
      <c r="P68" s="123">
        <f t="shared" ca="1" si="6"/>
        <v>0</v>
      </c>
      <c r="Q68" s="123">
        <f t="shared" ca="1" si="6"/>
        <v>0</v>
      </c>
      <c r="R68" s="123">
        <f t="shared" ca="1" si="6"/>
        <v>0</v>
      </c>
      <c r="S68" s="123">
        <f t="shared" ca="1" si="6"/>
        <v>0</v>
      </c>
      <c r="T68" s="123">
        <f t="shared" ca="1" si="5"/>
        <v>2.5228834999999999E-6</v>
      </c>
      <c r="U68" s="124">
        <f t="shared" ca="1" si="5"/>
        <v>3.3001903849999998E-4</v>
      </c>
      <c r="X68" s="146">
        <v>3.0488154750000001E-3</v>
      </c>
      <c r="Y68" s="146">
        <v>2.5755904899999998E-3</v>
      </c>
      <c r="Z68" s="146">
        <v>2.668277699E-3</v>
      </c>
      <c r="AA68" s="146">
        <v>2.2467330490000001E-3</v>
      </c>
      <c r="AB68" s="146">
        <v>1.9435394639E-2</v>
      </c>
      <c r="AC68" s="146">
        <v>1.8652371346E-2</v>
      </c>
      <c r="AD68" s="146">
        <v>1.9214736438E-2</v>
      </c>
      <c r="AE68" s="146">
        <v>1.9300208031999999E-2</v>
      </c>
      <c r="AF68" s="146">
        <v>9.95354745E-4</v>
      </c>
      <c r="AG68" s="146">
        <v>9.0147334699999999E-4</v>
      </c>
      <c r="AH68" s="146">
        <v>8.8620825800000004E-4</v>
      </c>
      <c r="AI68" s="146">
        <v>8.3074536900000007E-4</v>
      </c>
      <c r="AJ68" s="146">
        <v>1.9435394639E-2</v>
      </c>
      <c r="AK68" s="146">
        <v>1.8652371346E-2</v>
      </c>
      <c r="AL68" s="146">
        <v>1.9214736438E-2</v>
      </c>
      <c r="AM68" s="146">
        <v>1.9300208031999999E-2</v>
      </c>
      <c r="AN68" s="146">
        <v>2.0487914529999998E-2</v>
      </c>
      <c r="AO68" s="146">
        <v>2.0463497005000001E-2</v>
      </c>
      <c r="AP68" s="146">
        <v>2.1337410268999997E-2</v>
      </c>
      <c r="AQ68" s="146">
        <v>2.2554504659E-2</v>
      </c>
      <c r="AR68" s="146">
        <v>4.7005951320000005E-3</v>
      </c>
      <c r="AS68" s="146">
        <v>4.6155236619999998E-3</v>
      </c>
      <c r="AT68" s="146">
        <v>4.520214384E-3</v>
      </c>
      <c r="AU68" s="146">
        <v>4.5693393479999999E-3</v>
      </c>
      <c r="AV68" s="146">
        <v>1.1732969736E-2</v>
      </c>
      <c r="AW68" s="146">
        <v>1.1565997953E-2</v>
      </c>
      <c r="AX68" s="146">
        <v>1.2053976107E-2</v>
      </c>
      <c r="AY68" s="146">
        <v>1.2943351909000001E-2</v>
      </c>
      <c r="AZ68" s="146">
        <v>8.1611309999999996E-4</v>
      </c>
      <c r="BA68" s="146">
        <v>6.2521351200000002E-4</v>
      </c>
      <c r="BB68" s="109">
        <v>0</v>
      </c>
      <c r="BC68" s="109">
        <v>0</v>
      </c>
      <c r="BD68" s="146">
        <v>3.5337925800000002E-4</v>
      </c>
      <c r="BE68" s="146">
        <v>2.7761654200000001E-4</v>
      </c>
      <c r="BF68" s="146">
        <v>3.1273977199999998E-4</v>
      </c>
      <c r="BG68" s="146">
        <v>2.81171266E-4</v>
      </c>
      <c r="BH68" s="146">
        <v>0</v>
      </c>
      <c r="BI68" s="146">
        <v>0</v>
      </c>
      <c r="BJ68" s="146">
        <v>0</v>
      </c>
      <c r="BK68" s="146">
        <v>0</v>
      </c>
      <c r="BL68" s="146">
        <v>3.2605867999999998E-5</v>
      </c>
      <c r="BM68" s="146">
        <v>3.1357925999999998E-5</v>
      </c>
      <c r="BN68" s="146">
        <v>2.9932630000000001E-5</v>
      </c>
      <c r="BO68" s="146">
        <v>3.2948743999999999E-5</v>
      </c>
      <c r="BP68" s="146">
        <v>0</v>
      </c>
      <c r="BQ68" s="146">
        <v>0</v>
      </c>
      <c r="BR68" s="146">
        <v>0</v>
      </c>
      <c r="BS68" s="146">
        <v>0</v>
      </c>
      <c r="BT68" s="146">
        <v>0</v>
      </c>
      <c r="BU68" s="146">
        <v>0</v>
      </c>
      <c r="BV68" s="146">
        <v>0</v>
      </c>
      <c r="BW68" s="146">
        <v>0</v>
      </c>
      <c r="BX68" s="146">
        <v>0</v>
      </c>
      <c r="BY68" s="146">
        <v>0</v>
      </c>
      <c r="BZ68" s="146">
        <v>0</v>
      </c>
      <c r="CA68" s="146">
        <v>0</v>
      </c>
      <c r="CB68" s="146">
        <v>0</v>
      </c>
      <c r="CC68" s="146">
        <v>0</v>
      </c>
      <c r="CD68" s="146">
        <v>0</v>
      </c>
      <c r="CE68" s="146">
        <v>0</v>
      </c>
      <c r="CF68" s="146">
        <v>0</v>
      </c>
      <c r="CG68" s="146">
        <v>0</v>
      </c>
      <c r="CH68" s="146">
        <v>0</v>
      </c>
      <c r="CI68" s="146">
        <v>0</v>
      </c>
      <c r="CJ68" s="146">
        <v>1.0091534E-5</v>
      </c>
      <c r="CK68" s="146">
        <v>0</v>
      </c>
      <c r="CL68" s="146">
        <v>0</v>
      </c>
      <c r="CM68" s="146">
        <v>0</v>
      </c>
      <c r="CN68" s="146">
        <v>3.2615697599999998E-4</v>
      </c>
      <c r="CO68" s="146">
        <v>3.7190979399999999E-4</v>
      </c>
      <c r="CP68" s="146">
        <v>3.2374469900000002E-4</v>
      </c>
      <c r="CQ68" s="146">
        <v>2.9826468499999999E-4</v>
      </c>
      <c r="CT68" s="105"/>
    </row>
    <row r="69" spans="1:98" x14ac:dyDescent="0.25">
      <c r="A69" s="122" t="s">
        <v>692</v>
      </c>
      <c r="B69" s="104" t="s">
        <v>75</v>
      </c>
      <c r="C69" s="88" t="s">
        <v>92</v>
      </c>
      <c r="D69" s="123">
        <f t="shared" ca="1" si="6"/>
        <v>1.3557129299999999E-4</v>
      </c>
      <c r="E69" s="123">
        <f t="shared" ca="1" si="6"/>
        <v>5.1830757864999993E-3</v>
      </c>
      <c r="F69" s="123">
        <f t="shared" ca="1" si="6"/>
        <v>7.0275079749999988E-4</v>
      </c>
      <c r="G69" s="123">
        <f t="shared" ca="1" si="6"/>
        <v>5.1830757864999993E-3</v>
      </c>
      <c r="H69" s="123">
        <f t="shared" ca="1" si="6"/>
        <v>5.4955950025000009E-3</v>
      </c>
      <c r="I69" s="123">
        <f t="shared" ca="1" si="6"/>
        <v>3.7794874400000003E-4</v>
      </c>
      <c r="J69" s="123">
        <f t="shared" ca="1" si="6"/>
        <v>6.9462867532499991E-3</v>
      </c>
      <c r="K69" s="123">
        <f t="shared" ca="1" si="6"/>
        <v>2.8123460300000003E-4</v>
      </c>
      <c r="L69" s="123">
        <f t="shared" ca="1" si="6"/>
        <v>2.2692546900000002E-4</v>
      </c>
      <c r="M69" s="123">
        <f t="shared" ca="1" si="6"/>
        <v>0</v>
      </c>
      <c r="N69" s="123">
        <f t="shared" ca="1" si="6"/>
        <v>2.641539425E-5</v>
      </c>
      <c r="O69" s="123">
        <f t="shared" ca="1" si="6"/>
        <v>0</v>
      </c>
      <c r="P69" s="123">
        <f t="shared" ca="1" si="6"/>
        <v>0</v>
      </c>
      <c r="Q69" s="123">
        <f t="shared" ca="1" si="6"/>
        <v>0</v>
      </c>
      <c r="R69" s="123">
        <f t="shared" ca="1" si="6"/>
        <v>0</v>
      </c>
      <c r="S69" s="123">
        <f t="shared" ca="1" si="6"/>
        <v>0</v>
      </c>
      <c r="T69" s="123">
        <f t="shared" ca="1" si="5"/>
        <v>0</v>
      </c>
      <c r="U69" s="124">
        <f t="shared" ca="1" si="5"/>
        <v>2.4388371574999998E-4</v>
      </c>
      <c r="X69" s="146">
        <v>2.8699160399999998E-4</v>
      </c>
      <c r="Y69" s="146">
        <v>8.0028231999999995E-5</v>
      </c>
      <c r="Z69" s="146">
        <v>1.3146471600000001E-4</v>
      </c>
      <c r="AA69" s="146">
        <v>4.3800619999999997E-5</v>
      </c>
      <c r="AB69" s="146">
        <v>5.0418223000000002E-3</v>
      </c>
      <c r="AC69" s="146">
        <v>5.0335482939999994E-3</v>
      </c>
      <c r="AD69" s="146">
        <v>5.2202422879999997E-3</v>
      </c>
      <c r="AE69" s="146">
        <v>5.4366902639999999E-3</v>
      </c>
      <c r="AF69" s="146">
        <v>7.4443805199999994E-4</v>
      </c>
      <c r="AG69" s="146">
        <v>7.1266184099999996E-4</v>
      </c>
      <c r="AH69" s="146">
        <v>6.9951253100000005E-4</v>
      </c>
      <c r="AI69" s="146">
        <v>6.54390766E-4</v>
      </c>
      <c r="AJ69" s="146">
        <v>5.0418223000000002E-3</v>
      </c>
      <c r="AK69" s="146">
        <v>5.0335482939999994E-3</v>
      </c>
      <c r="AL69" s="146">
        <v>5.2202422879999997E-3</v>
      </c>
      <c r="AM69" s="146">
        <v>5.4366902639999999E-3</v>
      </c>
      <c r="AN69" s="146">
        <v>5.2530155520000002E-3</v>
      </c>
      <c r="AO69" s="146">
        <v>5.2890215940000007E-3</v>
      </c>
      <c r="AP69" s="146">
        <v>5.4941875690000001E-3</v>
      </c>
      <c r="AQ69" s="146">
        <v>5.946155295E-3</v>
      </c>
      <c r="AR69" s="146">
        <v>4.4524436299999998E-4</v>
      </c>
      <c r="AS69" s="146">
        <v>3.9582020400000001E-4</v>
      </c>
      <c r="AT69" s="146">
        <v>4.28398128E-4</v>
      </c>
      <c r="AU69" s="146">
        <v>2.4233228100000001E-4</v>
      </c>
      <c r="AV69" s="146">
        <v>6.6545926599999999E-3</v>
      </c>
      <c r="AW69" s="146">
        <v>6.6152345010000004E-3</v>
      </c>
      <c r="AX69" s="146">
        <v>6.9406125989999994E-3</v>
      </c>
      <c r="AY69" s="146">
        <v>7.5747072530000003E-3</v>
      </c>
      <c r="AZ69" s="146">
        <v>6.3742703700000005E-4</v>
      </c>
      <c r="BA69" s="146">
        <v>4.8751137500000001E-4</v>
      </c>
      <c r="BB69" s="109">
        <v>0</v>
      </c>
      <c r="BC69" s="109">
        <v>0</v>
      </c>
      <c r="BD69" s="146">
        <v>2.59089801E-4</v>
      </c>
      <c r="BE69" s="146">
        <v>2.0295790799999998E-4</v>
      </c>
      <c r="BF69" s="146">
        <v>2.34660632E-4</v>
      </c>
      <c r="BG69" s="146">
        <v>2.1099353500000001E-4</v>
      </c>
      <c r="BH69" s="146">
        <v>0</v>
      </c>
      <c r="BI69" s="146">
        <v>0</v>
      </c>
      <c r="BJ69" s="146">
        <v>0</v>
      </c>
      <c r="BK69" s="146">
        <v>0</v>
      </c>
      <c r="BL69" s="146">
        <v>2.6529125000000002E-5</v>
      </c>
      <c r="BM69" s="146">
        <v>2.6214450000000001E-5</v>
      </c>
      <c r="BN69" s="146">
        <v>2.512237E-5</v>
      </c>
      <c r="BO69" s="146">
        <v>2.7795632E-5</v>
      </c>
      <c r="BP69" s="146">
        <v>0</v>
      </c>
      <c r="BQ69" s="146">
        <v>0</v>
      </c>
      <c r="BR69" s="146">
        <v>0</v>
      </c>
      <c r="BS69" s="146">
        <v>0</v>
      </c>
      <c r="BT69" s="146">
        <v>0</v>
      </c>
      <c r="BU69" s="146">
        <v>0</v>
      </c>
      <c r="BV69" s="146">
        <v>0</v>
      </c>
      <c r="BW69" s="146">
        <v>0</v>
      </c>
      <c r="BX69" s="146">
        <v>0</v>
      </c>
      <c r="BY69" s="146">
        <v>0</v>
      </c>
      <c r="BZ69" s="146">
        <v>0</v>
      </c>
      <c r="CA69" s="146">
        <v>0</v>
      </c>
      <c r="CB69" s="146">
        <v>0</v>
      </c>
      <c r="CC69" s="146">
        <v>0</v>
      </c>
      <c r="CD69" s="146">
        <v>0</v>
      </c>
      <c r="CE69" s="146">
        <v>0</v>
      </c>
      <c r="CF69" s="146">
        <v>0</v>
      </c>
      <c r="CG69" s="146">
        <v>0</v>
      </c>
      <c r="CH69" s="146">
        <v>0</v>
      </c>
      <c r="CI69" s="146">
        <v>0</v>
      </c>
      <c r="CJ69" s="146">
        <v>0</v>
      </c>
      <c r="CK69" s="146">
        <v>0</v>
      </c>
      <c r="CL69" s="146">
        <v>0</v>
      </c>
      <c r="CM69" s="146">
        <v>0</v>
      </c>
      <c r="CN69" s="146">
        <v>2.40754306E-4</v>
      </c>
      <c r="CO69" s="146">
        <v>2.7436673300000001E-4</v>
      </c>
      <c r="CP69" s="146">
        <v>2.3916477399999999E-4</v>
      </c>
      <c r="CQ69" s="146">
        <v>2.2124905000000001E-4</v>
      </c>
      <c r="CT69" s="105"/>
    </row>
    <row r="70" spans="1:98" x14ac:dyDescent="0.25">
      <c r="A70" s="122" t="s">
        <v>692</v>
      </c>
      <c r="B70" s="104" t="s">
        <v>75</v>
      </c>
      <c r="C70" s="88" t="s">
        <v>93</v>
      </c>
      <c r="D70" s="123">
        <f t="shared" ca="1" si="6"/>
        <v>7.6028367425000007E-4</v>
      </c>
      <c r="E70" s="123">
        <f t="shared" ca="1" si="6"/>
        <v>1.0148420447E-2</v>
      </c>
      <c r="F70" s="123">
        <f t="shared" ca="1" si="6"/>
        <v>1.0285476352500001E-3</v>
      </c>
      <c r="G70" s="123">
        <f t="shared" ca="1" si="6"/>
        <v>1.0148420447E-2</v>
      </c>
      <c r="H70" s="123">
        <f t="shared" ca="1" si="6"/>
        <v>2.1545477802749999E-2</v>
      </c>
      <c r="I70" s="123">
        <f t="shared" ca="1" si="6"/>
        <v>0</v>
      </c>
      <c r="J70" s="123">
        <f t="shared" ca="1" si="6"/>
        <v>2.4546001275749997E-2</v>
      </c>
      <c r="K70" s="123">
        <f t="shared" ca="1" si="6"/>
        <v>3.5039546175000003E-4</v>
      </c>
      <c r="L70" s="123">
        <f t="shared" ca="1" si="6"/>
        <v>3.4059364450000001E-4</v>
      </c>
      <c r="M70" s="123">
        <f t="shared" ca="1" si="6"/>
        <v>0</v>
      </c>
      <c r="N70" s="123">
        <f t="shared" ca="1" si="6"/>
        <v>3.3560533999999998E-5</v>
      </c>
      <c r="O70" s="123">
        <f t="shared" ca="1" si="6"/>
        <v>0</v>
      </c>
      <c r="P70" s="123">
        <f t="shared" ca="1" si="6"/>
        <v>0</v>
      </c>
      <c r="Q70" s="123">
        <f t="shared" ca="1" si="6"/>
        <v>0</v>
      </c>
      <c r="R70" s="123">
        <f t="shared" ca="1" si="6"/>
        <v>0</v>
      </c>
      <c r="S70" s="123">
        <f t="shared" ca="1" si="6"/>
        <v>0</v>
      </c>
      <c r="T70" s="123">
        <f t="shared" ca="1" si="5"/>
        <v>0</v>
      </c>
      <c r="U70" s="124">
        <f t="shared" ca="1" si="5"/>
        <v>3.6683037900000007E-4</v>
      </c>
      <c r="X70" s="146">
        <v>1.163272904E-3</v>
      </c>
      <c r="Y70" s="146">
        <v>6.5024345400000003E-4</v>
      </c>
      <c r="Z70" s="146">
        <v>7.9374403599999995E-4</v>
      </c>
      <c r="AA70" s="146">
        <v>4.3387430299999998E-4</v>
      </c>
      <c r="AB70" s="146">
        <v>9.9688536410000011E-3</v>
      </c>
      <c r="AC70" s="146">
        <v>9.8622897979999992E-3</v>
      </c>
      <c r="AD70" s="146">
        <v>1.0238114817999999E-2</v>
      </c>
      <c r="AE70" s="146">
        <v>1.0524423530999999E-2</v>
      </c>
      <c r="AF70" s="146">
        <v>1.101366836E-3</v>
      </c>
      <c r="AG70" s="146">
        <v>1.037358309E-3</v>
      </c>
      <c r="AH70" s="146">
        <v>1.019957682E-3</v>
      </c>
      <c r="AI70" s="146">
        <v>9.5550771400000005E-4</v>
      </c>
      <c r="AJ70" s="146">
        <v>9.9688536410000011E-3</v>
      </c>
      <c r="AK70" s="146">
        <v>9.8622897979999992E-3</v>
      </c>
      <c r="AL70" s="146">
        <v>1.0238114817999999E-2</v>
      </c>
      <c r="AM70" s="146">
        <v>1.0524423530999999E-2</v>
      </c>
      <c r="AN70" s="146">
        <v>2.0802762374E-2</v>
      </c>
      <c r="AO70" s="146">
        <v>2.0780479383000001E-2</v>
      </c>
      <c r="AP70" s="146">
        <v>2.1664533379000001E-2</v>
      </c>
      <c r="AQ70" s="146">
        <v>2.2934136075E-2</v>
      </c>
      <c r="AR70" s="146">
        <v>0</v>
      </c>
      <c r="AS70" s="146">
        <v>0</v>
      </c>
      <c r="AT70" s="146">
        <v>0</v>
      </c>
      <c r="AU70" s="146">
        <v>0</v>
      </c>
      <c r="AV70" s="146">
        <v>2.3722058512000002E-2</v>
      </c>
      <c r="AW70" s="146">
        <v>2.3524921251999998E-2</v>
      </c>
      <c r="AX70" s="146">
        <v>2.4613753211000001E-2</v>
      </c>
      <c r="AY70" s="146">
        <v>2.6323272128000001E-2</v>
      </c>
      <c r="AZ70" s="146">
        <v>7.9345139600000007E-4</v>
      </c>
      <c r="BA70" s="146">
        <v>6.0813045100000006E-4</v>
      </c>
      <c r="BB70" s="109">
        <v>0</v>
      </c>
      <c r="BC70" s="109">
        <v>0</v>
      </c>
      <c r="BD70" s="146">
        <v>3.97520746E-4</v>
      </c>
      <c r="BE70" s="146">
        <v>3.02578588E-4</v>
      </c>
      <c r="BF70" s="146">
        <v>3.48747135E-4</v>
      </c>
      <c r="BG70" s="146">
        <v>3.1352810899999998E-4</v>
      </c>
      <c r="BH70" s="146">
        <v>0</v>
      </c>
      <c r="BI70" s="146">
        <v>0</v>
      </c>
      <c r="BJ70" s="146">
        <v>0</v>
      </c>
      <c r="BK70" s="146">
        <v>0</v>
      </c>
      <c r="BL70" s="146">
        <v>3.4327225000000001E-5</v>
      </c>
      <c r="BM70" s="146">
        <v>3.3031943000000002E-5</v>
      </c>
      <c r="BN70" s="146">
        <v>3.1832451999999999E-5</v>
      </c>
      <c r="BO70" s="146">
        <v>3.5050516000000003E-5</v>
      </c>
      <c r="BP70" s="146">
        <v>0</v>
      </c>
      <c r="BQ70" s="146">
        <v>0</v>
      </c>
      <c r="BR70" s="146">
        <v>0</v>
      </c>
      <c r="BS70" s="146">
        <v>0</v>
      </c>
      <c r="BT70" s="146">
        <v>0</v>
      </c>
      <c r="BU70" s="146">
        <v>0</v>
      </c>
      <c r="BV70" s="146">
        <v>0</v>
      </c>
      <c r="BW70" s="146">
        <v>0</v>
      </c>
      <c r="BX70" s="146">
        <v>0</v>
      </c>
      <c r="BY70" s="146">
        <v>0</v>
      </c>
      <c r="BZ70" s="146">
        <v>0</v>
      </c>
      <c r="CA70" s="146">
        <v>0</v>
      </c>
      <c r="CB70" s="146">
        <v>0</v>
      </c>
      <c r="CC70" s="146">
        <v>0</v>
      </c>
      <c r="CD70" s="146">
        <v>0</v>
      </c>
      <c r="CE70" s="146">
        <v>0</v>
      </c>
      <c r="CF70" s="146">
        <v>0</v>
      </c>
      <c r="CG70" s="146">
        <v>0</v>
      </c>
      <c r="CH70" s="146">
        <v>0</v>
      </c>
      <c r="CI70" s="146">
        <v>0</v>
      </c>
      <c r="CJ70" s="146">
        <v>0</v>
      </c>
      <c r="CK70" s="146">
        <v>0</v>
      </c>
      <c r="CL70" s="146">
        <v>0</v>
      </c>
      <c r="CM70" s="146">
        <v>0</v>
      </c>
      <c r="CN70" s="146">
        <v>3.6210303599999998E-4</v>
      </c>
      <c r="CO70" s="146">
        <v>4.1383019700000004E-4</v>
      </c>
      <c r="CP70" s="146">
        <v>3.59533893E-4</v>
      </c>
      <c r="CQ70" s="146">
        <v>3.3185438999999998E-4</v>
      </c>
      <c r="CT70" s="105"/>
    </row>
    <row r="71" spans="1:98" x14ac:dyDescent="0.25">
      <c r="A71" s="122" t="s">
        <v>692</v>
      </c>
      <c r="B71" s="104" t="s">
        <v>75</v>
      </c>
      <c r="C71" s="88" t="s">
        <v>94</v>
      </c>
      <c r="D71" s="123">
        <f t="shared" ca="1" si="6"/>
        <v>3.6086514892499999E-3</v>
      </c>
      <c r="E71" s="123">
        <f t="shared" ca="1" si="6"/>
        <v>3.0340228800249999E-2</v>
      </c>
      <c r="F71" s="123">
        <f t="shared" ca="1" si="6"/>
        <v>1.9512830052499999E-3</v>
      </c>
      <c r="G71" s="123">
        <f t="shared" ca="1" si="6"/>
        <v>3.0340228800249999E-2</v>
      </c>
      <c r="H71" s="123">
        <f t="shared" ca="1" si="6"/>
        <v>5.7863831081249997E-2</v>
      </c>
      <c r="I71" s="123">
        <f t="shared" ca="1" si="6"/>
        <v>2.6017268974999998E-4</v>
      </c>
      <c r="J71" s="123">
        <f t="shared" ca="1" si="6"/>
        <v>3.2175069811249998E-2</v>
      </c>
      <c r="K71" s="123">
        <f t="shared" ca="1" si="6"/>
        <v>7.4082911200000002E-4</v>
      </c>
      <c r="L71" s="123">
        <f t="shared" ca="1" si="6"/>
        <v>6.559531180000001E-4</v>
      </c>
      <c r="M71" s="123">
        <f t="shared" ca="1" si="6"/>
        <v>0</v>
      </c>
      <c r="N71" s="123">
        <f t="shared" ca="1" si="6"/>
        <v>7.8433661999999997E-5</v>
      </c>
      <c r="O71" s="123">
        <f t="shared" ca="1" si="6"/>
        <v>0</v>
      </c>
      <c r="P71" s="123">
        <f t="shared" ca="1" si="6"/>
        <v>0</v>
      </c>
      <c r="Q71" s="123">
        <f t="shared" ca="1" si="6"/>
        <v>0</v>
      </c>
      <c r="R71" s="123">
        <f t="shared" ca="1" si="6"/>
        <v>0</v>
      </c>
      <c r="S71" s="123">
        <f t="shared" ca="1" si="6"/>
        <v>0</v>
      </c>
      <c r="T71" s="123">
        <f t="shared" ca="1" si="5"/>
        <v>7.4821292499999991E-6</v>
      </c>
      <c r="U71" s="124">
        <f t="shared" ca="1" si="5"/>
        <v>7.1763595124999999E-4</v>
      </c>
      <c r="X71" s="146">
        <v>4.5952883780000005E-3</v>
      </c>
      <c r="Y71" s="146">
        <v>3.4536531729999998E-3</v>
      </c>
      <c r="Z71" s="146">
        <v>3.7081589069999999E-3</v>
      </c>
      <c r="AA71" s="146">
        <v>2.6775054990000003E-3</v>
      </c>
      <c r="AB71" s="146">
        <v>3.0368191693999999E-2</v>
      </c>
      <c r="AC71" s="146">
        <v>2.9520029018999999E-2</v>
      </c>
      <c r="AD71" s="146">
        <v>3.0535237037E-2</v>
      </c>
      <c r="AE71" s="146">
        <v>3.0937457450999999E-2</v>
      </c>
      <c r="AF71" s="146">
        <v>2.1239289359999999E-3</v>
      </c>
      <c r="AG71" s="146">
        <v>1.956131406E-3</v>
      </c>
      <c r="AH71" s="146">
        <v>1.924157032E-3</v>
      </c>
      <c r="AI71" s="146">
        <v>1.800914647E-3</v>
      </c>
      <c r="AJ71" s="146">
        <v>3.0368191693999999E-2</v>
      </c>
      <c r="AK71" s="146">
        <v>2.9520029018999999E-2</v>
      </c>
      <c r="AL71" s="146">
        <v>3.0535237037E-2</v>
      </c>
      <c r="AM71" s="146">
        <v>3.0937457450999999E-2</v>
      </c>
      <c r="AN71" s="146">
        <v>5.5917541883000001E-2</v>
      </c>
      <c r="AO71" s="146">
        <v>5.5808065653999997E-2</v>
      </c>
      <c r="AP71" s="146">
        <v>5.8291831443999999E-2</v>
      </c>
      <c r="AQ71" s="146">
        <v>6.1437885344E-2</v>
      </c>
      <c r="AR71" s="146">
        <v>2.9640080299999998E-4</v>
      </c>
      <c r="AS71" s="146">
        <v>2.8006494600000002E-4</v>
      </c>
      <c r="AT71" s="146">
        <v>2.70661069E-4</v>
      </c>
      <c r="AU71" s="146">
        <v>1.9356394100000001E-4</v>
      </c>
      <c r="AV71" s="146">
        <v>3.1167475109E-2</v>
      </c>
      <c r="AW71" s="146">
        <v>3.0801401478E-2</v>
      </c>
      <c r="AX71" s="146">
        <v>3.2207131133999999E-2</v>
      </c>
      <c r="AY71" s="146">
        <v>3.4524271524000005E-2</v>
      </c>
      <c r="AZ71" s="146">
        <v>1.685957067E-3</v>
      </c>
      <c r="BA71" s="146">
        <v>1.277359381E-3</v>
      </c>
      <c r="BB71" s="109">
        <v>0</v>
      </c>
      <c r="BC71" s="109">
        <v>0</v>
      </c>
      <c r="BD71" s="146">
        <v>7.5802307700000005E-4</v>
      </c>
      <c r="BE71" s="146">
        <v>5.8898488100000003E-4</v>
      </c>
      <c r="BF71" s="146">
        <v>6.7273979399999997E-4</v>
      </c>
      <c r="BG71" s="146">
        <v>6.0406472000000002E-4</v>
      </c>
      <c r="BH71" s="146">
        <v>0</v>
      </c>
      <c r="BI71" s="146">
        <v>0</v>
      </c>
      <c r="BJ71" s="146">
        <v>0</v>
      </c>
      <c r="BK71" s="146">
        <v>0</v>
      </c>
      <c r="BL71" s="146">
        <v>8.1439621000000003E-5</v>
      </c>
      <c r="BM71" s="146">
        <v>7.7376471999999997E-5</v>
      </c>
      <c r="BN71" s="146">
        <v>7.3905177999999998E-5</v>
      </c>
      <c r="BO71" s="146">
        <v>8.101337699999999E-5</v>
      </c>
      <c r="BP71" s="146">
        <v>0</v>
      </c>
      <c r="BQ71" s="146">
        <v>0</v>
      </c>
      <c r="BR71" s="146">
        <v>0</v>
      </c>
      <c r="BS71" s="146">
        <v>0</v>
      </c>
      <c r="BT71" s="146">
        <v>0</v>
      </c>
      <c r="BU71" s="146">
        <v>0</v>
      </c>
      <c r="BV71" s="146">
        <v>0</v>
      </c>
      <c r="BW71" s="146">
        <v>0</v>
      </c>
      <c r="BX71" s="146">
        <v>0</v>
      </c>
      <c r="BY71" s="146">
        <v>0</v>
      </c>
      <c r="BZ71" s="146">
        <v>0</v>
      </c>
      <c r="CA71" s="146">
        <v>0</v>
      </c>
      <c r="CB71" s="146">
        <v>0</v>
      </c>
      <c r="CC71" s="146">
        <v>0</v>
      </c>
      <c r="CD71" s="146">
        <v>0</v>
      </c>
      <c r="CE71" s="146">
        <v>0</v>
      </c>
      <c r="CF71" s="146">
        <v>0</v>
      </c>
      <c r="CG71" s="146">
        <v>0</v>
      </c>
      <c r="CH71" s="146">
        <v>0</v>
      </c>
      <c r="CI71" s="146">
        <v>0</v>
      </c>
      <c r="CJ71" s="146">
        <v>1.9627325999999999E-5</v>
      </c>
      <c r="CK71" s="146">
        <v>1.0301190999999999E-5</v>
      </c>
      <c r="CL71" s="146">
        <v>0</v>
      </c>
      <c r="CM71" s="146">
        <v>0</v>
      </c>
      <c r="CN71" s="146">
        <v>7.1033007100000005E-4</v>
      </c>
      <c r="CO71" s="146">
        <v>8.0968738899999998E-4</v>
      </c>
      <c r="CP71" s="146">
        <v>7.0432566299999996E-4</v>
      </c>
      <c r="CQ71" s="146">
        <v>6.4620068199999997E-4</v>
      </c>
      <c r="CT71" s="105"/>
    </row>
    <row r="72" spans="1:98" x14ac:dyDescent="0.25">
      <c r="A72" s="122" t="s">
        <v>692</v>
      </c>
      <c r="B72" s="104" t="s">
        <v>75</v>
      </c>
      <c r="C72" s="88" t="s">
        <v>79</v>
      </c>
      <c r="D72" s="123">
        <f t="shared" ca="1" si="6"/>
        <v>1.9648527962500004E-3</v>
      </c>
      <c r="E72" s="123">
        <f t="shared" ca="1" si="6"/>
        <v>2.0736310212000002E-2</v>
      </c>
      <c r="F72" s="123">
        <f t="shared" ca="1" si="6"/>
        <v>1.77023650075E-3</v>
      </c>
      <c r="G72" s="123">
        <f t="shared" ca="1" si="6"/>
        <v>2.0736310212000002E-2</v>
      </c>
      <c r="H72" s="123">
        <f t="shared" ca="1" si="6"/>
        <v>4.7875324183499997E-2</v>
      </c>
      <c r="I72" s="123">
        <f t="shared" ca="1" si="6"/>
        <v>0</v>
      </c>
      <c r="J72" s="123">
        <f t="shared" ca="1" si="6"/>
        <v>3.7165283292500004E-2</v>
      </c>
      <c r="K72" s="123">
        <f t="shared" ca="1" si="6"/>
        <v>6.2403064800000004E-4</v>
      </c>
      <c r="L72" s="123">
        <f t="shared" ca="1" si="6"/>
        <v>5.8461246900000006E-4</v>
      </c>
      <c r="M72" s="123">
        <f t="shared" ca="1" si="6"/>
        <v>0</v>
      </c>
      <c r="N72" s="123">
        <f t="shared" ca="1" si="6"/>
        <v>7.1345749250000003E-5</v>
      </c>
      <c r="O72" s="123">
        <f t="shared" ca="1" si="6"/>
        <v>0</v>
      </c>
      <c r="P72" s="123">
        <f t="shared" ca="1" si="6"/>
        <v>0</v>
      </c>
      <c r="Q72" s="123">
        <f t="shared" ca="1" si="6"/>
        <v>0</v>
      </c>
      <c r="R72" s="123">
        <f t="shared" ca="1" si="6"/>
        <v>0</v>
      </c>
      <c r="S72" s="123">
        <f t="shared" ca="1" si="6"/>
        <v>0</v>
      </c>
      <c r="T72" s="123">
        <f t="shared" ca="1" si="5"/>
        <v>3.5869584999999999E-6</v>
      </c>
      <c r="U72" s="124">
        <f t="shared" ca="1" si="5"/>
        <v>6.3552255524999997E-4</v>
      </c>
      <c r="X72" s="146">
        <v>2.781602262E-3</v>
      </c>
      <c r="Y72" s="146">
        <v>1.7965492939999998E-3</v>
      </c>
      <c r="Z72" s="146">
        <v>2.0368012359999999E-3</v>
      </c>
      <c r="AA72" s="146">
        <v>1.2444583930000001E-3</v>
      </c>
      <c r="AB72" s="146">
        <v>2.0517701934000002E-2</v>
      </c>
      <c r="AC72" s="146">
        <v>2.0155116309999999E-2</v>
      </c>
      <c r="AD72" s="146">
        <v>2.0904691255999999E-2</v>
      </c>
      <c r="AE72" s="146">
        <v>2.1367731348000001E-2</v>
      </c>
      <c r="AF72" s="146">
        <v>1.9091332379999998E-3</v>
      </c>
      <c r="AG72" s="146">
        <v>1.7808569199999999E-3</v>
      </c>
      <c r="AH72" s="146">
        <v>1.7502771959999998E-3</v>
      </c>
      <c r="AI72" s="146">
        <v>1.640678649E-3</v>
      </c>
      <c r="AJ72" s="146">
        <v>2.0517701934000002E-2</v>
      </c>
      <c r="AK72" s="146">
        <v>2.0155116309999999E-2</v>
      </c>
      <c r="AL72" s="146">
        <v>2.0904691255999999E-2</v>
      </c>
      <c r="AM72" s="146">
        <v>2.1367731348000001E-2</v>
      </c>
      <c r="AN72" s="146">
        <v>4.6278350871999996E-2</v>
      </c>
      <c r="AO72" s="146">
        <v>4.6181831648999999E-2</v>
      </c>
      <c r="AP72" s="146">
        <v>4.8175735112000004E-2</v>
      </c>
      <c r="AQ72" s="146">
        <v>5.0865379100999995E-2</v>
      </c>
      <c r="AR72" s="146">
        <v>0</v>
      </c>
      <c r="AS72" s="146">
        <v>0</v>
      </c>
      <c r="AT72" s="146">
        <v>0</v>
      </c>
      <c r="AU72" s="146">
        <v>0</v>
      </c>
      <c r="AV72" s="146">
        <v>3.5942089565000002E-2</v>
      </c>
      <c r="AW72" s="146">
        <v>3.5609357686000001E-2</v>
      </c>
      <c r="AX72" s="146">
        <v>3.7229442401999997E-2</v>
      </c>
      <c r="AY72" s="146">
        <v>3.9880243517000001E-2</v>
      </c>
      <c r="AZ72" s="146">
        <v>1.4188229179999999E-3</v>
      </c>
      <c r="BA72" s="146">
        <v>1.077299674E-3</v>
      </c>
      <c r="BB72" s="109">
        <v>0</v>
      </c>
      <c r="BC72" s="109">
        <v>0</v>
      </c>
      <c r="BD72" s="146">
        <v>6.7474626799999995E-4</v>
      </c>
      <c r="BE72" s="146">
        <v>5.1601520200000005E-4</v>
      </c>
      <c r="BF72" s="146">
        <v>6.0438150099999992E-4</v>
      </c>
      <c r="BG72" s="146">
        <v>5.4330690499999998E-4</v>
      </c>
      <c r="BH72" s="146">
        <v>0</v>
      </c>
      <c r="BI72" s="146">
        <v>0</v>
      </c>
      <c r="BJ72" s="146">
        <v>0</v>
      </c>
      <c r="BK72" s="146">
        <v>0</v>
      </c>
      <c r="BL72" s="146">
        <v>7.3101869999999997E-5</v>
      </c>
      <c r="BM72" s="146">
        <v>7.0565285999999995E-5</v>
      </c>
      <c r="BN72" s="146">
        <v>6.7370398000000009E-5</v>
      </c>
      <c r="BO72" s="146">
        <v>7.4345442999999999E-5</v>
      </c>
      <c r="BP72" s="146">
        <v>0</v>
      </c>
      <c r="BQ72" s="146">
        <v>0</v>
      </c>
      <c r="BR72" s="146">
        <v>0</v>
      </c>
      <c r="BS72" s="146">
        <v>0</v>
      </c>
      <c r="BT72" s="146">
        <v>0</v>
      </c>
      <c r="BU72" s="146">
        <v>0</v>
      </c>
      <c r="BV72" s="146">
        <v>0</v>
      </c>
      <c r="BW72" s="146">
        <v>0</v>
      </c>
      <c r="BX72" s="146">
        <v>0</v>
      </c>
      <c r="BY72" s="146">
        <v>0</v>
      </c>
      <c r="BZ72" s="146">
        <v>0</v>
      </c>
      <c r="CA72" s="146">
        <v>0</v>
      </c>
      <c r="CB72" s="146">
        <v>0</v>
      </c>
      <c r="CC72" s="146">
        <v>0</v>
      </c>
      <c r="CD72" s="146">
        <v>0</v>
      </c>
      <c r="CE72" s="146">
        <v>0</v>
      </c>
      <c r="CF72" s="146">
        <v>0</v>
      </c>
      <c r="CG72" s="146">
        <v>0</v>
      </c>
      <c r="CH72" s="146">
        <v>0</v>
      </c>
      <c r="CI72" s="146">
        <v>0</v>
      </c>
      <c r="CJ72" s="146">
        <v>1.4347834E-5</v>
      </c>
      <c r="CK72" s="146">
        <v>0</v>
      </c>
      <c r="CL72" s="146">
        <v>0</v>
      </c>
      <c r="CM72" s="146">
        <v>0</v>
      </c>
      <c r="CN72" s="146">
        <v>6.2780138599999996E-4</v>
      </c>
      <c r="CO72" s="146">
        <v>7.1609973799999997E-4</v>
      </c>
      <c r="CP72" s="146">
        <v>6.2314547700000002E-4</v>
      </c>
      <c r="CQ72" s="146">
        <v>5.7504362000000003E-4</v>
      </c>
      <c r="CT72" s="105"/>
    </row>
    <row r="73" spans="1:98" x14ac:dyDescent="0.25">
      <c r="A73" s="122" t="s">
        <v>692</v>
      </c>
      <c r="B73" s="104" t="s">
        <v>75</v>
      </c>
      <c r="C73" s="88" t="s">
        <v>95</v>
      </c>
      <c r="D73" s="123">
        <f t="shared" ca="1" si="6"/>
        <v>4.1484823520000005E-3</v>
      </c>
      <c r="E73" s="123">
        <f t="shared" ca="1" si="6"/>
        <v>2.878320217725E-2</v>
      </c>
      <c r="F73" s="123">
        <f t="shared" ca="1" si="6"/>
        <v>1.1807485349999999E-3</v>
      </c>
      <c r="G73" s="123">
        <f t="shared" ca="1" si="6"/>
        <v>2.878320217725E-2</v>
      </c>
      <c r="H73" s="123">
        <f t="shared" ca="1" si="6"/>
        <v>2.3496573279750001E-2</v>
      </c>
      <c r="I73" s="123">
        <f t="shared" ca="1" si="6"/>
        <v>2.0000679434999998E-3</v>
      </c>
      <c r="J73" s="123">
        <f t="shared" ca="1" si="6"/>
        <v>1.362278885325E-2</v>
      </c>
      <c r="K73" s="123">
        <f t="shared" ca="1" si="6"/>
        <v>4.8660558099999999E-4</v>
      </c>
      <c r="L73" s="123">
        <f t="shared" ca="1" si="6"/>
        <v>4.0414571000000005E-4</v>
      </c>
      <c r="M73" s="123">
        <f t="shared" ca="1" si="6"/>
        <v>0</v>
      </c>
      <c r="N73" s="123">
        <f t="shared" ca="1" si="6"/>
        <v>4.6237184000000001E-5</v>
      </c>
      <c r="O73" s="123">
        <f t="shared" ca="1" si="6"/>
        <v>0</v>
      </c>
      <c r="P73" s="123">
        <f t="shared" ca="1" si="6"/>
        <v>0</v>
      </c>
      <c r="Q73" s="123">
        <f t="shared" ca="1" si="6"/>
        <v>0</v>
      </c>
      <c r="R73" s="123">
        <f t="shared" ca="1" si="6"/>
        <v>0</v>
      </c>
      <c r="S73" s="123">
        <f t="shared" ca="1" si="6"/>
        <v>0</v>
      </c>
      <c r="T73" s="123">
        <f t="shared" ca="1" si="5"/>
        <v>3.5935852499999998E-6</v>
      </c>
      <c r="U73" s="124">
        <f t="shared" ca="1" si="5"/>
        <v>4.2673732024999997E-4</v>
      </c>
      <c r="X73" s="146">
        <v>4.6398711110000003E-3</v>
      </c>
      <c r="Y73" s="146">
        <v>4.0816643610000003E-3</v>
      </c>
      <c r="Z73" s="146">
        <v>4.1747445269999994E-3</v>
      </c>
      <c r="AA73" s="146">
        <v>3.697649409E-3</v>
      </c>
      <c r="AB73" s="146">
        <v>2.9352148336E-2</v>
      </c>
      <c r="AC73" s="146">
        <v>2.8031697068999998E-2</v>
      </c>
      <c r="AD73" s="146">
        <v>2.88352043E-2</v>
      </c>
      <c r="AE73" s="146">
        <v>2.8913759003999999E-2</v>
      </c>
      <c r="AF73" s="146">
        <v>1.3090725879999999E-3</v>
      </c>
      <c r="AG73" s="146">
        <v>1.1753954400000001E-3</v>
      </c>
      <c r="AH73" s="146">
        <v>1.1546345370000001E-3</v>
      </c>
      <c r="AI73" s="146">
        <v>1.0838915749999999E-3</v>
      </c>
      <c r="AJ73" s="146">
        <v>2.9352148336E-2</v>
      </c>
      <c r="AK73" s="146">
        <v>2.8031697068999998E-2</v>
      </c>
      <c r="AL73" s="146">
        <v>2.88352043E-2</v>
      </c>
      <c r="AM73" s="146">
        <v>2.8913759003999999E-2</v>
      </c>
      <c r="AN73" s="146">
        <v>2.2668054837999999E-2</v>
      </c>
      <c r="AO73" s="146">
        <v>2.2661148451E-2</v>
      </c>
      <c r="AP73" s="146">
        <v>2.3627311904000001E-2</v>
      </c>
      <c r="AQ73" s="146">
        <v>2.5029777925999998E-2</v>
      </c>
      <c r="AR73" s="146">
        <v>2.3107521699999999E-3</v>
      </c>
      <c r="AS73" s="146">
        <v>2.176801401E-3</v>
      </c>
      <c r="AT73" s="146">
        <v>2.0487029959999998E-3</v>
      </c>
      <c r="AU73" s="146">
        <v>1.464015207E-3</v>
      </c>
      <c r="AV73" s="146">
        <v>1.3268982818E-2</v>
      </c>
      <c r="AW73" s="146">
        <v>1.304732053E-2</v>
      </c>
      <c r="AX73" s="146">
        <v>1.3583437685E-2</v>
      </c>
      <c r="AY73" s="146">
        <v>1.4591414379999999E-2</v>
      </c>
      <c r="AZ73" s="146">
        <v>1.103424919E-3</v>
      </c>
      <c r="BA73" s="146">
        <v>8.4299740499999996E-4</v>
      </c>
      <c r="BB73" s="109">
        <v>0</v>
      </c>
      <c r="BC73" s="109">
        <v>0</v>
      </c>
      <c r="BD73" s="146">
        <v>4.7062172900000002E-4</v>
      </c>
      <c r="BE73" s="146">
        <v>3.6916085700000004E-4</v>
      </c>
      <c r="BF73" s="146">
        <v>4.08663075E-4</v>
      </c>
      <c r="BG73" s="146">
        <v>3.6813717899999998E-4</v>
      </c>
      <c r="BH73" s="146">
        <v>0</v>
      </c>
      <c r="BI73" s="146">
        <v>0</v>
      </c>
      <c r="BJ73" s="146">
        <v>0</v>
      </c>
      <c r="BK73" s="146">
        <v>0</v>
      </c>
      <c r="BL73" s="146">
        <v>4.7041739000000001E-5</v>
      </c>
      <c r="BM73" s="146">
        <v>4.5848406000000003E-5</v>
      </c>
      <c r="BN73" s="146">
        <v>4.3653675999999999E-5</v>
      </c>
      <c r="BO73" s="146">
        <v>4.8404915000000002E-5</v>
      </c>
      <c r="BP73" s="146">
        <v>0</v>
      </c>
      <c r="BQ73" s="146">
        <v>0</v>
      </c>
      <c r="BR73" s="146">
        <v>0</v>
      </c>
      <c r="BS73" s="146">
        <v>0</v>
      </c>
      <c r="BT73" s="146">
        <v>0</v>
      </c>
      <c r="BU73" s="146">
        <v>0</v>
      </c>
      <c r="BV73" s="146">
        <v>0</v>
      </c>
      <c r="BW73" s="146">
        <v>0</v>
      </c>
      <c r="BX73" s="146">
        <v>0</v>
      </c>
      <c r="BY73" s="146">
        <v>0</v>
      </c>
      <c r="BZ73" s="146">
        <v>0</v>
      </c>
      <c r="CA73" s="146">
        <v>0</v>
      </c>
      <c r="CB73" s="146">
        <v>0</v>
      </c>
      <c r="CC73" s="146">
        <v>0</v>
      </c>
      <c r="CD73" s="146">
        <v>0</v>
      </c>
      <c r="CE73" s="146">
        <v>0</v>
      </c>
      <c r="CF73" s="146">
        <v>0</v>
      </c>
      <c r="CG73" s="146">
        <v>0</v>
      </c>
      <c r="CH73" s="146">
        <v>0</v>
      </c>
      <c r="CI73" s="146">
        <v>0</v>
      </c>
      <c r="CJ73" s="146">
        <v>1.4374340999999999E-5</v>
      </c>
      <c r="CK73" s="146">
        <v>0</v>
      </c>
      <c r="CL73" s="146">
        <v>0</v>
      </c>
      <c r="CM73" s="146">
        <v>0</v>
      </c>
      <c r="CN73" s="146">
        <v>4.2187211099999999E-4</v>
      </c>
      <c r="CO73" s="146">
        <v>4.8086605399999999E-4</v>
      </c>
      <c r="CP73" s="146">
        <v>4.1769697600000001E-4</v>
      </c>
      <c r="CQ73" s="146">
        <v>3.8651414E-4</v>
      </c>
      <c r="CT73" s="105"/>
    </row>
    <row r="74" spans="1:98" x14ac:dyDescent="0.25">
      <c r="A74" s="122" t="s">
        <v>692</v>
      </c>
      <c r="B74" s="104" t="s">
        <v>75</v>
      </c>
      <c r="C74" s="88" t="s">
        <v>96</v>
      </c>
      <c r="D74" s="123">
        <f t="shared" ca="1" si="6"/>
        <v>2.1061785017499998E-3</v>
      </c>
      <c r="E74" s="123">
        <f t="shared" ca="1" si="6"/>
        <v>1.3686031913750001E-2</v>
      </c>
      <c r="F74" s="123">
        <f t="shared" ca="1" si="6"/>
        <v>4.44990713E-4</v>
      </c>
      <c r="G74" s="123">
        <f t="shared" ca="1" si="6"/>
        <v>1.3686031913750001E-2</v>
      </c>
      <c r="H74" s="123">
        <f t="shared" ca="1" si="6"/>
        <v>5.6560729592500004E-3</v>
      </c>
      <c r="I74" s="123">
        <f t="shared" ca="1" si="6"/>
        <v>1.6097535000000002E-5</v>
      </c>
      <c r="J74" s="123">
        <f t="shared" ca="1" si="6"/>
        <v>3.5165055867499998E-3</v>
      </c>
      <c r="K74" s="123">
        <f t="shared" ca="1" si="6"/>
        <v>1.8660536949999999E-4</v>
      </c>
      <c r="L74" s="123">
        <f t="shared" ca="1" si="6"/>
        <v>1.4891839125000001E-4</v>
      </c>
      <c r="M74" s="123">
        <f t="shared" ca="1" si="6"/>
        <v>0</v>
      </c>
      <c r="N74" s="123">
        <f t="shared" ca="1" si="6"/>
        <v>1.7956628500000001E-5</v>
      </c>
      <c r="O74" s="123">
        <f t="shared" ca="1" si="6"/>
        <v>0</v>
      </c>
      <c r="P74" s="123">
        <f t="shared" ca="1" si="6"/>
        <v>0</v>
      </c>
      <c r="Q74" s="123">
        <f t="shared" ca="1" si="6"/>
        <v>0</v>
      </c>
      <c r="R74" s="123">
        <f t="shared" ca="1" si="6"/>
        <v>0</v>
      </c>
      <c r="S74" s="123">
        <f t="shared" ca="1" si="6"/>
        <v>0</v>
      </c>
      <c r="T74" s="123">
        <f t="shared" ca="1" si="5"/>
        <v>0</v>
      </c>
      <c r="U74" s="124">
        <f t="shared" ca="1" si="5"/>
        <v>1.5662844425000001E-4</v>
      </c>
      <c r="X74" s="146">
        <v>2.2518724039999999E-3</v>
      </c>
      <c r="Y74" s="146">
        <v>2.0890736960000001E-3</v>
      </c>
      <c r="Z74" s="146">
        <v>2.1053908849999999E-3</v>
      </c>
      <c r="AA74" s="146">
        <v>1.9783770220000003E-3</v>
      </c>
      <c r="AB74" s="146">
        <v>1.4049036089000001E-2</v>
      </c>
      <c r="AC74" s="146">
        <v>1.3333363768E-2</v>
      </c>
      <c r="AD74" s="146">
        <v>1.3687921399E-2</v>
      </c>
      <c r="AE74" s="146">
        <v>1.3673806399E-2</v>
      </c>
      <c r="AF74" s="146">
        <v>4.9740742299999999E-4</v>
      </c>
      <c r="AG74" s="146">
        <v>4.4243202700000004E-4</v>
      </c>
      <c r="AH74" s="146">
        <v>4.3229517299999998E-4</v>
      </c>
      <c r="AI74" s="146">
        <v>4.0782822900000001E-4</v>
      </c>
      <c r="AJ74" s="146">
        <v>1.4049036089000001E-2</v>
      </c>
      <c r="AK74" s="146">
        <v>1.3333363768E-2</v>
      </c>
      <c r="AL74" s="146">
        <v>1.3687921399E-2</v>
      </c>
      <c r="AM74" s="146">
        <v>1.3673806399E-2</v>
      </c>
      <c r="AN74" s="146">
        <v>5.4376532929999999E-3</v>
      </c>
      <c r="AO74" s="146">
        <v>5.4526846529999997E-3</v>
      </c>
      <c r="AP74" s="146">
        <v>5.6811055440000001E-3</v>
      </c>
      <c r="AQ74" s="146">
        <v>6.0528483469999995E-3</v>
      </c>
      <c r="AR74" s="146">
        <v>0</v>
      </c>
      <c r="AS74" s="146">
        <v>0</v>
      </c>
      <c r="AT74" s="146">
        <v>2.8972756000000001E-5</v>
      </c>
      <c r="AU74" s="146">
        <v>3.5417384E-5</v>
      </c>
      <c r="AV74" s="146">
        <v>3.4519686069999999E-3</v>
      </c>
      <c r="AW74" s="146">
        <v>3.3677142489999998E-3</v>
      </c>
      <c r="AX74" s="146">
        <v>3.4919476719999999E-3</v>
      </c>
      <c r="AY74" s="146">
        <v>3.7543918189999999E-3</v>
      </c>
      <c r="AZ74" s="146">
        <v>4.3012310399999999E-4</v>
      </c>
      <c r="BA74" s="146">
        <v>3.1629837399999998E-4</v>
      </c>
      <c r="BB74" s="109">
        <v>0</v>
      </c>
      <c r="BC74" s="109">
        <v>0</v>
      </c>
      <c r="BD74" s="146">
        <v>1.7507330600000001E-4</v>
      </c>
      <c r="BE74" s="146">
        <v>1.3655671999999999E-4</v>
      </c>
      <c r="BF74" s="146">
        <v>1.4932978900000001E-4</v>
      </c>
      <c r="BG74" s="146">
        <v>1.3471374999999999E-4</v>
      </c>
      <c r="BH74" s="146">
        <v>0</v>
      </c>
      <c r="BI74" s="146">
        <v>0</v>
      </c>
      <c r="BJ74" s="146">
        <v>0</v>
      </c>
      <c r="BK74" s="146">
        <v>0</v>
      </c>
      <c r="BL74" s="146">
        <v>1.8314616999999999E-5</v>
      </c>
      <c r="BM74" s="146">
        <v>1.7841599999999999E-5</v>
      </c>
      <c r="BN74" s="146">
        <v>1.6948925000000001E-5</v>
      </c>
      <c r="BO74" s="146">
        <v>1.8721372E-5</v>
      </c>
      <c r="BP74" s="146">
        <v>0</v>
      </c>
      <c r="BQ74" s="146">
        <v>0</v>
      </c>
      <c r="BR74" s="146">
        <v>0</v>
      </c>
      <c r="BS74" s="146">
        <v>0</v>
      </c>
      <c r="BT74" s="146">
        <v>0</v>
      </c>
      <c r="BU74" s="146">
        <v>0</v>
      </c>
      <c r="BV74" s="146">
        <v>0</v>
      </c>
      <c r="BW74" s="146">
        <v>0</v>
      </c>
      <c r="BX74" s="146">
        <v>0</v>
      </c>
      <c r="BY74" s="146">
        <v>0</v>
      </c>
      <c r="BZ74" s="146">
        <v>0</v>
      </c>
      <c r="CA74" s="146">
        <v>0</v>
      </c>
      <c r="CB74" s="146">
        <v>0</v>
      </c>
      <c r="CC74" s="146">
        <v>0</v>
      </c>
      <c r="CD74" s="146">
        <v>0</v>
      </c>
      <c r="CE74" s="146">
        <v>0</v>
      </c>
      <c r="CF74" s="146">
        <v>0</v>
      </c>
      <c r="CG74" s="146">
        <v>0</v>
      </c>
      <c r="CH74" s="146">
        <v>0</v>
      </c>
      <c r="CI74" s="146">
        <v>0</v>
      </c>
      <c r="CJ74" s="146">
        <v>0</v>
      </c>
      <c r="CK74" s="146">
        <v>0</v>
      </c>
      <c r="CL74" s="146">
        <v>0</v>
      </c>
      <c r="CM74" s="146">
        <v>0</v>
      </c>
      <c r="CN74" s="146">
        <v>1.54969313E-4</v>
      </c>
      <c r="CO74" s="146">
        <v>1.76482488E-4</v>
      </c>
      <c r="CP74" s="146">
        <v>1.53183857E-4</v>
      </c>
      <c r="CQ74" s="146">
        <v>1.41878119E-4</v>
      </c>
      <c r="CT74" s="105"/>
    </row>
    <row r="75" spans="1:98" x14ac:dyDescent="0.25">
      <c r="A75" s="122" t="s">
        <v>692</v>
      </c>
      <c r="B75" s="104" t="s">
        <v>75</v>
      </c>
      <c r="C75" s="88" t="s">
        <v>97</v>
      </c>
      <c r="D75" s="123">
        <f t="shared" ca="1" si="6"/>
        <v>8.68235934875E-3</v>
      </c>
      <c r="E75" s="123">
        <f t="shared" ca="1" si="6"/>
        <v>6.3611750034499995E-2</v>
      </c>
      <c r="F75" s="123">
        <f t="shared" ca="1" si="6"/>
        <v>2.3312800532499997E-3</v>
      </c>
      <c r="G75" s="123">
        <f t="shared" ca="1" si="6"/>
        <v>6.3611750034499995E-2</v>
      </c>
      <c r="H75" s="123">
        <f t="shared" ca="1" si="6"/>
        <v>2.6525342849499998E-2</v>
      </c>
      <c r="I75" s="123">
        <f t="shared" ca="1" si="6"/>
        <v>2.047896195E-4</v>
      </c>
      <c r="J75" s="123">
        <f t="shared" ca="1" si="6"/>
        <v>1.7959036002499998E-2</v>
      </c>
      <c r="K75" s="123">
        <f t="shared" ca="1" si="6"/>
        <v>9.8320501925000005E-4</v>
      </c>
      <c r="L75" s="123">
        <f t="shared" ca="1" si="6"/>
        <v>8.097567064999999E-4</v>
      </c>
      <c r="M75" s="123">
        <f t="shared" ca="1" si="6"/>
        <v>0</v>
      </c>
      <c r="N75" s="123">
        <f t="shared" ca="1" si="6"/>
        <v>9.5474785750000006E-5</v>
      </c>
      <c r="O75" s="123">
        <f t="shared" ca="1" si="6"/>
        <v>0</v>
      </c>
      <c r="P75" s="123">
        <f t="shared" ca="1" si="6"/>
        <v>0</v>
      </c>
      <c r="Q75" s="123">
        <f t="shared" ca="1" si="6"/>
        <v>0</v>
      </c>
      <c r="R75" s="123">
        <f t="shared" ca="1" si="6"/>
        <v>0</v>
      </c>
      <c r="S75" s="123">
        <f t="shared" ca="1" si="6"/>
        <v>0</v>
      </c>
      <c r="T75" s="123">
        <f t="shared" ca="1" si="5"/>
        <v>9.8617622499999994E-6</v>
      </c>
      <c r="U75" s="124">
        <f t="shared" ca="1" si="5"/>
        <v>8.6546913150000013E-4</v>
      </c>
      <c r="X75" s="146">
        <v>9.5810883419999993E-3</v>
      </c>
      <c r="Y75" s="146">
        <v>8.5348792190000008E-3</v>
      </c>
      <c r="Z75" s="146">
        <v>8.7259112120000003E-3</v>
      </c>
      <c r="AA75" s="146">
        <v>7.8875586219999995E-3</v>
      </c>
      <c r="AB75" s="146">
        <v>6.5062122372E-2</v>
      </c>
      <c r="AC75" s="146">
        <v>6.1999375455999997E-2</v>
      </c>
      <c r="AD75" s="146">
        <v>6.3677267366999996E-2</v>
      </c>
      <c r="AE75" s="146">
        <v>6.3708234943E-2</v>
      </c>
      <c r="AF75" s="146">
        <v>2.5862431059999998E-3</v>
      </c>
      <c r="AG75" s="146">
        <v>2.3247842239999999E-3</v>
      </c>
      <c r="AH75" s="146">
        <v>2.279951364E-3</v>
      </c>
      <c r="AI75" s="146">
        <v>2.1341415190000001E-3</v>
      </c>
      <c r="AJ75" s="146">
        <v>6.5062122372E-2</v>
      </c>
      <c r="AK75" s="146">
        <v>6.1999375455999997E-2</v>
      </c>
      <c r="AL75" s="146">
        <v>6.3677267366999996E-2</v>
      </c>
      <c r="AM75" s="146">
        <v>6.3708234943E-2</v>
      </c>
      <c r="AN75" s="146">
        <v>2.5467134624999999E-2</v>
      </c>
      <c r="AO75" s="146">
        <v>2.5568032995999999E-2</v>
      </c>
      <c r="AP75" s="146">
        <v>2.6650476938E-2</v>
      </c>
      <c r="AQ75" s="146">
        <v>2.8415726839E-2</v>
      </c>
      <c r="AR75" s="146">
        <v>2.5010158300000002E-4</v>
      </c>
      <c r="AS75" s="146">
        <v>2.1354818900000001E-4</v>
      </c>
      <c r="AT75" s="146">
        <v>2.31950441E-4</v>
      </c>
      <c r="AU75" s="146">
        <v>1.2355826500000001E-4</v>
      </c>
      <c r="AV75" s="146">
        <v>1.7555265580999999E-2</v>
      </c>
      <c r="AW75" s="146">
        <v>1.7182800953999999E-2</v>
      </c>
      <c r="AX75" s="146">
        <v>1.7868733658999998E-2</v>
      </c>
      <c r="AY75" s="146">
        <v>1.9229343816E-2</v>
      </c>
      <c r="AZ75" s="146">
        <v>2.2462458899999999E-3</v>
      </c>
      <c r="BA75" s="146">
        <v>1.686574187E-3</v>
      </c>
      <c r="BB75" s="109">
        <v>0</v>
      </c>
      <c r="BC75" s="109">
        <v>0</v>
      </c>
      <c r="BD75" s="146">
        <v>9.5553636299999995E-4</v>
      </c>
      <c r="BE75" s="146">
        <v>7.4310902599999994E-4</v>
      </c>
      <c r="BF75" s="146">
        <v>8.1100141099999998E-4</v>
      </c>
      <c r="BG75" s="146">
        <v>7.2938002599999996E-4</v>
      </c>
      <c r="BH75" s="146">
        <v>0</v>
      </c>
      <c r="BI75" s="146">
        <v>0</v>
      </c>
      <c r="BJ75" s="146">
        <v>0</v>
      </c>
      <c r="BK75" s="146">
        <v>0</v>
      </c>
      <c r="BL75" s="146">
        <v>9.8528657000000007E-5</v>
      </c>
      <c r="BM75" s="146">
        <v>9.4505465999999999E-5</v>
      </c>
      <c r="BN75" s="146">
        <v>9.0089059000000006E-5</v>
      </c>
      <c r="BO75" s="146">
        <v>9.8775961000000011E-5</v>
      </c>
      <c r="BP75" s="146">
        <v>0</v>
      </c>
      <c r="BQ75" s="146">
        <v>0</v>
      </c>
      <c r="BR75" s="146">
        <v>0</v>
      </c>
      <c r="BS75" s="146">
        <v>0</v>
      </c>
      <c r="BT75" s="146">
        <v>0</v>
      </c>
      <c r="BU75" s="146">
        <v>0</v>
      </c>
      <c r="BV75" s="146">
        <v>0</v>
      </c>
      <c r="BW75" s="146">
        <v>0</v>
      </c>
      <c r="BX75" s="146">
        <v>0</v>
      </c>
      <c r="BY75" s="146">
        <v>0</v>
      </c>
      <c r="BZ75" s="146">
        <v>0</v>
      </c>
      <c r="CA75" s="146">
        <v>0</v>
      </c>
      <c r="CB75" s="146">
        <v>0</v>
      </c>
      <c r="CC75" s="146">
        <v>0</v>
      </c>
      <c r="CD75" s="146">
        <v>0</v>
      </c>
      <c r="CE75" s="146">
        <v>0</v>
      </c>
      <c r="CF75" s="146">
        <v>0</v>
      </c>
      <c r="CG75" s="146">
        <v>0</v>
      </c>
      <c r="CH75" s="146">
        <v>0</v>
      </c>
      <c r="CI75" s="146">
        <v>0</v>
      </c>
      <c r="CJ75" s="146">
        <v>2.5725372999999999E-5</v>
      </c>
      <c r="CK75" s="146">
        <v>1.3721676E-5</v>
      </c>
      <c r="CL75" s="146">
        <v>0</v>
      </c>
      <c r="CM75" s="146">
        <v>0</v>
      </c>
      <c r="CN75" s="146">
        <v>8.58903366E-4</v>
      </c>
      <c r="CO75" s="146">
        <v>9.7683012700000007E-4</v>
      </c>
      <c r="CP75" s="146">
        <v>8.4840694400000003E-4</v>
      </c>
      <c r="CQ75" s="146">
        <v>7.7773608900000009E-4</v>
      </c>
      <c r="CT75" s="105"/>
    </row>
    <row r="76" spans="1:98" x14ac:dyDescent="0.25">
      <c r="A76" s="122" t="s">
        <v>692</v>
      </c>
      <c r="B76" s="104" t="s">
        <v>75</v>
      </c>
      <c r="C76" s="88" t="s">
        <v>98</v>
      </c>
      <c r="D76" s="123">
        <f t="shared" ca="1" si="6"/>
        <v>1.78972639775E-3</v>
      </c>
      <c r="E76" s="123">
        <f t="shared" ca="1" si="6"/>
        <v>1.9030873031749999E-2</v>
      </c>
      <c r="F76" s="123">
        <f t="shared" ca="1" si="6"/>
        <v>9.1333334875000013E-4</v>
      </c>
      <c r="G76" s="123">
        <f t="shared" ca="1" si="6"/>
        <v>1.9030873031749999E-2</v>
      </c>
      <c r="H76" s="123">
        <f t="shared" ca="1" si="6"/>
        <v>8.8420936319999997E-3</v>
      </c>
      <c r="I76" s="123">
        <f t="shared" ca="1" si="6"/>
        <v>1.6599123150000001E-4</v>
      </c>
      <c r="J76" s="123">
        <f t="shared" ca="1" si="6"/>
        <v>6.8408634914999995E-3</v>
      </c>
      <c r="K76" s="123">
        <f t="shared" ca="1" si="6"/>
        <v>3.8486036300000001E-4</v>
      </c>
      <c r="L76" s="123">
        <f t="shared" ca="1" si="6"/>
        <v>3.1315792499999999E-4</v>
      </c>
      <c r="M76" s="123">
        <f t="shared" ca="1" si="6"/>
        <v>0</v>
      </c>
      <c r="N76" s="123">
        <f t="shared" ca="1" si="6"/>
        <v>3.4664139500000004E-5</v>
      </c>
      <c r="O76" s="123">
        <f t="shared" ca="1" si="6"/>
        <v>0</v>
      </c>
      <c r="P76" s="123">
        <f t="shared" ca="1" si="6"/>
        <v>0</v>
      </c>
      <c r="Q76" s="123">
        <f t="shared" ca="1" si="6"/>
        <v>0</v>
      </c>
      <c r="R76" s="123">
        <f t="shared" ca="1" si="6"/>
        <v>0</v>
      </c>
      <c r="S76" s="123">
        <f t="shared" ca="1" si="6"/>
        <v>0</v>
      </c>
      <c r="T76" s="123">
        <f t="shared" ca="1" si="5"/>
        <v>2.7545887499999999E-6</v>
      </c>
      <c r="U76" s="124">
        <f t="shared" ca="1" si="5"/>
        <v>3.3071502349999999E-4</v>
      </c>
      <c r="X76" s="146">
        <v>2.2181488079999999E-3</v>
      </c>
      <c r="Y76" s="146">
        <v>1.70737443E-3</v>
      </c>
      <c r="Z76" s="146">
        <v>1.841671762E-3</v>
      </c>
      <c r="AA76" s="146">
        <v>1.3917105909999998E-3</v>
      </c>
      <c r="AB76" s="146">
        <v>1.9401553522000001E-2</v>
      </c>
      <c r="AC76" s="146">
        <v>1.8535616881999999E-2</v>
      </c>
      <c r="AD76" s="146">
        <v>1.9054358689E-2</v>
      </c>
      <c r="AE76" s="146">
        <v>1.9131963034000003E-2</v>
      </c>
      <c r="AF76" s="146">
        <v>9.9616049300000004E-4</v>
      </c>
      <c r="AG76" s="146">
        <v>9.1535351700000004E-4</v>
      </c>
      <c r="AH76" s="146">
        <v>8.9904792600000003E-4</v>
      </c>
      <c r="AI76" s="146">
        <v>8.4277145900000009E-4</v>
      </c>
      <c r="AJ76" s="146">
        <v>1.9401553522000001E-2</v>
      </c>
      <c r="AK76" s="146">
        <v>1.8535616881999999E-2</v>
      </c>
      <c r="AL76" s="146">
        <v>1.9054358689E-2</v>
      </c>
      <c r="AM76" s="146">
        <v>1.9131963034000003E-2</v>
      </c>
      <c r="AN76" s="146">
        <v>8.4810680079999996E-3</v>
      </c>
      <c r="AO76" s="146">
        <v>8.5240840660000001E-3</v>
      </c>
      <c r="AP76" s="146">
        <v>8.8687240659999986E-3</v>
      </c>
      <c r="AQ76" s="146">
        <v>9.494498387999999E-3</v>
      </c>
      <c r="AR76" s="146">
        <v>2.5779238100000001E-4</v>
      </c>
      <c r="AS76" s="146">
        <v>1.68209767E-4</v>
      </c>
      <c r="AT76" s="146">
        <v>1.6565690100000001E-4</v>
      </c>
      <c r="AU76" s="146">
        <v>7.2305876999999999E-5</v>
      </c>
      <c r="AV76" s="146">
        <v>6.6423075290000001E-3</v>
      </c>
      <c r="AW76" s="146">
        <v>6.5367738290000007E-3</v>
      </c>
      <c r="AX76" s="146">
        <v>6.818098178E-3</v>
      </c>
      <c r="AY76" s="146">
        <v>7.3662744299999999E-3</v>
      </c>
      <c r="AZ76" s="146">
        <v>8.74963293E-4</v>
      </c>
      <c r="BA76" s="146">
        <v>6.6447815900000005E-4</v>
      </c>
      <c r="BB76" s="109">
        <v>0</v>
      </c>
      <c r="BC76" s="109">
        <v>0</v>
      </c>
      <c r="BD76" s="146">
        <v>3.6751669999999999E-4</v>
      </c>
      <c r="BE76" s="146">
        <v>2.8707472699999998E-4</v>
      </c>
      <c r="BF76" s="146">
        <v>3.14937473E-4</v>
      </c>
      <c r="BG76" s="146">
        <v>2.8310280000000003E-4</v>
      </c>
      <c r="BH76" s="146">
        <v>0</v>
      </c>
      <c r="BI76" s="146">
        <v>0</v>
      </c>
      <c r="BJ76" s="146">
        <v>0</v>
      </c>
      <c r="BK76" s="146">
        <v>0</v>
      </c>
      <c r="BL76" s="146">
        <v>3.5382025999999999E-5</v>
      </c>
      <c r="BM76" s="146">
        <v>3.4316068000000001E-5</v>
      </c>
      <c r="BN76" s="146">
        <v>3.2747187000000002E-5</v>
      </c>
      <c r="BO76" s="146">
        <v>3.6211277E-5</v>
      </c>
      <c r="BP76" s="146">
        <v>0</v>
      </c>
      <c r="BQ76" s="146">
        <v>0</v>
      </c>
      <c r="BR76" s="146">
        <v>0</v>
      </c>
      <c r="BS76" s="146">
        <v>0</v>
      </c>
      <c r="BT76" s="146">
        <v>0</v>
      </c>
      <c r="BU76" s="146">
        <v>0</v>
      </c>
      <c r="BV76" s="146">
        <v>0</v>
      </c>
      <c r="BW76" s="146">
        <v>0</v>
      </c>
      <c r="BX76" s="146">
        <v>0</v>
      </c>
      <c r="BY76" s="146">
        <v>0</v>
      </c>
      <c r="BZ76" s="146">
        <v>0</v>
      </c>
      <c r="CA76" s="146">
        <v>0</v>
      </c>
      <c r="CB76" s="146">
        <v>0</v>
      </c>
      <c r="CC76" s="146">
        <v>0</v>
      </c>
      <c r="CD76" s="146">
        <v>0</v>
      </c>
      <c r="CE76" s="146">
        <v>0</v>
      </c>
      <c r="CF76" s="146">
        <v>0</v>
      </c>
      <c r="CG76" s="146">
        <v>0</v>
      </c>
      <c r="CH76" s="146">
        <v>0</v>
      </c>
      <c r="CI76" s="146">
        <v>0</v>
      </c>
      <c r="CJ76" s="146">
        <v>1.1018355E-5</v>
      </c>
      <c r="CK76" s="146">
        <v>0</v>
      </c>
      <c r="CL76" s="146">
        <v>0</v>
      </c>
      <c r="CM76" s="146">
        <v>0</v>
      </c>
      <c r="CN76" s="146">
        <v>3.2660168300000002E-4</v>
      </c>
      <c r="CO76" s="146">
        <v>3.72475919E-4</v>
      </c>
      <c r="CP76" s="146">
        <v>3.2431372000000001E-4</v>
      </c>
      <c r="CQ76" s="146">
        <v>2.9946877199999995E-4</v>
      </c>
      <c r="CT76" s="105"/>
    </row>
    <row r="77" spans="1:98" x14ac:dyDescent="0.25">
      <c r="A77" s="122" t="s">
        <v>692</v>
      </c>
      <c r="B77" s="104" t="s">
        <v>75</v>
      </c>
      <c r="C77" s="88" t="s">
        <v>99</v>
      </c>
      <c r="D77" s="123">
        <f t="shared" ca="1" si="6"/>
        <v>2.1294941619999998E-3</v>
      </c>
      <c r="E77" s="123">
        <f t="shared" ca="1" si="6"/>
        <v>2.4591279694E-2</v>
      </c>
      <c r="F77" s="123">
        <f t="shared" ca="1" si="6"/>
        <v>2.4922984992500003E-3</v>
      </c>
      <c r="G77" s="123">
        <f t="shared" ca="1" si="6"/>
        <v>2.4591279694E-2</v>
      </c>
      <c r="H77" s="123">
        <f t="shared" ca="1" si="6"/>
        <v>5.7406113442999999E-2</v>
      </c>
      <c r="I77" s="123">
        <f t="shared" ca="1" si="6"/>
        <v>9.1640497500000001E-6</v>
      </c>
      <c r="J77" s="123">
        <f t="shared" ca="1" si="6"/>
        <v>8.321764464225001E-2</v>
      </c>
      <c r="K77" s="123">
        <f t="shared" ca="1" si="6"/>
        <v>7.2138952424999998E-4</v>
      </c>
      <c r="L77" s="123">
        <f t="shared" ca="1" si="6"/>
        <v>8.4431563700000005E-4</v>
      </c>
      <c r="M77" s="123">
        <f t="shared" ca="1" si="6"/>
        <v>0</v>
      </c>
      <c r="N77" s="123">
        <f t="shared" ca="1" si="6"/>
        <v>9.7618738000000005E-5</v>
      </c>
      <c r="O77" s="123">
        <f t="shared" ca="1" si="6"/>
        <v>0</v>
      </c>
      <c r="P77" s="123">
        <f t="shared" ca="1" si="6"/>
        <v>0</v>
      </c>
      <c r="Q77" s="123">
        <f t="shared" ca="1" si="6"/>
        <v>0</v>
      </c>
      <c r="R77" s="123">
        <f t="shared" ca="1" si="6"/>
        <v>0</v>
      </c>
      <c r="S77" s="123">
        <f t="shared" ca="1" si="6"/>
        <v>0</v>
      </c>
      <c r="T77" s="123">
        <f t="shared" ca="1" si="5"/>
        <v>9.7944697499999997E-6</v>
      </c>
      <c r="U77" s="124">
        <f t="shared" ca="1" si="5"/>
        <v>8.9297147825000004E-4</v>
      </c>
      <c r="X77" s="146">
        <v>3.1881694549999997E-3</v>
      </c>
      <c r="Y77" s="146">
        <v>1.8646085399999998E-3</v>
      </c>
      <c r="Z77" s="146">
        <v>2.2123970369999999E-3</v>
      </c>
      <c r="AA77" s="146">
        <v>1.2528016159999999E-3</v>
      </c>
      <c r="AB77" s="146">
        <v>2.4050328951E-2</v>
      </c>
      <c r="AC77" s="146">
        <v>2.3871096833E-2</v>
      </c>
      <c r="AD77" s="146">
        <v>2.4848894041000002E-2</v>
      </c>
      <c r="AE77" s="146">
        <v>2.5594798951000003E-2</v>
      </c>
      <c r="AF77" s="146">
        <v>2.6781810710000001E-3</v>
      </c>
      <c r="AG77" s="146">
        <v>2.5090005659999999E-3</v>
      </c>
      <c r="AH77" s="146">
        <v>2.4708056809999998E-3</v>
      </c>
      <c r="AI77" s="146">
        <v>2.311206679E-3</v>
      </c>
      <c r="AJ77" s="146">
        <v>2.4050328951E-2</v>
      </c>
      <c r="AK77" s="146">
        <v>2.3871096833E-2</v>
      </c>
      <c r="AL77" s="146">
        <v>2.4848894041000002E-2</v>
      </c>
      <c r="AM77" s="146">
        <v>2.5594798951000003E-2</v>
      </c>
      <c r="AN77" s="146">
        <v>5.5315689873999999E-2</v>
      </c>
      <c r="AO77" s="146">
        <v>5.5308249294000002E-2</v>
      </c>
      <c r="AP77" s="146">
        <v>5.7813131605999997E-2</v>
      </c>
      <c r="AQ77" s="146">
        <v>6.1187382998000001E-2</v>
      </c>
      <c r="AR77" s="146">
        <v>1.257829E-5</v>
      </c>
      <c r="AS77" s="146">
        <v>1.1408345E-5</v>
      </c>
      <c r="AT77" s="146">
        <v>1.2669564E-5</v>
      </c>
      <c r="AU77" s="146">
        <v>0</v>
      </c>
      <c r="AV77" s="146">
        <v>8.0328230675000001E-2</v>
      </c>
      <c r="AW77" s="146">
        <v>7.9737650392000009E-2</v>
      </c>
      <c r="AX77" s="146">
        <v>8.3624459450999999E-2</v>
      </c>
      <c r="AY77" s="146">
        <v>8.9180238051000005E-2</v>
      </c>
      <c r="AZ77" s="146">
        <v>1.635016582E-3</v>
      </c>
      <c r="BA77" s="146">
        <v>1.2505415150000001E-3</v>
      </c>
      <c r="BB77" s="109">
        <v>0</v>
      </c>
      <c r="BC77" s="109">
        <v>0</v>
      </c>
      <c r="BD77" s="146">
        <v>1.0118594010000001E-3</v>
      </c>
      <c r="BE77" s="146">
        <v>7.4505344800000002E-4</v>
      </c>
      <c r="BF77" s="146">
        <v>8.5314761799999998E-4</v>
      </c>
      <c r="BG77" s="146">
        <v>7.6720208100000003E-4</v>
      </c>
      <c r="BH77" s="146">
        <v>0</v>
      </c>
      <c r="BI77" s="146">
        <v>0</v>
      </c>
      <c r="BJ77" s="146">
        <v>0</v>
      </c>
      <c r="BK77" s="146">
        <v>0</v>
      </c>
      <c r="BL77" s="146">
        <v>1.00592262E-4</v>
      </c>
      <c r="BM77" s="146">
        <v>9.6387508999999996E-5</v>
      </c>
      <c r="BN77" s="146">
        <v>9.1990767999999999E-5</v>
      </c>
      <c r="BO77" s="146">
        <v>1.01504413E-4</v>
      </c>
      <c r="BP77" s="146">
        <v>0</v>
      </c>
      <c r="BQ77" s="146">
        <v>0</v>
      </c>
      <c r="BR77" s="146">
        <v>0</v>
      </c>
      <c r="BS77" s="146">
        <v>0</v>
      </c>
      <c r="BT77" s="146">
        <v>0</v>
      </c>
      <c r="BU77" s="146">
        <v>0</v>
      </c>
      <c r="BV77" s="146">
        <v>0</v>
      </c>
      <c r="BW77" s="146">
        <v>0</v>
      </c>
      <c r="BX77" s="146">
        <v>0</v>
      </c>
      <c r="BY77" s="146">
        <v>0</v>
      </c>
      <c r="BZ77" s="146">
        <v>0</v>
      </c>
      <c r="CA77" s="146">
        <v>0</v>
      </c>
      <c r="CB77" s="146">
        <v>0</v>
      </c>
      <c r="CC77" s="146">
        <v>0</v>
      </c>
      <c r="CD77" s="146">
        <v>0</v>
      </c>
      <c r="CE77" s="146">
        <v>0</v>
      </c>
      <c r="CF77" s="146">
        <v>0</v>
      </c>
      <c r="CG77" s="146">
        <v>0</v>
      </c>
      <c r="CH77" s="146">
        <v>0</v>
      </c>
      <c r="CI77" s="146">
        <v>0</v>
      </c>
      <c r="CJ77" s="146">
        <v>2.5652742000000001E-5</v>
      </c>
      <c r="CK77" s="146">
        <v>1.3525137E-5</v>
      </c>
      <c r="CL77" s="146">
        <v>0</v>
      </c>
      <c r="CM77" s="146">
        <v>0</v>
      </c>
      <c r="CN77" s="146">
        <v>8.8194470700000006E-4</v>
      </c>
      <c r="CO77" s="146">
        <v>1.0068720380000001E-3</v>
      </c>
      <c r="CP77" s="146">
        <v>8.7637425599999992E-4</v>
      </c>
      <c r="CQ77" s="146">
        <v>8.0669491199999999E-4</v>
      </c>
      <c r="CT77" s="105"/>
    </row>
    <row r="78" spans="1:98" x14ac:dyDescent="0.25">
      <c r="A78" s="122" t="s">
        <v>692</v>
      </c>
      <c r="B78" s="104" t="s">
        <v>75</v>
      </c>
      <c r="C78" s="88" t="s">
        <v>77</v>
      </c>
      <c r="D78" s="123">
        <f t="shared" ca="1" si="6"/>
        <v>1.33253800025E-3</v>
      </c>
      <c r="E78" s="123">
        <f t="shared" ca="1" si="6"/>
        <v>2.168427624525E-2</v>
      </c>
      <c r="F78" s="123">
        <f t="shared" ca="1" si="6"/>
        <v>1.2858956129999999E-3</v>
      </c>
      <c r="G78" s="123">
        <f t="shared" ca="1" si="6"/>
        <v>2.168427624525E-2</v>
      </c>
      <c r="H78" s="123">
        <f t="shared" ca="1" si="6"/>
        <v>1.111556531575E-2</v>
      </c>
      <c r="I78" s="123">
        <f t="shared" ca="1" si="6"/>
        <v>1.984813413975E-2</v>
      </c>
      <c r="J78" s="123">
        <f t="shared" ca="1" si="6"/>
        <v>9.4804741179999995E-3</v>
      </c>
      <c r="K78" s="123">
        <f t="shared" ca="1" si="6"/>
        <v>5.3449974049999999E-4</v>
      </c>
      <c r="L78" s="123">
        <f t="shared" ca="1" si="6"/>
        <v>4.373617965E-4</v>
      </c>
      <c r="M78" s="123">
        <f t="shared" ca="1" si="6"/>
        <v>0</v>
      </c>
      <c r="N78" s="123">
        <f t="shared" ca="1" si="6"/>
        <v>4.8746389999999997E-5</v>
      </c>
      <c r="O78" s="123">
        <f t="shared" ca="1" si="6"/>
        <v>0</v>
      </c>
      <c r="P78" s="123">
        <f t="shared" ca="1" si="6"/>
        <v>0</v>
      </c>
      <c r="Q78" s="123">
        <f t="shared" ca="1" si="6"/>
        <v>0</v>
      </c>
      <c r="R78" s="123">
        <f t="shared" ca="1" si="6"/>
        <v>0</v>
      </c>
      <c r="S78" s="123">
        <f t="shared" ca="1" si="6"/>
        <v>0</v>
      </c>
      <c r="T78" s="123">
        <f t="shared" ca="1" si="5"/>
        <v>3.61290725E-6</v>
      </c>
      <c r="U78" s="124">
        <f t="shared" ca="1" si="5"/>
        <v>4.6821430475000003E-4</v>
      </c>
      <c r="X78" s="146">
        <v>1.8651923300000001E-3</v>
      </c>
      <c r="Y78" s="146">
        <v>1.1921014270000001E-3</v>
      </c>
      <c r="Z78" s="146">
        <v>1.398451427E-3</v>
      </c>
      <c r="AA78" s="146">
        <v>8.7440681699999998E-4</v>
      </c>
      <c r="AB78" s="146">
        <v>2.1992992949999998E-2</v>
      </c>
      <c r="AC78" s="146">
        <v>2.1123198217999999E-2</v>
      </c>
      <c r="AD78" s="146">
        <v>2.1740954476999998E-2</v>
      </c>
      <c r="AE78" s="146">
        <v>2.1879959336E-2</v>
      </c>
      <c r="AF78" s="146">
        <v>1.3829656589999999E-3</v>
      </c>
      <c r="AG78" s="146">
        <v>1.2970885439999998E-3</v>
      </c>
      <c r="AH78" s="146">
        <v>1.2728005630000001E-3</v>
      </c>
      <c r="AI78" s="146">
        <v>1.190727686E-3</v>
      </c>
      <c r="AJ78" s="146">
        <v>2.1992992949999998E-2</v>
      </c>
      <c r="AK78" s="146">
        <v>2.1123198217999999E-2</v>
      </c>
      <c r="AL78" s="146">
        <v>2.1740954476999998E-2</v>
      </c>
      <c r="AM78" s="146">
        <v>2.1879959336E-2</v>
      </c>
      <c r="AN78" s="146">
        <v>1.0652439969E-2</v>
      </c>
      <c r="AO78" s="146">
        <v>1.0718850016E-2</v>
      </c>
      <c r="AP78" s="146">
        <v>1.1145330263E-2</v>
      </c>
      <c r="AQ78" s="146">
        <v>1.1945641014999999E-2</v>
      </c>
      <c r="AR78" s="146">
        <v>2.0279912030999998E-2</v>
      </c>
      <c r="AS78" s="146">
        <v>1.9951764122000001E-2</v>
      </c>
      <c r="AT78" s="146">
        <v>1.9564482130000001E-2</v>
      </c>
      <c r="AU78" s="146">
        <v>1.9596378275999998E-2</v>
      </c>
      <c r="AV78" s="146">
        <v>9.164593322E-3</v>
      </c>
      <c r="AW78" s="146">
        <v>9.0551748100000003E-3</v>
      </c>
      <c r="AX78" s="146">
        <v>9.4675417429999995E-3</v>
      </c>
      <c r="AY78" s="146">
        <v>1.0234586597E-2</v>
      </c>
      <c r="AZ78" s="146">
        <v>1.2124267629999999E-3</v>
      </c>
      <c r="BA78" s="146">
        <v>9.2557219900000001E-4</v>
      </c>
      <c r="BB78" s="109">
        <v>0</v>
      </c>
      <c r="BC78" s="109">
        <v>0</v>
      </c>
      <c r="BD78" s="146">
        <v>5.1410386200000005E-4</v>
      </c>
      <c r="BE78" s="146">
        <v>4.0338889599999996E-4</v>
      </c>
      <c r="BF78" s="146">
        <v>4.39017269E-4</v>
      </c>
      <c r="BG78" s="146">
        <v>3.9293715900000001E-4</v>
      </c>
      <c r="BH78" s="146">
        <v>0</v>
      </c>
      <c r="BI78" s="146">
        <v>0</v>
      </c>
      <c r="BJ78" s="146">
        <v>0</v>
      </c>
      <c r="BK78" s="146">
        <v>0</v>
      </c>
      <c r="BL78" s="146">
        <v>4.9971413000000003E-5</v>
      </c>
      <c r="BM78" s="146">
        <v>4.7875750000000003E-5</v>
      </c>
      <c r="BN78" s="146">
        <v>4.6228413000000002E-5</v>
      </c>
      <c r="BO78" s="146">
        <v>5.0909984000000002E-5</v>
      </c>
      <c r="BP78" s="146">
        <v>0</v>
      </c>
      <c r="BQ78" s="146">
        <v>0</v>
      </c>
      <c r="BR78" s="146">
        <v>0</v>
      </c>
      <c r="BS78" s="146">
        <v>0</v>
      </c>
      <c r="BT78" s="146">
        <v>0</v>
      </c>
      <c r="BU78" s="146">
        <v>0</v>
      </c>
      <c r="BV78" s="146">
        <v>0</v>
      </c>
      <c r="BW78" s="146">
        <v>0</v>
      </c>
      <c r="BX78" s="146">
        <v>0</v>
      </c>
      <c r="BY78" s="146">
        <v>0</v>
      </c>
      <c r="BZ78" s="146">
        <v>0</v>
      </c>
      <c r="CA78" s="146">
        <v>0</v>
      </c>
      <c r="CB78" s="146">
        <v>0</v>
      </c>
      <c r="CC78" s="146">
        <v>0</v>
      </c>
      <c r="CD78" s="146">
        <v>0</v>
      </c>
      <c r="CE78" s="146">
        <v>0</v>
      </c>
      <c r="CF78" s="146">
        <v>0</v>
      </c>
      <c r="CG78" s="146">
        <v>0</v>
      </c>
      <c r="CH78" s="146">
        <v>0</v>
      </c>
      <c r="CI78" s="146">
        <v>0</v>
      </c>
      <c r="CJ78" s="146">
        <v>1.4451629E-5</v>
      </c>
      <c r="CK78" s="146">
        <v>0</v>
      </c>
      <c r="CL78" s="146">
        <v>0</v>
      </c>
      <c r="CM78" s="146">
        <v>0</v>
      </c>
      <c r="CN78" s="146">
        <v>4.6104298200000003E-4</v>
      </c>
      <c r="CO78" s="146">
        <v>5.2787545000000007E-4</v>
      </c>
      <c r="CP78" s="146">
        <v>4.6071039600000002E-4</v>
      </c>
      <c r="CQ78" s="146">
        <v>4.23228391E-4</v>
      </c>
      <c r="CT78" s="105"/>
    </row>
    <row r="79" spans="1:98" x14ac:dyDescent="0.25">
      <c r="A79" s="122" t="s">
        <v>692</v>
      </c>
      <c r="B79" s="104" t="s">
        <v>75</v>
      </c>
      <c r="C79" s="88" t="s">
        <v>100</v>
      </c>
      <c r="D79" s="123">
        <f t="shared" ca="1" si="6"/>
        <v>1.2307005235E-3</v>
      </c>
      <c r="E79" s="123">
        <f t="shared" ca="1" si="6"/>
        <v>1.421189284725E-2</v>
      </c>
      <c r="F79" s="123">
        <f t="shared" ca="1" si="6"/>
        <v>1.30211525E-3</v>
      </c>
      <c r="G79" s="123">
        <f t="shared" ca="1" si="6"/>
        <v>1.421189284725E-2</v>
      </c>
      <c r="H79" s="123">
        <f t="shared" ca="1" si="6"/>
        <v>3.18246912115E-2</v>
      </c>
      <c r="I79" s="123">
        <f t="shared" ca="1" si="6"/>
        <v>5.8468072405E-3</v>
      </c>
      <c r="J79" s="123">
        <f t="shared" ca="1" si="6"/>
        <v>2.8992930277250001E-2</v>
      </c>
      <c r="K79" s="123">
        <f t="shared" ca="1" si="6"/>
        <v>4.4917893425000001E-4</v>
      </c>
      <c r="L79" s="123">
        <f t="shared" ca="1" si="6"/>
        <v>4.2895894850000001E-4</v>
      </c>
      <c r="M79" s="123">
        <f t="shared" ca="1" si="6"/>
        <v>0</v>
      </c>
      <c r="N79" s="123">
        <f t="shared" ca="1" si="6"/>
        <v>4.5232126999999997E-5</v>
      </c>
      <c r="O79" s="123">
        <f t="shared" ca="1" si="6"/>
        <v>0</v>
      </c>
      <c r="P79" s="123">
        <f t="shared" ca="1" si="6"/>
        <v>0</v>
      </c>
      <c r="Q79" s="123">
        <f t="shared" ca="1" si="6"/>
        <v>0</v>
      </c>
      <c r="R79" s="123">
        <f t="shared" ca="1" si="6"/>
        <v>0</v>
      </c>
      <c r="S79" s="123">
        <f t="shared" ca="1" si="6"/>
        <v>0</v>
      </c>
      <c r="T79" s="123">
        <f t="shared" ca="1" si="5"/>
        <v>3.60179575E-6</v>
      </c>
      <c r="U79" s="124">
        <f t="shared" ca="1" si="5"/>
        <v>4.6894733975000005E-4</v>
      </c>
      <c r="X79" s="146">
        <v>1.7979492539999999E-3</v>
      </c>
      <c r="Y79" s="146">
        <v>1.0981339559999999E-3</v>
      </c>
      <c r="Z79" s="146">
        <v>1.2848169020000001E-3</v>
      </c>
      <c r="AA79" s="146">
        <v>7.4190198200000008E-4</v>
      </c>
      <c r="AB79" s="146">
        <v>1.4021324177E-2</v>
      </c>
      <c r="AC79" s="146">
        <v>1.3813006155E-2</v>
      </c>
      <c r="AD79" s="146">
        <v>1.4333841336999999E-2</v>
      </c>
      <c r="AE79" s="146">
        <v>1.467939972E-2</v>
      </c>
      <c r="AF79" s="146">
        <v>1.400184838E-3</v>
      </c>
      <c r="AG79" s="146">
        <v>1.312047002E-3</v>
      </c>
      <c r="AH79" s="146">
        <v>1.2885269840000001E-3</v>
      </c>
      <c r="AI79" s="146">
        <v>1.2077021759999999E-3</v>
      </c>
      <c r="AJ79" s="146">
        <v>1.4021324177E-2</v>
      </c>
      <c r="AK79" s="146">
        <v>1.3813006155E-2</v>
      </c>
      <c r="AL79" s="146">
        <v>1.4333841336999999E-2</v>
      </c>
      <c r="AM79" s="146">
        <v>1.467939972E-2</v>
      </c>
      <c r="AN79" s="146">
        <v>3.0752300444999998E-2</v>
      </c>
      <c r="AO79" s="146">
        <v>3.0698531302000003E-2</v>
      </c>
      <c r="AP79" s="146">
        <v>3.2013112396999999E-2</v>
      </c>
      <c r="AQ79" s="146">
        <v>3.3834820702000001E-2</v>
      </c>
      <c r="AR79" s="146">
        <v>6.2488852510000003E-3</v>
      </c>
      <c r="AS79" s="146">
        <v>6.0837195289999996E-3</v>
      </c>
      <c r="AT79" s="146">
        <v>6.4538638790000002E-3</v>
      </c>
      <c r="AU79" s="146">
        <v>4.6007603029999998E-3</v>
      </c>
      <c r="AV79" s="146">
        <v>2.8022553382E-2</v>
      </c>
      <c r="AW79" s="146">
        <v>2.778152146E-2</v>
      </c>
      <c r="AX79" s="146">
        <v>2.9052612883000001E-2</v>
      </c>
      <c r="AY79" s="146">
        <v>3.1115033384000002E-2</v>
      </c>
      <c r="AZ79" s="146">
        <v>1.0201502529999999E-3</v>
      </c>
      <c r="BA79" s="146">
        <v>7.7656548400000002E-4</v>
      </c>
      <c r="BB79" s="109">
        <v>0</v>
      </c>
      <c r="BC79" s="109">
        <v>0</v>
      </c>
      <c r="BD79" s="146">
        <v>4.9514811600000002E-4</v>
      </c>
      <c r="BE79" s="146">
        <v>3.7775422099999999E-4</v>
      </c>
      <c r="BF79" s="146">
        <v>4.4414295200000001E-4</v>
      </c>
      <c r="BG79" s="146">
        <v>3.9879050500000004E-4</v>
      </c>
      <c r="BH79" s="146">
        <v>0</v>
      </c>
      <c r="BI79" s="146">
        <v>0</v>
      </c>
      <c r="BJ79" s="146">
        <v>0</v>
      </c>
      <c r="BK79" s="146">
        <v>0</v>
      </c>
      <c r="BL79" s="146">
        <v>4.6416828999999998E-5</v>
      </c>
      <c r="BM79" s="146">
        <v>4.4707601000000001E-5</v>
      </c>
      <c r="BN79" s="146">
        <v>4.2682300999999999E-5</v>
      </c>
      <c r="BO79" s="146">
        <v>4.7121776999999997E-5</v>
      </c>
      <c r="BP79" s="146">
        <v>0</v>
      </c>
      <c r="BQ79" s="146">
        <v>0</v>
      </c>
      <c r="BR79" s="146">
        <v>0</v>
      </c>
      <c r="BS79" s="146">
        <v>0</v>
      </c>
      <c r="BT79" s="146">
        <v>0</v>
      </c>
      <c r="BU79" s="146">
        <v>0</v>
      </c>
      <c r="BV79" s="146">
        <v>0</v>
      </c>
      <c r="BW79" s="146">
        <v>0</v>
      </c>
      <c r="BX79" s="146">
        <v>0</v>
      </c>
      <c r="BY79" s="146">
        <v>0</v>
      </c>
      <c r="BZ79" s="146">
        <v>0</v>
      </c>
      <c r="CA79" s="146">
        <v>0</v>
      </c>
      <c r="CB79" s="146">
        <v>0</v>
      </c>
      <c r="CC79" s="146">
        <v>0</v>
      </c>
      <c r="CD79" s="146">
        <v>0</v>
      </c>
      <c r="CE79" s="146">
        <v>0</v>
      </c>
      <c r="CF79" s="146">
        <v>0</v>
      </c>
      <c r="CG79" s="146">
        <v>0</v>
      </c>
      <c r="CH79" s="146">
        <v>0</v>
      </c>
      <c r="CI79" s="146">
        <v>0</v>
      </c>
      <c r="CJ79" s="146">
        <v>1.4407183E-5</v>
      </c>
      <c r="CK79" s="146">
        <v>0</v>
      </c>
      <c r="CL79" s="146">
        <v>0</v>
      </c>
      <c r="CM79" s="146">
        <v>0</v>
      </c>
      <c r="CN79" s="146">
        <v>4.6253999500000002E-4</v>
      </c>
      <c r="CO79" s="146">
        <v>5.28439926E-4</v>
      </c>
      <c r="CP79" s="146">
        <v>4.6063511999999999E-4</v>
      </c>
      <c r="CQ79" s="146">
        <v>4.2417431800000001E-4</v>
      </c>
      <c r="CT79" s="105"/>
    </row>
    <row r="80" spans="1:98" x14ac:dyDescent="0.25">
      <c r="A80" s="122" t="s">
        <v>692</v>
      </c>
      <c r="B80" s="104" t="s">
        <v>75</v>
      </c>
      <c r="C80" s="88" t="s">
        <v>101</v>
      </c>
      <c r="D80" s="123">
        <f t="shared" ca="1" si="6"/>
        <v>3.2141594782499998E-3</v>
      </c>
      <c r="E80" s="123">
        <f t="shared" ca="1" si="6"/>
        <v>2.1415819510250001E-2</v>
      </c>
      <c r="F80" s="123">
        <f t="shared" ca="1" si="6"/>
        <v>7.7778771049999992E-4</v>
      </c>
      <c r="G80" s="123">
        <f t="shared" ca="1" si="6"/>
        <v>2.1415819510250001E-2</v>
      </c>
      <c r="H80" s="123">
        <f t="shared" ca="1" si="6"/>
        <v>1.271322436075E-2</v>
      </c>
      <c r="I80" s="123">
        <f t="shared" ca="1" si="6"/>
        <v>1.312974365475E-2</v>
      </c>
      <c r="J80" s="123">
        <f t="shared" ca="1" si="6"/>
        <v>7.5814446230000002E-3</v>
      </c>
      <c r="K80" s="123">
        <f t="shared" ca="1" si="6"/>
        <v>3.2906935574999996E-4</v>
      </c>
      <c r="L80" s="123">
        <f t="shared" ca="1" si="6"/>
        <v>2.6161286350000001E-4</v>
      </c>
      <c r="M80" s="123">
        <f t="shared" ca="1" si="6"/>
        <v>0</v>
      </c>
      <c r="N80" s="123">
        <f t="shared" ca="1" si="6"/>
        <v>3.1171692250000002E-5</v>
      </c>
      <c r="O80" s="123">
        <f t="shared" ca="1" si="6"/>
        <v>0</v>
      </c>
      <c r="P80" s="123">
        <f t="shared" ca="1" si="6"/>
        <v>0</v>
      </c>
      <c r="Q80" s="123">
        <f t="shared" ca="1" si="6"/>
        <v>0</v>
      </c>
      <c r="R80" s="123">
        <f t="shared" ca="1" si="6"/>
        <v>0</v>
      </c>
      <c r="S80" s="123">
        <f t="shared" ca="1" si="6"/>
        <v>0</v>
      </c>
      <c r="T80" s="123">
        <f t="shared" ca="1" si="5"/>
        <v>0</v>
      </c>
      <c r="U80" s="124">
        <f t="shared" ca="1" si="5"/>
        <v>2.7060347199999997E-4</v>
      </c>
      <c r="X80" s="146">
        <v>3.5059621040000001E-3</v>
      </c>
      <c r="Y80" s="146">
        <v>3.1777595860000003E-3</v>
      </c>
      <c r="Z80" s="146">
        <v>3.224189144E-3</v>
      </c>
      <c r="AA80" s="146">
        <v>2.9487270789999996E-3</v>
      </c>
      <c r="AB80" s="146">
        <v>2.1927050133E-2</v>
      </c>
      <c r="AC80" s="146">
        <v>2.0859753732999999E-2</v>
      </c>
      <c r="AD80" s="146">
        <v>2.1442272458000001E-2</v>
      </c>
      <c r="AE80" s="146">
        <v>2.1434201717000001E-2</v>
      </c>
      <c r="AF80" s="146">
        <v>8.6737307699999997E-4</v>
      </c>
      <c r="AG80" s="146">
        <v>7.7386075199999994E-4</v>
      </c>
      <c r="AH80" s="146">
        <v>7.5798028099999996E-4</v>
      </c>
      <c r="AI80" s="146">
        <v>7.1193673200000004E-4</v>
      </c>
      <c r="AJ80" s="146">
        <v>2.1927050133E-2</v>
      </c>
      <c r="AK80" s="146">
        <v>2.0859753732999999E-2</v>
      </c>
      <c r="AL80" s="146">
        <v>2.1442272458000001E-2</v>
      </c>
      <c r="AM80" s="146">
        <v>2.1434201717000001E-2</v>
      </c>
      <c r="AN80" s="146">
        <v>1.2251284744000002E-2</v>
      </c>
      <c r="AO80" s="146">
        <v>1.2261314500999999E-2</v>
      </c>
      <c r="AP80" s="146">
        <v>1.2772951861999999E-2</v>
      </c>
      <c r="AQ80" s="146">
        <v>1.3567346336E-2</v>
      </c>
      <c r="AR80" s="146">
        <v>1.3010109008999999E-2</v>
      </c>
      <c r="AS80" s="146">
        <v>1.2999542886E-2</v>
      </c>
      <c r="AT80" s="146">
        <v>1.2807525635000001E-2</v>
      </c>
      <c r="AU80" s="146">
        <v>1.3701797089E-2</v>
      </c>
      <c r="AV80" s="146">
        <v>7.4084876210000006E-3</v>
      </c>
      <c r="AW80" s="146">
        <v>7.2618956140000001E-3</v>
      </c>
      <c r="AX80" s="146">
        <v>7.5438238919999998E-3</v>
      </c>
      <c r="AY80" s="146">
        <v>8.1115713650000004E-3</v>
      </c>
      <c r="AZ80" s="146">
        <v>7.4471918099999995E-4</v>
      </c>
      <c r="BA80" s="146">
        <v>5.7155824199999991E-4</v>
      </c>
      <c r="BB80" s="109">
        <v>0</v>
      </c>
      <c r="BC80" s="109">
        <v>0</v>
      </c>
      <c r="BD80" s="146">
        <v>3.1178610200000001E-4</v>
      </c>
      <c r="BE80" s="146">
        <v>2.3723402700000001E-4</v>
      </c>
      <c r="BF80" s="146">
        <v>2.6170622199999998E-4</v>
      </c>
      <c r="BG80" s="146">
        <v>2.3572510299999999E-4</v>
      </c>
      <c r="BH80" s="146">
        <v>0</v>
      </c>
      <c r="BI80" s="146">
        <v>0</v>
      </c>
      <c r="BJ80" s="146">
        <v>0</v>
      </c>
      <c r="BK80" s="146">
        <v>0</v>
      </c>
      <c r="BL80" s="146">
        <v>3.1536128000000001E-5</v>
      </c>
      <c r="BM80" s="146">
        <v>3.0951760999999997E-5</v>
      </c>
      <c r="BN80" s="146">
        <v>2.9464397E-5</v>
      </c>
      <c r="BO80" s="146">
        <v>3.2734483000000003E-5</v>
      </c>
      <c r="BP80" s="146">
        <v>0</v>
      </c>
      <c r="BQ80" s="146">
        <v>0</v>
      </c>
      <c r="BR80" s="146">
        <v>0</v>
      </c>
      <c r="BS80" s="146">
        <v>0</v>
      </c>
      <c r="BT80" s="146">
        <v>0</v>
      </c>
      <c r="BU80" s="146">
        <v>0</v>
      </c>
      <c r="BV80" s="146">
        <v>0</v>
      </c>
      <c r="BW80" s="146">
        <v>0</v>
      </c>
      <c r="BX80" s="146">
        <v>0</v>
      </c>
      <c r="BY80" s="146">
        <v>0</v>
      </c>
      <c r="BZ80" s="146">
        <v>0</v>
      </c>
      <c r="CA80" s="146">
        <v>0</v>
      </c>
      <c r="CB80" s="146">
        <v>0</v>
      </c>
      <c r="CC80" s="146">
        <v>0</v>
      </c>
      <c r="CD80" s="146">
        <v>0</v>
      </c>
      <c r="CE80" s="146">
        <v>0</v>
      </c>
      <c r="CF80" s="146">
        <v>0</v>
      </c>
      <c r="CG80" s="146">
        <v>0</v>
      </c>
      <c r="CH80" s="146">
        <v>0</v>
      </c>
      <c r="CI80" s="146">
        <v>0</v>
      </c>
      <c r="CJ80" s="146">
        <v>0</v>
      </c>
      <c r="CK80" s="146">
        <v>0</v>
      </c>
      <c r="CL80" s="146">
        <v>0</v>
      </c>
      <c r="CM80" s="146">
        <v>0</v>
      </c>
      <c r="CN80" s="146">
        <v>2.67009519E-4</v>
      </c>
      <c r="CO80" s="146">
        <v>3.0450604300000001E-4</v>
      </c>
      <c r="CP80" s="146">
        <v>2.6493150299999998E-4</v>
      </c>
      <c r="CQ80" s="146">
        <v>2.4596682299999999E-4</v>
      </c>
      <c r="CT80" s="105"/>
    </row>
    <row r="81" spans="1:98" x14ac:dyDescent="0.25">
      <c r="A81" s="122" t="s">
        <v>692</v>
      </c>
      <c r="B81" s="104" t="s">
        <v>75</v>
      </c>
      <c r="C81" s="88" t="s">
        <v>102</v>
      </c>
      <c r="D81" s="123">
        <f t="shared" ca="1" si="6"/>
        <v>1.048784555E-3</v>
      </c>
      <c r="E81" s="123">
        <f t="shared" ca="1" si="6"/>
        <v>1.2551032404E-2</v>
      </c>
      <c r="F81" s="123">
        <f t="shared" ca="1" si="6"/>
        <v>1.1810393462499999E-3</v>
      </c>
      <c r="G81" s="123">
        <f t="shared" ca="1" si="6"/>
        <v>1.2551032404E-2</v>
      </c>
      <c r="H81" s="123">
        <f t="shared" ca="1" si="6"/>
        <v>2.7746847764749998E-2</v>
      </c>
      <c r="I81" s="123">
        <f t="shared" ca="1" si="6"/>
        <v>2.89973394825E-3</v>
      </c>
      <c r="J81" s="123">
        <f t="shared" ca="1" si="6"/>
        <v>2.6650570169999999E-2</v>
      </c>
      <c r="K81" s="123">
        <f t="shared" ca="1" si="6"/>
        <v>3.8973172625000001E-4</v>
      </c>
      <c r="L81" s="123">
        <f t="shared" ca="1" si="6"/>
        <v>3.80350244E-4</v>
      </c>
      <c r="M81" s="123">
        <f t="shared" ca="1" si="6"/>
        <v>0</v>
      </c>
      <c r="N81" s="123">
        <f t="shared" ca="1" si="6"/>
        <v>4.5683059750000001E-5</v>
      </c>
      <c r="O81" s="123">
        <f t="shared" ca="1" si="6"/>
        <v>0</v>
      </c>
      <c r="P81" s="123">
        <f t="shared" ca="1" si="6"/>
        <v>0</v>
      </c>
      <c r="Q81" s="123">
        <f t="shared" ca="1" si="6"/>
        <v>0</v>
      </c>
      <c r="R81" s="123">
        <f t="shared" ca="1" si="6"/>
        <v>0</v>
      </c>
      <c r="S81" s="123">
        <f t="shared" ref="S81:U96" ca="1" si="7">AVERAGE(OFFSET($X81,0,4*S$3-4,1,4))</f>
        <v>0</v>
      </c>
      <c r="T81" s="123">
        <f t="shared" ca="1" si="7"/>
        <v>3.6883777500000001E-6</v>
      </c>
      <c r="U81" s="124">
        <f t="shared" ca="1" si="7"/>
        <v>4.2297372124999998E-4</v>
      </c>
      <c r="X81" s="146">
        <v>1.544841571E-3</v>
      </c>
      <c r="Y81" s="146">
        <v>9.30204601E-4</v>
      </c>
      <c r="Z81" s="146">
        <v>1.100057762E-3</v>
      </c>
      <c r="AA81" s="146">
        <v>6.2003428600000004E-4</v>
      </c>
      <c r="AB81" s="146">
        <v>1.2380549326999999E-2</v>
      </c>
      <c r="AC81" s="146">
        <v>1.2202840233999999E-2</v>
      </c>
      <c r="AD81" s="146">
        <v>1.2653183241E-2</v>
      </c>
      <c r="AE81" s="146">
        <v>1.2967556813999999E-2</v>
      </c>
      <c r="AF81" s="146">
        <v>1.2677800549999998E-3</v>
      </c>
      <c r="AG81" s="146">
        <v>1.19048022E-3</v>
      </c>
      <c r="AH81" s="146">
        <v>1.1685097650000001E-3</v>
      </c>
      <c r="AI81" s="146">
        <v>1.0973873449999999E-3</v>
      </c>
      <c r="AJ81" s="146">
        <v>1.2380549326999999E-2</v>
      </c>
      <c r="AK81" s="146">
        <v>1.2202840233999999E-2</v>
      </c>
      <c r="AL81" s="146">
        <v>1.2653183241E-2</v>
      </c>
      <c r="AM81" s="146">
        <v>1.2967556813999999E-2</v>
      </c>
      <c r="AN81" s="146">
        <v>2.6825137873000001E-2</v>
      </c>
      <c r="AO81" s="146">
        <v>2.6779169610999999E-2</v>
      </c>
      <c r="AP81" s="146">
        <v>2.7879933773E-2</v>
      </c>
      <c r="AQ81" s="146">
        <v>2.9503149802E-2</v>
      </c>
      <c r="AR81" s="146">
        <v>3.3762484109999998E-3</v>
      </c>
      <c r="AS81" s="146">
        <v>3.0331413220000001E-3</v>
      </c>
      <c r="AT81" s="146">
        <v>3.2838131460000003E-3</v>
      </c>
      <c r="AU81" s="146">
        <v>1.9057329140000001E-3</v>
      </c>
      <c r="AV81" s="146">
        <v>2.5733031074999999E-2</v>
      </c>
      <c r="AW81" s="146">
        <v>2.5552062622000001E-2</v>
      </c>
      <c r="AX81" s="146">
        <v>2.6690245863999998E-2</v>
      </c>
      <c r="AY81" s="146">
        <v>2.8626941119E-2</v>
      </c>
      <c r="AZ81" s="146">
        <v>8.8720601600000002E-4</v>
      </c>
      <c r="BA81" s="146">
        <v>6.7172088900000002E-4</v>
      </c>
      <c r="BB81" s="109">
        <v>0</v>
      </c>
      <c r="BC81" s="109">
        <v>0</v>
      </c>
      <c r="BD81" s="146">
        <v>4.3270328000000001E-4</v>
      </c>
      <c r="BE81" s="146">
        <v>3.2758281700000002E-4</v>
      </c>
      <c r="BF81" s="146">
        <v>4.0082435599999997E-4</v>
      </c>
      <c r="BG81" s="146">
        <v>3.6029052300000001E-4</v>
      </c>
      <c r="BH81" s="146">
        <v>0</v>
      </c>
      <c r="BI81" s="146">
        <v>0</v>
      </c>
      <c r="BJ81" s="146">
        <v>0</v>
      </c>
      <c r="BK81" s="146">
        <v>0</v>
      </c>
      <c r="BL81" s="146">
        <v>4.6538456999999997E-5</v>
      </c>
      <c r="BM81" s="146">
        <v>4.5345658E-5</v>
      </c>
      <c r="BN81" s="146">
        <v>4.3213424000000001E-5</v>
      </c>
      <c r="BO81" s="146">
        <v>4.76347E-5</v>
      </c>
      <c r="BP81" s="146">
        <v>0</v>
      </c>
      <c r="BQ81" s="146">
        <v>0</v>
      </c>
      <c r="BR81" s="146">
        <v>0</v>
      </c>
      <c r="BS81" s="146">
        <v>0</v>
      </c>
      <c r="BT81" s="146">
        <v>0</v>
      </c>
      <c r="BU81" s="146">
        <v>0</v>
      </c>
      <c r="BV81" s="146">
        <v>0</v>
      </c>
      <c r="BW81" s="146">
        <v>0</v>
      </c>
      <c r="BX81" s="146">
        <v>0</v>
      </c>
      <c r="BY81" s="146">
        <v>0</v>
      </c>
      <c r="BZ81" s="146">
        <v>0</v>
      </c>
      <c r="CA81" s="146">
        <v>0</v>
      </c>
      <c r="CB81" s="146">
        <v>0</v>
      </c>
      <c r="CC81" s="146">
        <v>0</v>
      </c>
      <c r="CD81" s="146">
        <v>0</v>
      </c>
      <c r="CE81" s="146">
        <v>0</v>
      </c>
      <c r="CF81" s="146">
        <v>0</v>
      </c>
      <c r="CG81" s="146">
        <v>0</v>
      </c>
      <c r="CH81" s="146">
        <v>0</v>
      </c>
      <c r="CI81" s="146">
        <v>0</v>
      </c>
      <c r="CJ81" s="146">
        <v>1.4753511E-5</v>
      </c>
      <c r="CK81" s="146">
        <v>0</v>
      </c>
      <c r="CL81" s="146">
        <v>0</v>
      </c>
      <c r="CM81" s="146">
        <v>0</v>
      </c>
      <c r="CN81" s="146">
        <v>4.1713319999999999E-4</v>
      </c>
      <c r="CO81" s="146">
        <v>4.7545170100000002E-4</v>
      </c>
      <c r="CP81" s="146">
        <v>4.1530482299999998E-4</v>
      </c>
      <c r="CQ81" s="146">
        <v>3.8400516099999999E-4</v>
      </c>
      <c r="CT81" s="105"/>
    </row>
    <row r="82" spans="1:98" x14ac:dyDescent="0.25">
      <c r="A82" s="122" t="s">
        <v>692</v>
      </c>
      <c r="B82" s="104" t="s">
        <v>75</v>
      </c>
      <c r="C82" s="88" t="s">
        <v>103</v>
      </c>
      <c r="D82" s="123">
        <f t="shared" ref="D82:S97" ca="1" si="8">AVERAGE(OFFSET($X82,0,4*D$3-4,1,4))</f>
        <v>4.3492275925000002E-4</v>
      </c>
      <c r="E82" s="123">
        <f t="shared" ca="1" si="8"/>
        <v>7.0117073244999996E-3</v>
      </c>
      <c r="F82" s="123">
        <f t="shared" ca="1" si="8"/>
        <v>8.6616754475000004E-4</v>
      </c>
      <c r="G82" s="123">
        <f t="shared" ca="1" si="8"/>
        <v>7.0117073244999996E-3</v>
      </c>
      <c r="H82" s="123">
        <f t="shared" ca="1" si="8"/>
        <v>1.408310721175E-2</v>
      </c>
      <c r="I82" s="123">
        <f t="shared" ca="1" si="8"/>
        <v>1.22064574885E-2</v>
      </c>
      <c r="J82" s="123">
        <f t="shared" ca="1" si="8"/>
        <v>2.7318126077250003E-2</v>
      </c>
      <c r="K82" s="123">
        <f t="shared" ca="1" si="8"/>
        <v>2.5163378374999998E-4</v>
      </c>
      <c r="L82" s="123">
        <f t="shared" ca="1" si="8"/>
        <v>2.8591118600000004E-4</v>
      </c>
      <c r="M82" s="123">
        <f t="shared" ca="1" si="8"/>
        <v>0</v>
      </c>
      <c r="N82" s="123">
        <f t="shared" ca="1" si="8"/>
        <v>3.2300404249999997E-5</v>
      </c>
      <c r="O82" s="123">
        <f t="shared" ca="1" si="8"/>
        <v>0</v>
      </c>
      <c r="P82" s="123">
        <f t="shared" ca="1" si="8"/>
        <v>0</v>
      </c>
      <c r="Q82" s="123">
        <f t="shared" ca="1" si="8"/>
        <v>0</v>
      </c>
      <c r="R82" s="123">
        <f t="shared" ca="1" si="8"/>
        <v>0</v>
      </c>
      <c r="S82" s="123">
        <f t="shared" ca="1" si="8"/>
        <v>0</v>
      </c>
      <c r="T82" s="123">
        <f t="shared" ca="1" si="7"/>
        <v>2.5290799999999999E-6</v>
      </c>
      <c r="U82" s="124">
        <f t="shared" ca="1" si="7"/>
        <v>3.0060797200000001E-4</v>
      </c>
      <c r="X82" s="146">
        <v>7.2451582999999995E-4</v>
      </c>
      <c r="Y82" s="146">
        <v>3.4227171099999998E-4</v>
      </c>
      <c r="Z82" s="146">
        <v>4.56406372E-4</v>
      </c>
      <c r="AA82" s="146">
        <v>2.16497124E-4</v>
      </c>
      <c r="AB82" s="146">
        <v>6.8167733749999997E-3</v>
      </c>
      <c r="AC82" s="146">
        <v>6.810654038E-3</v>
      </c>
      <c r="AD82" s="146">
        <v>7.0752404529999995E-3</v>
      </c>
      <c r="AE82" s="146">
        <v>7.3441614319999992E-3</v>
      </c>
      <c r="AF82" s="146">
        <v>9.2514452200000001E-4</v>
      </c>
      <c r="AG82" s="146">
        <v>8.7457736499999992E-4</v>
      </c>
      <c r="AH82" s="146">
        <v>8.5913440200000002E-4</v>
      </c>
      <c r="AI82" s="146">
        <v>8.0581389000000008E-4</v>
      </c>
      <c r="AJ82" s="146">
        <v>6.8167733749999997E-3</v>
      </c>
      <c r="AK82" s="146">
        <v>6.810654038E-3</v>
      </c>
      <c r="AL82" s="146">
        <v>7.0752404529999995E-3</v>
      </c>
      <c r="AM82" s="146">
        <v>7.3441614319999992E-3</v>
      </c>
      <c r="AN82" s="146">
        <v>1.3583897205999999E-2</v>
      </c>
      <c r="AO82" s="146">
        <v>1.3583506469999999E-2</v>
      </c>
      <c r="AP82" s="146">
        <v>1.4120187925000001E-2</v>
      </c>
      <c r="AQ82" s="146">
        <v>1.5044837246E-2</v>
      </c>
      <c r="AR82" s="146">
        <v>1.2051399928000001E-2</v>
      </c>
      <c r="AS82" s="146">
        <v>1.2069762435999999E-2</v>
      </c>
      <c r="AT82" s="146">
        <v>1.1891633398E-2</v>
      </c>
      <c r="AU82" s="146">
        <v>1.2813034192E-2</v>
      </c>
      <c r="AV82" s="146">
        <v>2.6383767791999999E-2</v>
      </c>
      <c r="AW82" s="146">
        <v>2.621539879E-2</v>
      </c>
      <c r="AX82" s="146">
        <v>2.7377068093000001E-2</v>
      </c>
      <c r="AY82" s="146">
        <v>2.9296269634000002E-2</v>
      </c>
      <c r="AZ82" s="146">
        <v>5.70521067E-4</v>
      </c>
      <c r="BA82" s="146">
        <v>4.3601406799999998E-4</v>
      </c>
      <c r="BB82" s="109">
        <v>0</v>
      </c>
      <c r="BC82" s="109">
        <v>0</v>
      </c>
      <c r="BD82" s="146">
        <v>3.3886739999999999E-4</v>
      </c>
      <c r="BE82" s="146">
        <v>2.4861719100000002E-4</v>
      </c>
      <c r="BF82" s="146">
        <v>2.9252159200000003E-4</v>
      </c>
      <c r="BG82" s="146">
        <v>2.6363856099999999E-4</v>
      </c>
      <c r="BH82" s="146">
        <v>0</v>
      </c>
      <c r="BI82" s="146">
        <v>0</v>
      </c>
      <c r="BJ82" s="146">
        <v>0</v>
      </c>
      <c r="BK82" s="146">
        <v>0</v>
      </c>
      <c r="BL82" s="146">
        <v>3.2310973999999998E-5</v>
      </c>
      <c r="BM82" s="146">
        <v>3.2133181999999997E-5</v>
      </c>
      <c r="BN82" s="146">
        <v>3.0549728E-5</v>
      </c>
      <c r="BO82" s="146">
        <v>3.4207732999999998E-5</v>
      </c>
      <c r="BP82" s="146">
        <v>0</v>
      </c>
      <c r="BQ82" s="146">
        <v>0</v>
      </c>
      <c r="BR82" s="146">
        <v>0</v>
      </c>
      <c r="BS82" s="146">
        <v>0</v>
      </c>
      <c r="BT82" s="146">
        <v>0</v>
      </c>
      <c r="BU82" s="146">
        <v>0</v>
      </c>
      <c r="BV82" s="146">
        <v>0</v>
      </c>
      <c r="BW82" s="146">
        <v>0</v>
      </c>
      <c r="BX82" s="146">
        <v>0</v>
      </c>
      <c r="BY82" s="146">
        <v>0</v>
      </c>
      <c r="BZ82" s="146">
        <v>0</v>
      </c>
      <c r="CA82" s="146">
        <v>0</v>
      </c>
      <c r="CB82" s="146">
        <v>0</v>
      </c>
      <c r="CC82" s="146">
        <v>0</v>
      </c>
      <c r="CD82" s="146">
        <v>0</v>
      </c>
      <c r="CE82" s="146">
        <v>0</v>
      </c>
      <c r="CF82" s="146">
        <v>0</v>
      </c>
      <c r="CG82" s="146">
        <v>0</v>
      </c>
      <c r="CH82" s="146">
        <v>0</v>
      </c>
      <c r="CI82" s="146">
        <v>0</v>
      </c>
      <c r="CJ82" s="146">
        <v>1.011632E-5</v>
      </c>
      <c r="CK82" s="146">
        <v>0</v>
      </c>
      <c r="CL82" s="146">
        <v>0</v>
      </c>
      <c r="CM82" s="146">
        <v>0</v>
      </c>
      <c r="CN82" s="146">
        <v>2.9659167800000002E-4</v>
      </c>
      <c r="CO82" s="146">
        <v>3.3817312399999998E-4</v>
      </c>
      <c r="CP82" s="146">
        <v>2.9412844400000001E-4</v>
      </c>
      <c r="CQ82" s="146">
        <v>2.7353864200000002E-4</v>
      </c>
      <c r="CT82" s="105"/>
    </row>
    <row r="83" spans="1:98" x14ac:dyDescent="0.25">
      <c r="A83" s="122" t="s">
        <v>692</v>
      </c>
      <c r="B83" s="104" t="s">
        <v>75</v>
      </c>
      <c r="C83" s="88" t="s">
        <v>104</v>
      </c>
      <c r="D83" s="123">
        <f t="shared" ca="1" si="8"/>
        <v>7.8269519000000003E-4</v>
      </c>
      <c r="E83" s="123">
        <f t="shared" ca="1" si="8"/>
        <v>1.2683342812749999E-2</v>
      </c>
      <c r="F83" s="123">
        <f t="shared" ca="1" si="8"/>
        <v>1.5825321379999999E-3</v>
      </c>
      <c r="G83" s="123">
        <f t="shared" ca="1" si="8"/>
        <v>1.2683342812749999E-2</v>
      </c>
      <c r="H83" s="123">
        <f t="shared" ca="1" si="8"/>
        <v>2.557163751275E-2</v>
      </c>
      <c r="I83" s="123">
        <f t="shared" ca="1" si="8"/>
        <v>9.7195781627500005E-3</v>
      </c>
      <c r="J83" s="123">
        <f t="shared" ca="1" si="8"/>
        <v>5.1295510790499994E-2</v>
      </c>
      <c r="K83" s="123">
        <f t="shared" ca="1" si="8"/>
        <v>4.4121789850000003E-4</v>
      </c>
      <c r="L83" s="123">
        <f t="shared" ca="1" si="8"/>
        <v>5.2196151749999992E-4</v>
      </c>
      <c r="M83" s="123">
        <f t="shared" ca="1" si="8"/>
        <v>0</v>
      </c>
      <c r="N83" s="123">
        <f t="shared" ca="1" si="8"/>
        <v>6.2515789499999997E-5</v>
      </c>
      <c r="O83" s="123">
        <f t="shared" ca="1" si="8"/>
        <v>0</v>
      </c>
      <c r="P83" s="123">
        <f t="shared" ca="1" si="8"/>
        <v>0</v>
      </c>
      <c r="Q83" s="123">
        <f t="shared" ca="1" si="8"/>
        <v>0</v>
      </c>
      <c r="R83" s="123">
        <f t="shared" ca="1" si="8"/>
        <v>0</v>
      </c>
      <c r="S83" s="123">
        <f t="shared" ca="1" si="8"/>
        <v>0</v>
      </c>
      <c r="T83" s="123">
        <f t="shared" ca="1" si="7"/>
        <v>7.2882702499999996E-6</v>
      </c>
      <c r="U83" s="124">
        <f t="shared" ca="1" si="7"/>
        <v>5.5629407299999996E-4</v>
      </c>
      <c r="X83" s="146">
        <v>1.2959013E-3</v>
      </c>
      <c r="Y83" s="146">
        <v>6.13829402E-4</v>
      </c>
      <c r="Z83" s="146">
        <v>8.2494643600000001E-4</v>
      </c>
      <c r="AA83" s="146">
        <v>3.9610362200000003E-4</v>
      </c>
      <c r="AB83" s="146">
        <v>1.2272782859999999E-2</v>
      </c>
      <c r="AC83" s="146">
        <v>1.227737722E-2</v>
      </c>
      <c r="AD83" s="146">
        <v>1.2811219750999999E-2</v>
      </c>
      <c r="AE83" s="146">
        <v>1.337199142E-2</v>
      </c>
      <c r="AF83" s="146">
        <v>1.6836728489999998E-3</v>
      </c>
      <c r="AG83" s="146">
        <v>1.5923272890000001E-3</v>
      </c>
      <c r="AH83" s="146">
        <v>1.571108036E-3</v>
      </c>
      <c r="AI83" s="146">
        <v>1.4830203779999998E-3</v>
      </c>
      <c r="AJ83" s="146">
        <v>1.2272782859999999E-2</v>
      </c>
      <c r="AK83" s="146">
        <v>1.227737722E-2</v>
      </c>
      <c r="AL83" s="146">
        <v>1.2811219750999999E-2</v>
      </c>
      <c r="AM83" s="146">
        <v>1.337199142E-2</v>
      </c>
      <c r="AN83" s="146">
        <v>2.4574069808999999E-2</v>
      </c>
      <c r="AO83" s="146">
        <v>2.4573022569E-2</v>
      </c>
      <c r="AP83" s="146">
        <v>2.5669243287000001E-2</v>
      </c>
      <c r="AQ83" s="146">
        <v>2.7470214385999999E-2</v>
      </c>
      <c r="AR83" s="146">
        <v>9.4714903500000003E-3</v>
      </c>
      <c r="AS83" s="146">
        <v>9.5658854999999994E-3</v>
      </c>
      <c r="AT83" s="146">
        <v>9.4629352369999999E-3</v>
      </c>
      <c r="AU83" s="146">
        <v>1.0378001564000001E-2</v>
      </c>
      <c r="AV83" s="146">
        <v>4.9352856778999997E-2</v>
      </c>
      <c r="AW83" s="146">
        <v>4.9025579224999997E-2</v>
      </c>
      <c r="AX83" s="146">
        <v>5.1489690142E-2</v>
      </c>
      <c r="AY83" s="146">
        <v>5.5313917015999997E-2</v>
      </c>
      <c r="AZ83" s="146">
        <v>1.009300235E-3</v>
      </c>
      <c r="BA83" s="146">
        <v>7.555713590000001E-4</v>
      </c>
      <c r="BB83" s="109">
        <v>0</v>
      </c>
      <c r="BC83" s="109">
        <v>0</v>
      </c>
      <c r="BD83" s="146">
        <v>6.1970930599999994E-4</v>
      </c>
      <c r="BE83" s="146">
        <v>4.49764546E-4</v>
      </c>
      <c r="BF83" s="146">
        <v>5.3403984100000004E-4</v>
      </c>
      <c r="BG83" s="146">
        <v>4.8433237699999998E-4</v>
      </c>
      <c r="BH83" s="146">
        <v>0</v>
      </c>
      <c r="BI83" s="146">
        <v>0</v>
      </c>
      <c r="BJ83" s="146">
        <v>0</v>
      </c>
      <c r="BK83" s="146">
        <v>0</v>
      </c>
      <c r="BL83" s="146">
        <v>6.3163780000000005E-5</v>
      </c>
      <c r="BM83" s="146">
        <v>6.1993794999999996E-5</v>
      </c>
      <c r="BN83" s="146">
        <v>5.9083214000000002E-5</v>
      </c>
      <c r="BO83" s="146">
        <v>6.5822368999999997E-5</v>
      </c>
      <c r="BP83" s="146">
        <v>0</v>
      </c>
      <c r="BQ83" s="146">
        <v>0</v>
      </c>
      <c r="BR83" s="146">
        <v>0</v>
      </c>
      <c r="BS83" s="146">
        <v>0</v>
      </c>
      <c r="BT83" s="146">
        <v>0</v>
      </c>
      <c r="BU83" s="146">
        <v>0</v>
      </c>
      <c r="BV83" s="146">
        <v>0</v>
      </c>
      <c r="BW83" s="146">
        <v>0</v>
      </c>
      <c r="BX83" s="146">
        <v>0</v>
      </c>
      <c r="BY83" s="146">
        <v>0</v>
      </c>
      <c r="BZ83" s="146">
        <v>0</v>
      </c>
      <c r="CA83" s="146">
        <v>0</v>
      </c>
      <c r="CB83" s="146">
        <v>0</v>
      </c>
      <c r="CC83" s="146">
        <v>0</v>
      </c>
      <c r="CD83" s="146">
        <v>0</v>
      </c>
      <c r="CE83" s="146">
        <v>0</v>
      </c>
      <c r="CF83" s="146">
        <v>0</v>
      </c>
      <c r="CG83" s="146">
        <v>0</v>
      </c>
      <c r="CH83" s="146">
        <v>0</v>
      </c>
      <c r="CI83" s="146">
        <v>0</v>
      </c>
      <c r="CJ83" s="146">
        <v>1.9088994999999999E-5</v>
      </c>
      <c r="CK83" s="146">
        <v>1.0064086000000001E-5</v>
      </c>
      <c r="CL83" s="146">
        <v>0</v>
      </c>
      <c r="CM83" s="146">
        <v>0</v>
      </c>
      <c r="CN83" s="146">
        <v>5.4867494499999999E-4</v>
      </c>
      <c r="CO83" s="146">
        <v>6.2443490400000007E-4</v>
      </c>
      <c r="CP83" s="146">
        <v>5.445377569999999E-4</v>
      </c>
      <c r="CQ83" s="146">
        <v>5.0752868600000001E-4</v>
      </c>
      <c r="CT83" s="105"/>
    </row>
    <row r="84" spans="1:98" x14ac:dyDescent="0.25">
      <c r="A84" s="122" t="s">
        <v>692</v>
      </c>
      <c r="B84" s="104" t="s">
        <v>75</v>
      </c>
      <c r="C84" s="88" t="s">
        <v>105</v>
      </c>
      <c r="D84" s="123">
        <f t="shared" ca="1" si="8"/>
        <v>9.945369399999999E-5</v>
      </c>
      <c r="E84" s="123">
        <f t="shared" ca="1" si="8"/>
        <v>3.2182135307500001E-3</v>
      </c>
      <c r="F84" s="123">
        <f t="shared" ca="1" si="8"/>
        <v>4.4286542874999999E-4</v>
      </c>
      <c r="G84" s="123">
        <f t="shared" ca="1" si="8"/>
        <v>3.2182135307500001E-3</v>
      </c>
      <c r="H84" s="123">
        <f t="shared" ca="1" si="8"/>
        <v>3.9617310447500002E-3</v>
      </c>
      <c r="I84" s="123">
        <f t="shared" ca="1" si="8"/>
        <v>0</v>
      </c>
      <c r="J84" s="123">
        <f t="shared" ca="1" si="8"/>
        <v>5.2647484980000003E-3</v>
      </c>
      <c r="K84" s="123">
        <f t="shared" ca="1" si="8"/>
        <v>1.7052177925000001E-4</v>
      </c>
      <c r="L84" s="123">
        <f t="shared" ca="1" si="8"/>
        <v>1.3984446550000001E-4</v>
      </c>
      <c r="M84" s="123">
        <f t="shared" ca="1" si="8"/>
        <v>0</v>
      </c>
      <c r="N84" s="123">
        <f t="shared" ca="1" si="8"/>
        <v>1.7546123500000002E-5</v>
      </c>
      <c r="O84" s="123">
        <f t="shared" ca="1" si="8"/>
        <v>0</v>
      </c>
      <c r="P84" s="123">
        <f t="shared" ca="1" si="8"/>
        <v>0</v>
      </c>
      <c r="Q84" s="123">
        <f t="shared" ca="1" si="8"/>
        <v>0</v>
      </c>
      <c r="R84" s="123">
        <f t="shared" ca="1" si="8"/>
        <v>0</v>
      </c>
      <c r="S84" s="123">
        <f t="shared" ca="1" si="8"/>
        <v>0</v>
      </c>
      <c r="T84" s="123">
        <f t="shared" ca="1" si="7"/>
        <v>0</v>
      </c>
      <c r="U84" s="124">
        <f t="shared" ca="1" si="7"/>
        <v>1.5039862875E-4</v>
      </c>
      <c r="X84" s="146">
        <v>1.9680944199999999E-4</v>
      </c>
      <c r="Y84" s="146">
        <v>6.3641226000000001E-5</v>
      </c>
      <c r="Z84" s="146">
        <v>1.0146704799999999E-4</v>
      </c>
      <c r="AA84" s="146">
        <v>3.5897060000000003E-5</v>
      </c>
      <c r="AB84" s="146">
        <v>3.1207007259999998E-3</v>
      </c>
      <c r="AC84" s="146">
        <v>3.1247953120000001E-3</v>
      </c>
      <c r="AD84" s="146">
        <v>3.2445196319999996E-3</v>
      </c>
      <c r="AE84" s="146">
        <v>3.3828384529999999E-3</v>
      </c>
      <c r="AF84" s="146">
        <v>4.6916350300000003E-4</v>
      </c>
      <c r="AG84" s="146">
        <v>4.4859207300000002E-4</v>
      </c>
      <c r="AH84" s="146">
        <v>4.4068124799999999E-4</v>
      </c>
      <c r="AI84" s="146">
        <v>4.1302489099999997E-4</v>
      </c>
      <c r="AJ84" s="146">
        <v>3.1207007259999998E-3</v>
      </c>
      <c r="AK84" s="146">
        <v>3.1247953120000001E-3</v>
      </c>
      <c r="AL84" s="146">
        <v>3.2445196319999996E-3</v>
      </c>
      <c r="AM84" s="146">
        <v>3.3828384529999999E-3</v>
      </c>
      <c r="AN84" s="146">
        <v>3.793734549E-3</v>
      </c>
      <c r="AO84" s="146">
        <v>3.8140131410000001E-3</v>
      </c>
      <c r="AP84" s="146">
        <v>3.9656224589999997E-3</v>
      </c>
      <c r="AQ84" s="146">
        <v>4.2735540299999996E-3</v>
      </c>
      <c r="AR84" s="146">
        <v>0</v>
      </c>
      <c r="AS84" s="146">
        <v>0</v>
      </c>
      <c r="AT84" s="146">
        <v>0</v>
      </c>
      <c r="AU84" s="146">
        <v>0</v>
      </c>
      <c r="AV84" s="146">
        <v>5.0519166180000002E-3</v>
      </c>
      <c r="AW84" s="146">
        <v>5.0213082319999994E-3</v>
      </c>
      <c r="AX84" s="146">
        <v>5.2662683980000003E-3</v>
      </c>
      <c r="AY84" s="146">
        <v>5.7195007439999994E-3</v>
      </c>
      <c r="AZ84" s="146">
        <v>3.8607858E-4</v>
      </c>
      <c r="BA84" s="146">
        <v>2.9600853700000003E-4</v>
      </c>
      <c r="BB84" s="109">
        <v>0</v>
      </c>
      <c r="BC84" s="109">
        <v>0</v>
      </c>
      <c r="BD84" s="146">
        <v>1.59078841E-4</v>
      </c>
      <c r="BE84" s="146">
        <v>1.2450092E-4</v>
      </c>
      <c r="BF84" s="146">
        <v>1.45070099E-4</v>
      </c>
      <c r="BG84" s="146">
        <v>1.30728002E-4</v>
      </c>
      <c r="BH84" s="146">
        <v>0</v>
      </c>
      <c r="BI84" s="146">
        <v>0</v>
      </c>
      <c r="BJ84" s="146">
        <v>0</v>
      </c>
      <c r="BK84" s="146">
        <v>0</v>
      </c>
      <c r="BL84" s="146">
        <v>1.77048E-5</v>
      </c>
      <c r="BM84" s="146">
        <v>1.7450782E-5</v>
      </c>
      <c r="BN84" s="146">
        <v>1.6616421E-5</v>
      </c>
      <c r="BO84" s="146">
        <v>1.8412490999999999E-5</v>
      </c>
      <c r="BP84" s="146">
        <v>0</v>
      </c>
      <c r="BQ84" s="146">
        <v>0</v>
      </c>
      <c r="BR84" s="146">
        <v>0</v>
      </c>
      <c r="BS84" s="146">
        <v>0</v>
      </c>
      <c r="BT84" s="146">
        <v>0</v>
      </c>
      <c r="BU84" s="146">
        <v>0</v>
      </c>
      <c r="BV84" s="146">
        <v>0</v>
      </c>
      <c r="BW84" s="146">
        <v>0</v>
      </c>
      <c r="BX84" s="146">
        <v>0</v>
      </c>
      <c r="BY84" s="146">
        <v>0</v>
      </c>
      <c r="BZ84" s="146">
        <v>0</v>
      </c>
      <c r="CA84" s="146">
        <v>0</v>
      </c>
      <c r="CB84" s="146">
        <v>0</v>
      </c>
      <c r="CC84" s="146">
        <v>0</v>
      </c>
      <c r="CD84" s="146">
        <v>0</v>
      </c>
      <c r="CE84" s="146">
        <v>0</v>
      </c>
      <c r="CF84" s="146">
        <v>0</v>
      </c>
      <c r="CG84" s="146">
        <v>0</v>
      </c>
      <c r="CH84" s="146">
        <v>0</v>
      </c>
      <c r="CI84" s="146">
        <v>0</v>
      </c>
      <c r="CJ84" s="146">
        <v>0</v>
      </c>
      <c r="CK84" s="146">
        <v>0</v>
      </c>
      <c r="CL84" s="146">
        <v>0</v>
      </c>
      <c r="CM84" s="146">
        <v>0</v>
      </c>
      <c r="CN84" s="146">
        <v>1.48539141E-4</v>
      </c>
      <c r="CO84" s="146">
        <v>1.6909896799999999E-4</v>
      </c>
      <c r="CP84" s="146">
        <v>1.4724161400000001E-4</v>
      </c>
      <c r="CQ84" s="146">
        <v>1.36714792E-4</v>
      </c>
      <c r="CT84" s="105"/>
    </row>
    <row r="85" spans="1:98" x14ac:dyDescent="0.25">
      <c r="A85" s="125" t="s">
        <v>692</v>
      </c>
      <c r="B85" s="126" t="s">
        <v>75</v>
      </c>
      <c r="C85" s="106" t="s">
        <v>106</v>
      </c>
      <c r="D85" s="127">
        <f t="shared" ca="1" si="8"/>
        <v>2.8842007200000004E-4</v>
      </c>
      <c r="E85" s="127">
        <f t="shared" ca="1" si="8"/>
        <v>1.4697419962750001E-2</v>
      </c>
      <c r="F85" s="127">
        <f t="shared" ca="1" si="8"/>
        <v>1.6124600980000001E-3</v>
      </c>
      <c r="G85" s="127">
        <f t="shared" ca="1" si="8"/>
        <v>1.4697419962750001E-2</v>
      </c>
      <c r="H85" s="127">
        <f t="shared" ca="1" si="8"/>
        <v>1.1822447328750001E-2</v>
      </c>
      <c r="I85" s="127">
        <f t="shared" ca="1" si="8"/>
        <v>0</v>
      </c>
      <c r="J85" s="127">
        <f t="shared" ca="1" si="8"/>
        <v>1.3470887602250001E-2</v>
      </c>
      <c r="K85" s="127">
        <f t="shared" ca="1" si="8"/>
        <v>6.6021205950000006E-4</v>
      </c>
      <c r="L85" s="127">
        <f t="shared" ca="1" si="8"/>
        <v>5.2816226050000003E-4</v>
      </c>
      <c r="M85" s="127">
        <f t="shared" ca="1" si="8"/>
        <v>0</v>
      </c>
      <c r="N85" s="127">
        <f t="shared" ca="1" si="8"/>
        <v>5.9982534250000002E-5</v>
      </c>
      <c r="O85" s="127">
        <f t="shared" ca="1" si="8"/>
        <v>0</v>
      </c>
      <c r="P85" s="127">
        <f t="shared" ca="1" si="8"/>
        <v>0</v>
      </c>
      <c r="Q85" s="127">
        <f t="shared" ca="1" si="8"/>
        <v>0</v>
      </c>
      <c r="R85" s="127">
        <f t="shared" ca="1" si="8"/>
        <v>0</v>
      </c>
      <c r="S85" s="127">
        <f t="shared" ca="1" si="8"/>
        <v>0</v>
      </c>
      <c r="T85" s="127">
        <f t="shared" ca="1" si="7"/>
        <v>4.3943895000000003E-6</v>
      </c>
      <c r="U85" s="128">
        <f t="shared" ca="1" si="7"/>
        <v>5.6420678699999993E-4</v>
      </c>
      <c r="X85" s="146">
        <v>5.9812170299999997E-4</v>
      </c>
      <c r="Y85" s="146">
        <v>1.6341646E-4</v>
      </c>
      <c r="Z85" s="146">
        <v>2.9800080000000004E-4</v>
      </c>
      <c r="AA85" s="146">
        <v>9.4141324999999994E-5</v>
      </c>
      <c r="AB85" s="146">
        <v>1.4554316437E-2</v>
      </c>
      <c r="AC85" s="146">
        <v>1.4288631091E-2</v>
      </c>
      <c r="AD85" s="146">
        <v>1.4762450261000001E-2</v>
      </c>
      <c r="AE85" s="146">
        <v>1.5184282061999999E-2</v>
      </c>
      <c r="AF85" s="146">
        <v>1.703737677E-3</v>
      </c>
      <c r="AG85" s="146">
        <v>1.637859258E-3</v>
      </c>
      <c r="AH85" s="146">
        <v>1.606727667E-3</v>
      </c>
      <c r="AI85" s="146">
        <v>1.50151579E-3</v>
      </c>
      <c r="AJ85" s="146">
        <v>1.4554316437E-2</v>
      </c>
      <c r="AK85" s="146">
        <v>1.4288631091E-2</v>
      </c>
      <c r="AL85" s="146">
        <v>1.4762450261000001E-2</v>
      </c>
      <c r="AM85" s="146">
        <v>1.5184282061999999E-2</v>
      </c>
      <c r="AN85" s="146">
        <v>1.1306845057E-2</v>
      </c>
      <c r="AO85" s="146">
        <v>1.1392386966000001E-2</v>
      </c>
      <c r="AP85" s="146">
        <v>1.1822686337E-2</v>
      </c>
      <c r="AQ85" s="146">
        <v>1.2767870955000002E-2</v>
      </c>
      <c r="AR85" s="146">
        <v>0</v>
      </c>
      <c r="AS85" s="146">
        <v>0</v>
      </c>
      <c r="AT85" s="146">
        <v>0</v>
      </c>
      <c r="AU85" s="146">
        <v>0</v>
      </c>
      <c r="AV85" s="146">
        <v>1.2920644341000001E-2</v>
      </c>
      <c r="AW85" s="146">
        <v>1.2841981969999999E-2</v>
      </c>
      <c r="AX85" s="146">
        <v>1.3468011252000001E-2</v>
      </c>
      <c r="AY85" s="146">
        <v>1.4652912846E-2</v>
      </c>
      <c r="AZ85" s="146">
        <v>1.4814835010000002E-3</v>
      </c>
      <c r="BA85" s="146">
        <v>1.1593647370000001E-3</v>
      </c>
      <c r="BB85" s="109">
        <v>0</v>
      </c>
      <c r="BC85" s="109">
        <v>0</v>
      </c>
      <c r="BD85" s="146">
        <v>6.0915890500000001E-4</v>
      </c>
      <c r="BE85" s="146">
        <v>4.8467261599999999E-4</v>
      </c>
      <c r="BF85" s="146">
        <v>5.37705916E-4</v>
      </c>
      <c r="BG85" s="146">
        <v>4.8111160500000002E-4</v>
      </c>
      <c r="BH85" s="146">
        <v>0</v>
      </c>
      <c r="BI85" s="146">
        <v>0</v>
      </c>
      <c r="BJ85" s="146">
        <v>0</v>
      </c>
      <c r="BK85" s="146">
        <v>0</v>
      </c>
      <c r="BL85" s="146">
        <v>6.1201901000000004E-5</v>
      </c>
      <c r="BM85" s="146">
        <v>5.8913753000000003E-5</v>
      </c>
      <c r="BN85" s="146">
        <v>5.6963211E-5</v>
      </c>
      <c r="BO85" s="146">
        <v>6.2851271999999996E-5</v>
      </c>
      <c r="BP85" s="146">
        <v>0</v>
      </c>
      <c r="BQ85" s="146">
        <v>0</v>
      </c>
      <c r="BR85" s="146">
        <v>0</v>
      </c>
      <c r="BS85" s="146">
        <v>0</v>
      </c>
      <c r="BT85" s="146">
        <v>0</v>
      </c>
      <c r="BU85" s="146">
        <v>0</v>
      </c>
      <c r="BV85" s="146">
        <v>0</v>
      </c>
      <c r="BW85" s="146">
        <v>0</v>
      </c>
      <c r="BX85" s="146">
        <v>0</v>
      </c>
      <c r="BY85" s="146">
        <v>0</v>
      </c>
      <c r="BZ85" s="146">
        <v>0</v>
      </c>
      <c r="CA85" s="146">
        <v>0</v>
      </c>
      <c r="CB85" s="146">
        <v>0</v>
      </c>
      <c r="CC85" s="146">
        <v>0</v>
      </c>
      <c r="CD85" s="146">
        <v>0</v>
      </c>
      <c r="CE85" s="146">
        <v>0</v>
      </c>
      <c r="CF85" s="146">
        <v>0</v>
      </c>
      <c r="CG85" s="146">
        <v>0</v>
      </c>
      <c r="CH85" s="146">
        <v>0</v>
      </c>
      <c r="CI85" s="146">
        <v>0</v>
      </c>
      <c r="CJ85" s="146">
        <v>1.7577558000000001E-5</v>
      </c>
      <c r="CK85" s="146">
        <v>0</v>
      </c>
      <c r="CL85" s="146">
        <v>0</v>
      </c>
      <c r="CM85" s="146">
        <v>0</v>
      </c>
      <c r="CN85" s="146">
        <v>5.5303907299999999E-4</v>
      </c>
      <c r="CO85" s="146">
        <v>6.3483087499999994E-4</v>
      </c>
      <c r="CP85" s="146">
        <v>5.5596400399999992E-4</v>
      </c>
      <c r="CQ85" s="146">
        <v>5.1299319599999998E-4</v>
      </c>
      <c r="CT85" s="105"/>
    </row>
    <row r="86" spans="1:98" x14ac:dyDescent="0.25">
      <c r="A86" s="100" t="s">
        <v>693</v>
      </c>
      <c r="B86" s="121" t="s">
        <v>128</v>
      </c>
      <c r="C86" s="86" t="s">
        <v>200</v>
      </c>
      <c r="D86" s="129">
        <f t="shared" ca="1" si="8"/>
        <v>3.2781988499999997E-5</v>
      </c>
      <c r="E86" s="129">
        <f t="shared" ca="1" si="8"/>
        <v>4.5326506000000004E-5</v>
      </c>
      <c r="F86" s="129">
        <f t="shared" ca="1" si="8"/>
        <v>0</v>
      </c>
      <c r="G86" s="129">
        <f t="shared" ca="1" si="8"/>
        <v>4.5326506000000004E-5</v>
      </c>
      <c r="H86" s="129">
        <f t="shared" ca="1" si="8"/>
        <v>5.6982226500000001E-5</v>
      </c>
      <c r="I86" s="129">
        <f t="shared" ca="1" si="8"/>
        <v>5.4025334999999995E-6</v>
      </c>
      <c r="J86" s="129">
        <f t="shared" ca="1" si="8"/>
        <v>5.9578122249999997E-5</v>
      </c>
      <c r="K86" s="129">
        <f t="shared" ca="1" si="8"/>
        <v>7.07210775E-6</v>
      </c>
      <c r="L86" s="129">
        <f t="shared" ca="1" si="8"/>
        <v>3.8475502249999999E-5</v>
      </c>
      <c r="M86" s="129">
        <f t="shared" ca="1" si="8"/>
        <v>1.4945455500000001E-5</v>
      </c>
      <c r="N86" s="129">
        <f t="shared" ca="1" si="8"/>
        <v>1.36948115E-5</v>
      </c>
      <c r="O86" s="129">
        <f t="shared" ca="1" si="8"/>
        <v>1.0766620500000001E-5</v>
      </c>
      <c r="P86" s="129">
        <f t="shared" ca="1" si="8"/>
        <v>1.174507375E-5</v>
      </c>
      <c r="Q86" s="129">
        <f t="shared" ca="1" si="8"/>
        <v>1.4945455500000001E-5</v>
      </c>
      <c r="R86" s="129">
        <f t="shared" ca="1" si="8"/>
        <v>3.0106594999999999E-6</v>
      </c>
      <c r="S86" s="129">
        <f t="shared" ca="1" si="8"/>
        <v>8.3472360000000005E-6</v>
      </c>
      <c r="T86" s="129">
        <f t="shared" ca="1" si="7"/>
        <v>5.8398990000000004E-6</v>
      </c>
      <c r="U86" s="130">
        <f t="shared" ca="1" si="7"/>
        <v>4.5859676500000003E-5</v>
      </c>
      <c r="X86" s="146">
        <v>1.1920829E-5</v>
      </c>
      <c r="Y86" s="146">
        <v>5.9279576000000002E-5</v>
      </c>
      <c r="Z86" s="146">
        <v>4.3447281000000001E-5</v>
      </c>
      <c r="AA86" s="146">
        <v>1.6480268000000001E-5</v>
      </c>
      <c r="AB86" s="146">
        <v>1.6070105000000001E-5</v>
      </c>
      <c r="AC86" s="146">
        <v>8.2290833000000005E-5</v>
      </c>
      <c r="AD86" s="146">
        <v>5.9333643999999998E-5</v>
      </c>
      <c r="AE86" s="146">
        <v>2.3611442000000001E-5</v>
      </c>
      <c r="AF86" s="146">
        <v>0</v>
      </c>
      <c r="AG86" s="146">
        <v>0</v>
      </c>
      <c r="AH86" s="146">
        <v>0</v>
      </c>
      <c r="AI86" s="146">
        <v>0</v>
      </c>
      <c r="AJ86" s="146">
        <v>1.6070105000000001E-5</v>
      </c>
      <c r="AK86" s="146">
        <v>8.2290833000000005E-5</v>
      </c>
      <c r="AL86" s="146">
        <v>5.9333643999999998E-5</v>
      </c>
      <c r="AM86" s="146">
        <v>2.3611442000000001E-5</v>
      </c>
      <c r="AN86" s="146">
        <v>1.7100693000000001E-5</v>
      </c>
      <c r="AO86" s="146">
        <v>1.0152181699999999E-4</v>
      </c>
      <c r="AP86" s="146">
        <v>8.0406004E-5</v>
      </c>
      <c r="AQ86" s="146">
        <v>2.8900392E-5</v>
      </c>
      <c r="AR86" s="146">
        <v>0</v>
      </c>
      <c r="AS86" s="146">
        <v>1.1538124E-5</v>
      </c>
      <c r="AT86" s="146">
        <v>1.007201E-5</v>
      </c>
      <c r="AU86" s="146">
        <v>0</v>
      </c>
      <c r="AV86" s="146">
        <v>1.2677634E-5</v>
      </c>
      <c r="AW86" s="146">
        <v>9.6295882999999994E-5</v>
      </c>
      <c r="AX86" s="146">
        <v>9.6875945999999998E-5</v>
      </c>
      <c r="AY86" s="146">
        <v>3.2463026000000002E-5</v>
      </c>
      <c r="AZ86" s="146">
        <v>0</v>
      </c>
      <c r="BA86" s="146">
        <v>2.8288431E-5</v>
      </c>
      <c r="BB86" s="109">
        <v>0</v>
      </c>
      <c r="BC86" s="109">
        <v>0</v>
      </c>
      <c r="BD86" s="146">
        <v>9.6396789999999994E-6</v>
      </c>
      <c r="BE86" s="146">
        <v>1.4204086900000001E-4</v>
      </c>
      <c r="BF86" s="146">
        <v>1.347677E-6</v>
      </c>
      <c r="BG86" s="146">
        <v>8.7378399999999998E-7</v>
      </c>
      <c r="BH86" s="146">
        <v>5.0742459999999996E-6</v>
      </c>
      <c r="BI86" s="146">
        <v>2.7210426000000001E-5</v>
      </c>
      <c r="BJ86" s="146">
        <v>1.9769865999999999E-5</v>
      </c>
      <c r="BK86" s="146">
        <v>7.7272839999999992E-6</v>
      </c>
      <c r="BL86" s="146">
        <v>0</v>
      </c>
      <c r="BM86" s="146">
        <v>3.1329589999999998E-5</v>
      </c>
      <c r="BN86" s="146">
        <v>2.3449656E-5</v>
      </c>
      <c r="BO86" s="146">
        <v>0</v>
      </c>
      <c r="BP86" s="146">
        <v>0</v>
      </c>
      <c r="BQ86" s="146">
        <v>2.4863860000000002E-5</v>
      </c>
      <c r="BR86" s="146">
        <v>1.8202622000000001E-5</v>
      </c>
      <c r="BS86" s="146">
        <v>0</v>
      </c>
      <c r="BT86" s="146">
        <v>0</v>
      </c>
      <c r="BU86" s="146">
        <v>2.7210427E-5</v>
      </c>
      <c r="BV86" s="146">
        <v>1.9769868000000001E-5</v>
      </c>
      <c r="BW86" s="146">
        <v>0</v>
      </c>
      <c r="BX86" s="146">
        <v>5.0742459999999996E-6</v>
      </c>
      <c r="BY86" s="146">
        <v>2.7210426000000001E-5</v>
      </c>
      <c r="BZ86" s="146">
        <v>1.9769865999999999E-5</v>
      </c>
      <c r="CA86" s="146">
        <v>7.7272839999999992E-6</v>
      </c>
      <c r="CB86" s="146">
        <v>0</v>
      </c>
      <c r="CC86" s="146">
        <v>1.2042637999999999E-5</v>
      </c>
      <c r="CD86" s="146">
        <v>0</v>
      </c>
      <c r="CE86" s="146">
        <v>0</v>
      </c>
      <c r="CF86" s="146">
        <v>0</v>
      </c>
      <c r="CG86" s="146">
        <v>1.9281913000000001E-5</v>
      </c>
      <c r="CH86" s="146">
        <v>1.4107031E-5</v>
      </c>
      <c r="CI86" s="146">
        <v>0</v>
      </c>
      <c r="CJ86" s="146">
        <v>0</v>
      </c>
      <c r="CK86" s="146">
        <v>1.324392E-5</v>
      </c>
      <c r="CL86" s="146">
        <v>1.0115676E-5</v>
      </c>
      <c r="CM86" s="146">
        <v>0</v>
      </c>
      <c r="CN86" s="146">
        <v>1.6568404E-5</v>
      </c>
      <c r="CO86" s="146">
        <v>8.1333201999999995E-5</v>
      </c>
      <c r="CP86" s="146">
        <v>6.0044351999999999E-5</v>
      </c>
      <c r="CQ86" s="146">
        <v>2.5492747999999999E-5</v>
      </c>
      <c r="CT86" s="105"/>
    </row>
    <row r="87" spans="1:98" x14ac:dyDescent="0.25">
      <c r="A87" s="122" t="s">
        <v>693</v>
      </c>
      <c r="B87" s="104" t="s">
        <v>128</v>
      </c>
      <c r="C87" s="88" t="s">
        <v>207</v>
      </c>
      <c r="D87" s="123">
        <f t="shared" ca="1" si="8"/>
        <v>1.9007740410000001E-3</v>
      </c>
      <c r="E87" s="123">
        <f t="shared" ca="1" si="8"/>
        <v>9.4088682949999998E-4</v>
      </c>
      <c r="F87" s="123">
        <f t="shared" ca="1" si="8"/>
        <v>2.14873949E-4</v>
      </c>
      <c r="G87" s="123">
        <f t="shared" ca="1" si="8"/>
        <v>9.4088682949999998E-4</v>
      </c>
      <c r="H87" s="123">
        <f t="shared" ca="1" si="8"/>
        <v>0</v>
      </c>
      <c r="I87" s="123">
        <f t="shared" ca="1" si="8"/>
        <v>3.1937984999999999E-6</v>
      </c>
      <c r="J87" s="123">
        <f t="shared" ca="1" si="8"/>
        <v>0</v>
      </c>
      <c r="K87" s="123">
        <f t="shared" ca="1" si="8"/>
        <v>1.47899775695E-2</v>
      </c>
      <c r="L87" s="123">
        <f t="shared" ca="1" si="8"/>
        <v>2.4648412367500004E-3</v>
      </c>
      <c r="M87" s="123">
        <f t="shared" ca="1" si="8"/>
        <v>1.0930721775000002E-3</v>
      </c>
      <c r="N87" s="123">
        <f t="shared" ca="1" si="8"/>
        <v>2.0737544027500002E-3</v>
      </c>
      <c r="O87" s="123">
        <f t="shared" ca="1" si="8"/>
        <v>1.0351108584999999E-3</v>
      </c>
      <c r="P87" s="123">
        <f t="shared" ca="1" si="8"/>
        <v>1.09307378025E-3</v>
      </c>
      <c r="Q87" s="123">
        <f t="shared" ca="1" si="8"/>
        <v>1.0930721775000002E-3</v>
      </c>
      <c r="R87" s="123">
        <f t="shared" ca="1" si="8"/>
        <v>5.0575783949999991E-4</v>
      </c>
      <c r="S87" s="123">
        <f t="shared" ca="1" si="8"/>
        <v>7.89727583E-4</v>
      </c>
      <c r="T87" s="123">
        <f t="shared" ca="1" si="7"/>
        <v>5.7886689374999994E-4</v>
      </c>
      <c r="U87" s="124">
        <f t="shared" ca="1" si="7"/>
        <v>2.8868488429999997E-3</v>
      </c>
      <c r="X87" s="146">
        <v>2.219458472E-3</v>
      </c>
      <c r="Y87" s="146">
        <v>1.838479657E-3</v>
      </c>
      <c r="Z87" s="146">
        <v>1.8959822999999999E-3</v>
      </c>
      <c r="AA87" s="146">
        <v>1.649175735E-3</v>
      </c>
      <c r="AB87" s="146">
        <v>9.47542977E-4</v>
      </c>
      <c r="AC87" s="146">
        <v>1.0475470849999999E-3</v>
      </c>
      <c r="AD87" s="146">
        <v>9.3556241599999999E-4</v>
      </c>
      <c r="AE87" s="146">
        <v>8.3289484000000004E-4</v>
      </c>
      <c r="AF87" s="146">
        <v>3.37672628E-4</v>
      </c>
      <c r="AG87" s="146">
        <v>1.70466714E-4</v>
      </c>
      <c r="AH87" s="146">
        <v>1.71446302E-4</v>
      </c>
      <c r="AI87" s="146">
        <v>1.7991015199999999E-4</v>
      </c>
      <c r="AJ87" s="146">
        <v>9.47542977E-4</v>
      </c>
      <c r="AK87" s="146">
        <v>1.0475470849999999E-3</v>
      </c>
      <c r="AL87" s="146">
        <v>9.3556241599999999E-4</v>
      </c>
      <c r="AM87" s="146">
        <v>8.3289484000000004E-4</v>
      </c>
      <c r="AN87" s="146">
        <v>0</v>
      </c>
      <c r="AO87" s="146">
        <v>0</v>
      </c>
      <c r="AP87" s="146">
        <v>0</v>
      </c>
      <c r="AQ87" s="146">
        <v>0</v>
      </c>
      <c r="AR87" s="146">
        <v>0</v>
      </c>
      <c r="AS87" s="146">
        <v>0</v>
      </c>
      <c r="AT87" s="146">
        <v>0</v>
      </c>
      <c r="AU87" s="146">
        <v>1.2775194E-5</v>
      </c>
      <c r="AV87" s="146">
        <v>0</v>
      </c>
      <c r="AW87" s="146">
        <v>0</v>
      </c>
      <c r="AX87" s="146">
        <v>0</v>
      </c>
      <c r="AY87" s="146">
        <v>0</v>
      </c>
      <c r="AZ87" s="146">
        <v>3.1654057122E-2</v>
      </c>
      <c r="BA87" s="146">
        <v>2.7505853156000001E-2</v>
      </c>
      <c r="BB87" s="109">
        <v>0</v>
      </c>
      <c r="BC87" s="109">
        <v>0</v>
      </c>
      <c r="BD87" s="146">
        <v>5.7790118530000002E-3</v>
      </c>
      <c r="BE87" s="146">
        <v>4.0462892960000003E-3</v>
      </c>
      <c r="BF87" s="146">
        <v>1.4806419E-5</v>
      </c>
      <c r="BG87" s="146">
        <v>1.9257378999999999E-5</v>
      </c>
      <c r="BH87" s="146">
        <v>1.1501191950000001E-3</v>
      </c>
      <c r="BI87" s="146">
        <v>1.1246655160000001E-3</v>
      </c>
      <c r="BJ87" s="146">
        <v>1.08521246E-3</v>
      </c>
      <c r="BK87" s="146">
        <v>1.012291539E-3</v>
      </c>
      <c r="BL87" s="146">
        <v>2.1424216740000002E-3</v>
      </c>
      <c r="BM87" s="146">
        <v>1.8834576400000001E-3</v>
      </c>
      <c r="BN87" s="146">
        <v>1.9968252310000002E-3</v>
      </c>
      <c r="BO87" s="146">
        <v>2.2723130659999999E-3</v>
      </c>
      <c r="BP87" s="146">
        <v>1.0959763499999999E-3</v>
      </c>
      <c r="BQ87" s="146">
        <v>1.0660405909999999E-3</v>
      </c>
      <c r="BR87" s="146">
        <v>1.0273163420000001E-3</v>
      </c>
      <c r="BS87" s="146">
        <v>9.5111015099999996E-4</v>
      </c>
      <c r="BT87" s="146">
        <v>1.1501207810000001E-3</v>
      </c>
      <c r="BU87" s="146">
        <v>1.1246671330000001E-3</v>
      </c>
      <c r="BV87" s="146">
        <v>1.0852137249999999E-3</v>
      </c>
      <c r="BW87" s="146">
        <v>1.0122934820000001E-3</v>
      </c>
      <c r="BX87" s="146">
        <v>1.1501191950000001E-3</v>
      </c>
      <c r="BY87" s="146">
        <v>1.1246655160000001E-3</v>
      </c>
      <c r="BZ87" s="146">
        <v>1.08521246E-3</v>
      </c>
      <c r="CA87" s="146">
        <v>1.012291539E-3</v>
      </c>
      <c r="CB87" s="146">
        <v>5.3518521699999998E-4</v>
      </c>
      <c r="CC87" s="146">
        <v>5.2130899499999999E-4</v>
      </c>
      <c r="CD87" s="146">
        <v>5.0494590799999997E-4</v>
      </c>
      <c r="CE87" s="146">
        <v>4.6159123799999999E-4</v>
      </c>
      <c r="CF87" s="146">
        <v>8.3976553700000004E-4</v>
      </c>
      <c r="CG87" s="146">
        <v>8.1417404500000001E-4</v>
      </c>
      <c r="CH87" s="146">
        <v>7.8247890400000005E-4</v>
      </c>
      <c r="CI87" s="146">
        <v>7.22491846E-4</v>
      </c>
      <c r="CJ87" s="146">
        <v>5.6350233899999996E-4</v>
      </c>
      <c r="CK87" s="146">
        <v>5.5535245E-4</v>
      </c>
      <c r="CL87" s="146">
        <v>5.6133813999999997E-4</v>
      </c>
      <c r="CM87" s="146">
        <v>6.3527464600000004E-4</v>
      </c>
      <c r="CN87" s="146">
        <v>2.7497885220000001E-3</v>
      </c>
      <c r="CO87" s="146">
        <v>2.943574547E-3</v>
      </c>
      <c r="CP87" s="146">
        <v>2.971094454E-3</v>
      </c>
      <c r="CQ87" s="146">
        <v>2.882937849E-3</v>
      </c>
      <c r="CT87" s="105"/>
    </row>
    <row r="88" spans="1:98" x14ac:dyDescent="0.25">
      <c r="A88" s="122" t="s">
        <v>693</v>
      </c>
      <c r="B88" s="104" t="s">
        <v>128</v>
      </c>
      <c r="C88" s="88" t="s">
        <v>215</v>
      </c>
      <c r="D88" s="123">
        <f t="shared" ca="1" si="8"/>
        <v>8.3160861749999996E-5</v>
      </c>
      <c r="E88" s="123">
        <f t="shared" ca="1" si="8"/>
        <v>3.7471856000000002E-5</v>
      </c>
      <c r="F88" s="123">
        <f t="shared" ca="1" si="8"/>
        <v>0</v>
      </c>
      <c r="G88" s="123">
        <f t="shared" ca="1" si="8"/>
        <v>3.7471856000000002E-5</v>
      </c>
      <c r="H88" s="123">
        <f t="shared" ca="1" si="8"/>
        <v>0</v>
      </c>
      <c r="I88" s="123">
        <f t="shared" ca="1" si="8"/>
        <v>0</v>
      </c>
      <c r="J88" s="123">
        <f t="shared" ca="1" si="8"/>
        <v>0</v>
      </c>
      <c r="K88" s="123">
        <f t="shared" ca="1" si="8"/>
        <v>3.7682419749999999E-5</v>
      </c>
      <c r="L88" s="123">
        <f t="shared" ca="1" si="8"/>
        <v>2.672035475E-5</v>
      </c>
      <c r="M88" s="123">
        <f t="shared" ca="1" si="8"/>
        <v>4.6596681000000002E-5</v>
      </c>
      <c r="N88" s="123">
        <f t="shared" ca="1" si="8"/>
        <v>8.2899851750000005E-5</v>
      </c>
      <c r="O88" s="123">
        <f t="shared" ca="1" si="8"/>
        <v>4.2732467749999998E-5</v>
      </c>
      <c r="P88" s="123">
        <f t="shared" ca="1" si="8"/>
        <v>4.6596671999999997E-5</v>
      </c>
      <c r="Q88" s="123">
        <f t="shared" ca="1" si="8"/>
        <v>4.6596681000000002E-5</v>
      </c>
      <c r="R88" s="123">
        <f t="shared" ca="1" si="8"/>
        <v>1.8416500000000002E-5</v>
      </c>
      <c r="S88" s="123">
        <f t="shared" ca="1" si="8"/>
        <v>3.2697965999999998E-5</v>
      </c>
      <c r="T88" s="123">
        <f t="shared" ca="1" si="7"/>
        <v>2.36635275E-5</v>
      </c>
      <c r="U88" s="124">
        <f t="shared" ca="1" si="7"/>
        <v>1.4371613300000001E-4</v>
      </c>
      <c r="X88" s="146">
        <v>6.0810809999999998E-5</v>
      </c>
      <c r="Y88" s="146">
        <v>1.4890134199999999E-4</v>
      </c>
      <c r="Z88" s="146">
        <v>8.4110707999999996E-5</v>
      </c>
      <c r="AA88" s="146">
        <v>3.8820586999999997E-5</v>
      </c>
      <c r="AB88" s="146">
        <v>2.7390252999999999E-5</v>
      </c>
      <c r="AC88" s="146">
        <v>6.8481545000000001E-5</v>
      </c>
      <c r="AD88" s="146">
        <v>3.6838531000000001E-5</v>
      </c>
      <c r="AE88" s="146">
        <v>1.7177095000000002E-5</v>
      </c>
      <c r="AF88" s="146">
        <v>0</v>
      </c>
      <c r="AG88" s="146">
        <v>0</v>
      </c>
      <c r="AH88" s="146">
        <v>0</v>
      </c>
      <c r="AI88" s="146">
        <v>0</v>
      </c>
      <c r="AJ88" s="146">
        <v>2.7390252999999999E-5</v>
      </c>
      <c r="AK88" s="146">
        <v>6.8481545000000001E-5</v>
      </c>
      <c r="AL88" s="146">
        <v>3.6838531000000001E-5</v>
      </c>
      <c r="AM88" s="146">
        <v>1.7177095000000002E-5</v>
      </c>
      <c r="AN88" s="146">
        <v>0</v>
      </c>
      <c r="AO88" s="146">
        <v>0</v>
      </c>
      <c r="AP88" s="146">
        <v>0</v>
      </c>
      <c r="AQ88" s="146">
        <v>0</v>
      </c>
      <c r="AR88" s="146">
        <v>0</v>
      </c>
      <c r="AS88" s="146">
        <v>0</v>
      </c>
      <c r="AT88" s="146">
        <v>0</v>
      </c>
      <c r="AU88" s="146">
        <v>0</v>
      </c>
      <c r="AV88" s="146">
        <v>0</v>
      </c>
      <c r="AW88" s="146">
        <v>0</v>
      </c>
      <c r="AX88" s="146">
        <v>0</v>
      </c>
      <c r="AY88" s="146">
        <v>0</v>
      </c>
      <c r="AZ88" s="146">
        <v>0</v>
      </c>
      <c r="BA88" s="146">
        <v>1.50729679E-4</v>
      </c>
      <c r="BB88" s="109">
        <v>0</v>
      </c>
      <c r="BC88" s="109">
        <v>0</v>
      </c>
      <c r="BD88" s="146">
        <v>3.5820601999999999E-5</v>
      </c>
      <c r="BE88" s="146">
        <v>6.6158487000000005E-5</v>
      </c>
      <c r="BF88" s="146">
        <v>2.591521E-6</v>
      </c>
      <c r="BG88" s="146">
        <v>2.310809E-6</v>
      </c>
      <c r="BH88" s="146">
        <v>3.3465177000000003E-5</v>
      </c>
      <c r="BI88" s="146">
        <v>8.5514527000000003E-5</v>
      </c>
      <c r="BJ88" s="146">
        <v>4.5974845999999998E-5</v>
      </c>
      <c r="BK88" s="146">
        <v>2.1432174E-5</v>
      </c>
      <c r="BL88" s="146">
        <v>7.3632311000000007E-5</v>
      </c>
      <c r="BM88" s="146">
        <v>1.4853077E-4</v>
      </c>
      <c r="BN88" s="146">
        <v>6.9971022000000005E-5</v>
      </c>
      <c r="BO88" s="146">
        <v>3.9465304000000001E-5</v>
      </c>
      <c r="BP88" s="146">
        <v>3.0524909999999997E-5</v>
      </c>
      <c r="BQ88" s="146">
        <v>7.8353708000000004E-5</v>
      </c>
      <c r="BR88" s="146">
        <v>4.2251717000000001E-5</v>
      </c>
      <c r="BS88" s="146">
        <v>1.9799536000000001E-5</v>
      </c>
      <c r="BT88" s="146">
        <v>3.3465203999999997E-5</v>
      </c>
      <c r="BU88" s="146">
        <v>8.5514493000000003E-5</v>
      </c>
      <c r="BV88" s="146">
        <v>4.5974827E-5</v>
      </c>
      <c r="BW88" s="146">
        <v>2.1432163999999999E-5</v>
      </c>
      <c r="BX88" s="146">
        <v>3.3465177000000003E-5</v>
      </c>
      <c r="BY88" s="146">
        <v>8.5514527000000003E-5</v>
      </c>
      <c r="BZ88" s="146">
        <v>4.5974845999999998E-5</v>
      </c>
      <c r="CA88" s="146">
        <v>2.1432174E-5</v>
      </c>
      <c r="CB88" s="146">
        <v>1.4909545999999999E-5</v>
      </c>
      <c r="CC88" s="146">
        <v>3.8100103E-5</v>
      </c>
      <c r="CD88" s="146">
        <v>2.0656351E-5</v>
      </c>
      <c r="CE88" s="146">
        <v>0</v>
      </c>
      <c r="CF88" s="146">
        <v>2.3249251E-5</v>
      </c>
      <c r="CG88" s="146">
        <v>5.9845546000000001E-5</v>
      </c>
      <c r="CH88" s="146">
        <v>3.2402632000000001E-5</v>
      </c>
      <c r="CI88" s="146">
        <v>1.5294435E-5</v>
      </c>
      <c r="CJ88" s="146">
        <v>1.6036730000000001E-5</v>
      </c>
      <c r="CK88" s="146">
        <v>4.1450247E-5</v>
      </c>
      <c r="CL88" s="146">
        <v>2.3316405E-5</v>
      </c>
      <c r="CM88" s="146">
        <v>1.3850727999999999E-5</v>
      </c>
      <c r="CN88" s="146">
        <v>1.06161566E-4</v>
      </c>
      <c r="CO88" s="146">
        <v>2.5660386200000002E-4</v>
      </c>
      <c r="CP88" s="146">
        <v>1.3952866500000001E-4</v>
      </c>
      <c r="CQ88" s="146">
        <v>7.2570438999999999E-5</v>
      </c>
      <c r="CT88" s="105"/>
    </row>
    <row r="89" spans="1:98" x14ac:dyDescent="0.25">
      <c r="A89" s="122" t="s">
        <v>693</v>
      </c>
      <c r="B89" s="104" t="s">
        <v>128</v>
      </c>
      <c r="C89" s="88" t="s">
        <v>220</v>
      </c>
      <c r="D89" s="123">
        <f t="shared" ca="1" si="8"/>
        <v>3.2296760999999996E-4</v>
      </c>
      <c r="E89" s="123">
        <f t="shared" ca="1" si="8"/>
        <v>1.5615648900000001E-4</v>
      </c>
      <c r="F89" s="123">
        <f t="shared" ca="1" si="8"/>
        <v>2.6091133999999998E-5</v>
      </c>
      <c r="G89" s="123">
        <f t="shared" ca="1" si="8"/>
        <v>1.5615648900000001E-4</v>
      </c>
      <c r="H89" s="123">
        <f t="shared" ca="1" si="8"/>
        <v>0</v>
      </c>
      <c r="I89" s="123">
        <f t="shared" ca="1" si="8"/>
        <v>0</v>
      </c>
      <c r="J89" s="123">
        <f t="shared" ca="1" si="8"/>
        <v>0</v>
      </c>
      <c r="K89" s="123">
        <f t="shared" ca="1" si="8"/>
        <v>1.8857227469999999E-3</v>
      </c>
      <c r="L89" s="123">
        <f t="shared" ca="1" si="8"/>
        <v>3.3348342575000001E-4</v>
      </c>
      <c r="M89" s="123">
        <f t="shared" ca="1" si="8"/>
        <v>1.9069313074999999E-4</v>
      </c>
      <c r="N89" s="123">
        <f t="shared" ca="1" si="8"/>
        <v>3.9115777225E-4</v>
      </c>
      <c r="O89" s="123">
        <f t="shared" ca="1" si="8"/>
        <v>1.7929987675E-4</v>
      </c>
      <c r="P89" s="123">
        <f t="shared" ca="1" si="8"/>
        <v>1.9069312674999998E-4</v>
      </c>
      <c r="Q89" s="123">
        <f t="shared" ca="1" si="8"/>
        <v>1.9069313074999999E-4</v>
      </c>
      <c r="R89" s="123">
        <f t="shared" ca="1" si="8"/>
        <v>8.6922723999999999E-5</v>
      </c>
      <c r="S89" s="123">
        <f t="shared" ca="1" si="8"/>
        <v>1.3554239150000001E-4</v>
      </c>
      <c r="T89" s="123">
        <f t="shared" ca="1" si="7"/>
        <v>9.8038473500000004E-5</v>
      </c>
      <c r="U89" s="124">
        <f t="shared" ca="1" si="7"/>
        <v>4.9640594700000001E-4</v>
      </c>
      <c r="X89" s="146">
        <v>3.84524303E-4</v>
      </c>
      <c r="Y89" s="146">
        <v>3.1190979799999998E-4</v>
      </c>
      <c r="Z89" s="146">
        <v>3.1850027700000002E-4</v>
      </c>
      <c r="AA89" s="146">
        <v>2.76936062E-4</v>
      </c>
      <c r="AB89" s="146">
        <v>1.6704594700000001E-4</v>
      </c>
      <c r="AC89" s="146">
        <v>1.6910771500000001E-4</v>
      </c>
      <c r="AD89" s="146">
        <v>1.52372716E-4</v>
      </c>
      <c r="AE89" s="146">
        <v>1.3609957800000001E-4</v>
      </c>
      <c r="AF89" s="146">
        <v>4.1952593999999999E-5</v>
      </c>
      <c r="AG89" s="146">
        <v>2.0538643000000001E-5</v>
      </c>
      <c r="AH89" s="146">
        <v>1.9706605999999998E-5</v>
      </c>
      <c r="AI89" s="146">
        <v>2.2166693E-5</v>
      </c>
      <c r="AJ89" s="146">
        <v>1.6704594700000001E-4</v>
      </c>
      <c r="AK89" s="146">
        <v>1.6910771500000001E-4</v>
      </c>
      <c r="AL89" s="146">
        <v>1.52372716E-4</v>
      </c>
      <c r="AM89" s="146">
        <v>1.3609957800000001E-4</v>
      </c>
      <c r="AN89" s="146">
        <v>0</v>
      </c>
      <c r="AO89" s="146">
        <v>0</v>
      </c>
      <c r="AP89" s="146">
        <v>0</v>
      </c>
      <c r="AQ89" s="146">
        <v>0</v>
      </c>
      <c r="AR89" s="146">
        <v>0</v>
      </c>
      <c r="AS89" s="146">
        <v>0</v>
      </c>
      <c r="AT89" s="146">
        <v>0</v>
      </c>
      <c r="AU89" s="146">
        <v>0</v>
      </c>
      <c r="AV89" s="146">
        <v>0</v>
      </c>
      <c r="AW89" s="146">
        <v>0</v>
      </c>
      <c r="AX89" s="146">
        <v>0</v>
      </c>
      <c r="AY89" s="146">
        <v>0</v>
      </c>
      <c r="AZ89" s="146">
        <v>4.427166917E-3</v>
      </c>
      <c r="BA89" s="146">
        <v>3.115724071E-3</v>
      </c>
      <c r="BB89" s="109">
        <v>0</v>
      </c>
      <c r="BC89" s="109">
        <v>0</v>
      </c>
      <c r="BD89" s="146">
        <v>8.3789045600000001E-4</v>
      </c>
      <c r="BE89" s="146">
        <v>4.8951546400000003E-4</v>
      </c>
      <c r="BF89" s="146">
        <v>2.8847979999999998E-6</v>
      </c>
      <c r="BG89" s="146">
        <v>3.6429849999999999E-6</v>
      </c>
      <c r="BH89" s="146">
        <v>2.0712170799999999E-4</v>
      </c>
      <c r="BI89" s="146">
        <v>1.9412942999999999E-4</v>
      </c>
      <c r="BJ89" s="146">
        <v>1.8728347400000001E-4</v>
      </c>
      <c r="BK89" s="146">
        <v>1.7423791100000001E-4</v>
      </c>
      <c r="BL89" s="146">
        <v>4.0750233900000002E-4</v>
      </c>
      <c r="BM89" s="146">
        <v>3.59874107E-4</v>
      </c>
      <c r="BN89" s="146">
        <v>3.7553647100000001E-4</v>
      </c>
      <c r="BO89" s="146">
        <v>4.2171817199999998E-4</v>
      </c>
      <c r="BP89" s="146">
        <v>1.9617578100000001E-4</v>
      </c>
      <c r="BQ89" s="146">
        <v>1.8253322000000001E-4</v>
      </c>
      <c r="BR89" s="146">
        <v>1.7590699999999999E-4</v>
      </c>
      <c r="BS89" s="146">
        <v>1.6258350600000001E-4</v>
      </c>
      <c r="BT89" s="146">
        <v>2.07121888E-4</v>
      </c>
      <c r="BU89" s="146">
        <v>1.94129779E-4</v>
      </c>
      <c r="BV89" s="146">
        <v>1.8728309300000001E-4</v>
      </c>
      <c r="BW89" s="146">
        <v>1.7423774699999999E-4</v>
      </c>
      <c r="BX89" s="146">
        <v>2.0712170799999999E-4</v>
      </c>
      <c r="BY89" s="146">
        <v>1.9412942999999999E-4</v>
      </c>
      <c r="BZ89" s="146">
        <v>1.8728347400000001E-4</v>
      </c>
      <c r="CA89" s="146">
        <v>1.7423791100000001E-4</v>
      </c>
      <c r="CB89" s="146">
        <v>9.5121678000000001E-5</v>
      </c>
      <c r="CC89" s="146">
        <v>8.8484390000000002E-5</v>
      </c>
      <c r="CD89" s="146">
        <v>8.5803347999999997E-5</v>
      </c>
      <c r="CE89" s="146">
        <v>7.8281479999999998E-5</v>
      </c>
      <c r="CF89" s="146">
        <v>1.4888640700000001E-4</v>
      </c>
      <c r="CG89" s="146">
        <v>1.3817392100000001E-4</v>
      </c>
      <c r="CH89" s="146">
        <v>1.3270943E-4</v>
      </c>
      <c r="CI89" s="146">
        <v>1.22399808E-4</v>
      </c>
      <c r="CJ89" s="146">
        <v>9.7904069999999995E-5</v>
      </c>
      <c r="CK89" s="146">
        <v>9.3248175000000004E-5</v>
      </c>
      <c r="CL89" s="146">
        <v>9.4350468000000003E-5</v>
      </c>
      <c r="CM89" s="146">
        <v>1.06651181E-4</v>
      </c>
      <c r="CN89" s="146">
        <v>4.9633743400000002E-4</v>
      </c>
      <c r="CO89" s="146">
        <v>5.0388124899999995E-4</v>
      </c>
      <c r="CP89" s="146">
        <v>4.9888716900000003E-4</v>
      </c>
      <c r="CQ89" s="146">
        <v>4.86517936E-4</v>
      </c>
      <c r="CT89" s="105"/>
    </row>
    <row r="90" spans="1:98" x14ac:dyDescent="0.25">
      <c r="A90" s="122" t="s">
        <v>693</v>
      </c>
      <c r="B90" s="104" t="s">
        <v>128</v>
      </c>
      <c r="C90" s="88" t="s">
        <v>221</v>
      </c>
      <c r="D90" s="123">
        <f t="shared" ca="1" si="8"/>
        <v>2.4373573379999998E-3</v>
      </c>
      <c r="E90" s="123">
        <f t="shared" ca="1" si="8"/>
        <v>3.9254381080000003E-3</v>
      </c>
      <c r="F90" s="123">
        <f t="shared" ca="1" si="8"/>
        <v>2.2798626375000001E-4</v>
      </c>
      <c r="G90" s="123">
        <f t="shared" ca="1" si="8"/>
        <v>3.9254381080000003E-3</v>
      </c>
      <c r="H90" s="123">
        <f t="shared" ca="1" si="8"/>
        <v>4.6020044719999997E-3</v>
      </c>
      <c r="I90" s="123">
        <f t="shared" ca="1" si="8"/>
        <v>5.1846134124999995E-4</v>
      </c>
      <c r="J90" s="123">
        <f t="shared" ca="1" si="8"/>
        <v>4.4343583540000005E-3</v>
      </c>
      <c r="K90" s="123">
        <f t="shared" ca="1" si="8"/>
        <v>9.3682263732500007E-3</v>
      </c>
      <c r="L90" s="123">
        <f t="shared" ca="1" si="8"/>
        <v>0.16049153841274999</v>
      </c>
      <c r="M90" s="123">
        <f t="shared" ca="1" si="8"/>
        <v>1.1340377205E-3</v>
      </c>
      <c r="N90" s="123">
        <f t="shared" ca="1" si="8"/>
        <v>2.2605289249999997E-3</v>
      </c>
      <c r="O90" s="123">
        <f t="shared" ca="1" si="8"/>
        <v>1.0700526060000001E-3</v>
      </c>
      <c r="P90" s="123">
        <f t="shared" ca="1" si="8"/>
        <v>1.1340379527500001E-3</v>
      </c>
      <c r="Q90" s="123">
        <f t="shared" ca="1" si="8"/>
        <v>1.1340377205E-3</v>
      </c>
      <c r="R90" s="123">
        <f t="shared" ca="1" si="8"/>
        <v>5.2002207200000001E-4</v>
      </c>
      <c r="S90" s="123">
        <f t="shared" ca="1" si="8"/>
        <v>8.1099573699999999E-4</v>
      </c>
      <c r="T90" s="123">
        <f t="shared" ca="1" si="7"/>
        <v>5.89596723E-4</v>
      </c>
      <c r="U90" s="124">
        <f t="shared" ca="1" si="7"/>
        <v>2.9563529389999999E-3</v>
      </c>
      <c r="X90" s="146">
        <v>2.9531715829999999E-3</v>
      </c>
      <c r="Y90" s="146">
        <v>2.4467609660000001E-3</v>
      </c>
      <c r="Z90" s="146">
        <v>2.3396247319999999E-3</v>
      </c>
      <c r="AA90" s="146">
        <v>2.0098720709999999E-3</v>
      </c>
      <c r="AB90" s="146">
        <v>4.1760885429999997E-3</v>
      </c>
      <c r="AC90" s="146">
        <v>4.2723871950000004E-3</v>
      </c>
      <c r="AD90" s="146">
        <v>3.8436239149999998E-3</v>
      </c>
      <c r="AE90" s="146">
        <v>3.4096527789999999E-3</v>
      </c>
      <c r="AF90" s="146">
        <v>3.75238084E-4</v>
      </c>
      <c r="AG90" s="146">
        <v>1.8780725800000001E-4</v>
      </c>
      <c r="AH90" s="146">
        <v>1.71052228E-4</v>
      </c>
      <c r="AI90" s="146">
        <v>1.7784748500000001E-4</v>
      </c>
      <c r="AJ90" s="146">
        <v>4.1760885429999997E-3</v>
      </c>
      <c r="AK90" s="146">
        <v>4.2723871950000004E-3</v>
      </c>
      <c r="AL90" s="146">
        <v>3.8436239149999998E-3</v>
      </c>
      <c r="AM90" s="146">
        <v>3.4096527789999999E-3</v>
      </c>
      <c r="AN90" s="146">
        <v>4.8593201639999997E-3</v>
      </c>
      <c r="AO90" s="146">
        <v>4.8794330430000001E-3</v>
      </c>
      <c r="AP90" s="146">
        <v>4.7709926699999999E-3</v>
      </c>
      <c r="AQ90" s="146">
        <v>3.8982720109999999E-3</v>
      </c>
      <c r="AR90" s="146">
        <v>7.9549756199999997E-4</v>
      </c>
      <c r="AS90" s="146">
        <v>3.6729450299999999E-4</v>
      </c>
      <c r="AT90" s="146">
        <v>3.9026584800000002E-4</v>
      </c>
      <c r="AU90" s="146">
        <v>5.2078745200000002E-4</v>
      </c>
      <c r="AV90" s="146">
        <v>3.8436699089999999E-3</v>
      </c>
      <c r="AW90" s="146">
        <v>4.3795025390000004E-3</v>
      </c>
      <c r="AX90" s="146">
        <v>5.297137841E-3</v>
      </c>
      <c r="AY90" s="146">
        <v>4.2171231269999996E-3</v>
      </c>
      <c r="AZ90" s="146">
        <v>2.143812652E-2</v>
      </c>
      <c r="BA90" s="146">
        <v>1.6034778973E-2</v>
      </c>
      <c r="BB90" s="109">
        <v>0</v>
      </c>
      <c r="BC90" s="109">
        <v>0</v>
      </c>
      <c r="BD90" s="146">
        <v>5.3967380003999997E-2</v>
      </c>
      <c r="BE90" s="146">
        <v>9.5400269117000003E-2</v>
      </c>
      <c r="BF90" s="146">
        <v>0.25057031689999998</v>
      </c>
      <c r="BG90" s="146">
        <v>0.24202818763</v>
      </c>
      <c r="BH90" s="146">
        <v>1.1808810099999999E-3</v>
      </c>
      <c r="BI90" s="146">
        <v>1.1793546839999999E-3</v>
      </c>
      <c r="BJ90" s="146">
        <v>1.1279491600000001E-3</v>
      </c>
      <c r="BK90" s="146">
        <v>1.0479660280000001E-3</v>
      </c>
      <c r="BL90" s="146">
        <v>2.2489598530000001E-3</v>
      </c>
      <c r="BM90" s="146">
        <v>2.1164676509999999E-3</v>
      </c>
      <c r="BN90" s="146">
        <v>2.2022361080000002E-3</v>
      </c>
      <c r="BO90" s="146">
        <v>2.4744520879999999E-3</v>
      </c>
      <c r="BP90" s="146">
        <v>1.1227668049999999E-3</v>
      </c>
      <c r="BQ90" s="146">
        <v>1.1130055780000001E-3</v>
      </c>
      <c r="BR90" s="146">
        <v>1.0636134309999999E-3</v>
      </c>
      <c r="BS90" s="146">
        <v>9.808246100000001E-4</v>
      </c>
      <c r="BT90" s="146">
        <v>1.180880941E-3</v>
      </c>
      <c r="BU90" s="146">
        <v>1.179354993E-3</v>
      </c>
      <c r="BV90" s="146">
        <v>1.1279472580000001E-3</v>
      </c>
      <c r="BW90" s="146">
        <v>1.0479686189999999E-3</v>
      </c>
      <c r="BX90" s="146">
        <v>1.1808810099999999E-3</v>
      </c>
      <c r="BY90" s="146">
        <v>1.1793546839999999E-3</v>
      </c>
      <c r="BZ90" s="146">
        <v>1.1279491600000001E-3</v>
      </c>
      <c r="CA90" s="146">
        <v>1.0479660280000001E-3</v>
      </c>
      <c r="CB90" s="146">
        <v>5.4593565999999996E-4</v>
      </c>
      <c r="CC90" s="146">
        <v>5.41254114E-4</v>
      </c>
      <c r="CD90" s="146">
        <v>5.1993387800000005E-4</v>
      </c>
      <c r="CE90" s="146">
        <v>4.7296463599999999E-4</v>
      </c>
      <c r="CF90" s="146">
        <v>8.5488840700000005E-4</v>
      </c>
      <c r="CG90" s="146">
        <v>8.4448996499999996E-4</v>
      </c>
      <c r="CH90" s="146">
        <v>8.0453867900000004E-4</v>
      </c>
      <c r="CI90" s="146">
        <v>7.4006589700000003E-4</v>
      </c>
      <c r="CJ90" s="146">
        <v>5.6625472400000001E-4</v>
      </c>
      <c r="CK90" s="146">
        <v>5.7250922299999999E-4</v>
      </c>
      <c r="CL90" s="146">
        <v>5.7302929299999999E-4</v>
      </c>
      <c r="CM90" s="146">
        <v>6.4659365199999999E-4</v>
      </c>
      <c r="CN90" s="146">
        <v>2.8208915459999998E-3</v>
      </c>
      <c r="CO90" s="146">
        <v>3.0616863170000001E-3</v>
      </c>
      <c r="CP90" s="146">
        <v>3.0273883570000001E-3</v>
      </c>
      <c r="CQ90" s="146">
        <v>2.915445536E-3</v>
      </c>
      <c r="CT90" s="105"/>
    </row>
    <row r="91" spans="1:98" x14ac:dyDescent="0.25">
      <c r="A91" s="122" t="s">
        <v>693</v>
      </c>
      <c r="B91" s="104" t="s">
        <v>128</v>
      </c>
      <c r="C91" s="88" t="s">
        <v>228</v>
      </c>
      <c r="D91" s="123">
        <f t="shared" ca="1" si="8"/>
        <v>8.9598763399999996E-4</v>
      </c>
      <c r="E91" s="123">
        <f t="shared" ca="1" si="8"/>
        <v>1.4256208535000001E-3</v>
      </c>
      <c r="F91" s="123">
        <f t="shared" ca="1" si="8"/>
        <v>1.1230149024999999E-4</v>
      </c>
      <c r="G91" s="123">
        <f t="shared" ca="1" si="8"/>
        <v>1.4256208535000001E-3</v>
      </c>
      <c r="H91" s="123">
        <f t="shared" ca="1" si="8"/>
        <v>1.6757554369999999E-3</v>
      </c>
      <c r="I91" s="123">
        <f t="shared" ca="1" si="8"/>
        <v>9.1335370750000001E-5</v>
      </c>
      <c r="J91" s="123">
        <f t="shared" ca="1" si="8"/>
        <v>1.4447609342500001E-3</v>
      </c>
      <c r="K91" s="123">
        <f t="shared" ca="1" si="8"/>
        <v>7.8572622872500001E-3</v>
      </c>
      <c r="L91" s="123">
        <f t="shared" ca="1" si="8"/>
        <v>8.0766956937500002E-3</v>
      </c>
      <c r="M91" s="123">
        <f t="shared" ca="1" si="8"/>
        <v>4.2674421049999998E-4</v>
      </c>
      <c r="N91" s="123">
        <f t="shared" ca="1" si="8"/>
        <v>8.2448021499999995E-4</v>
      </c>
      <c r="O91" s="123">
        <f t="shared" ca="1" si="8"/>
        <v>4.0230891375000002E-4</v>
      </c>
      <c r="P91" s="123">
        <f t="shared" ca="1" si="8"/>
        <v>4.2674385499999999E-4</v>
      </c>
      <c r="Q91" s="123">
        <f t="shared" ca="1" si="8"/>
        <v>4.2674421049999998E-4</v>
      </c>
      <c r="R91" s="123">
        <f t="shared" ca="1" si="8"/>
        <v>1.9602673075E-4</v>
      </c>
      <c r="S91" s="123">
        <f t="shared" ca="1" si="8"/>
        <v>3.0665553025000002E-4</v>
      </c>
      <c r="T91" s="123">
        <f t="shared" ca="1" si="7"/>
        <v>2.2767349324999999E-4</v>
      </c>
      <c r="U91" s="124">
        <f t="shared" ca="1" si="7"/>
        <v>1.2188129995E-3</v>
      </c>
      <c r="X91" s="146">
        <v>1.0723474640000001E-3</v>
      </c>
      <c r="Y91" s="146">
        <v>8.7870403199999999E-4</v>
      </c>
      <c r="Z91" s="146">
        <v>8.6771004899999997E-4</v>
      </c>
      <c r="AA91" s="146">
        <v>7.6518899100000003E-4</v>
      </c>
      <c r="AB91" s="146">
        <v>1.529711276E-3</v>
      </c>
      <c r="AC91" s="146">
        <v>1.539877611E-3</v>
      </c>
      <c r="AD91" s="146">
        <v>1.390221285E-3</v>
      </c>
      <c r="AE91" s="146">
        <v>1.242673242E-3</v>
      </c>
      <c r="AF91" s="146">
        <v>1.7996283199999999E-4</v>
      </c>
      <c r="AG91" s="146">
        <v>9.3807066999999995E-5</v>
      </c>
      <c r="AH91" s="146">
        <v>9.1015046999999997E-5</v>
      </c>
      <c r="AI91" s="146">
        <v>8.4421015000000005E-5</v>
      </c>
      <c r="AJ91" s="146">
        <v>1.529711276E-3</v>
      </c>
      <c r="AK91" s="146">
        <v>1.539877611E-3</v>
      </c>
      <c r="AL91" s="146">
        <v>1.390221285E-3</v>
      </c>
      <c r="AM91" s="146">
        <v>1.242673242E-3</v>
      </c>
      <c r="AN91" s="146">
        <v>1.693714607E-3</v>
      </c>
      <c r="AO91" s="146">
        <v>1.7846163789999999E-3</v>
      </c>
      <c r="AP91" s="146">
        <v>1.7541750669999999E-3</v>
      </c>
      <c r="AQ91" s="146">
        <v>1.470515695E-3</v>
      </c>
      <c r="AR91" s="146">
        <v>1.24883787E-4</v>
      </c>
      <c r="AS91" s="146">
        <v>3.5630633000000001E-5</v>
      </c>
      <c r="AT91" s="146">
        <v>8.5897785000000002E-5</v>
      </c>
      <c r="AU91" s="146">
        <v>1.18929278E-4</v>
      </c>
      <c r="AV91" s="146">
        <v>9.0122535399999996E-4</v>
      </c>
      <c r="AW91" s="146">
        <v>1.4403565219999999E-3</v>
      </c>
      <c r="AX91" s="146">
        <v>1.8855018719999999E-3</v>
      </c>
      <c r="AY91" s="146">
        <v>1.5519599890000001E-3</v>
      </c>
      <c r="AZ91" s="146">
        <v>1.8142017739E-2</v>
      </c>
      <c r="BA91" s="146">
        <v>1.328703141E-2</v>
      </c>
      <c r="BB91" s="109">
        <v>0</v>
      </c>
      <c r="BC91" s="109">
        <v>0</v>
      </c>
      <c r="BD91" s="146">
        <v>2.1110391825000002E-2</v>
      </c>
      <c r="BE91" s="146">
        <v>1.118293437E-2</v>
      </c>
      <c r="BF91" s="146">
        <v>5.8098400000000001E-6</v>
      </c>
      <c r="BG91" s="146">
        <v>7.6467400000000002E-6</v>
      </c>
      <c r="BH91" s="146">
        <v>4.4907187700000002E-4</v>
      </c>
      <c r="BI91" s="146">
        <v>4.4095088000000002E-4</v>
      </c>
      <c r="BJ91" s="146">
        <v>4.24711388E-4</v>
      </c>
      <c r="BK91" s="146">
        <v>3.9224269699999998E-4</v>
      </c>
      <c r="BL91" s="146">
        <v>8.8315076099999997E-4</v>
      </c>
      <c r="BM91" s="146">
        <v>7.55275059E-4</v>
      </c>
      <c r="BN91" s="146">
        <v>8.1420769999999997E-4</v>
      </c>
      <c r="BO91" s="146">
        <v>8.4528733999999996E-4</v>
      </c>
      <c r="BP91" s="146">
        <v>4.2528398999999999E-4</v>
      </c>
      <c r="BQ91" s="146">
        <v>4.1527694499999998E-4</v>
      </c>
      <c r="BR91" s="146">
        <v>4.0011734000000001E-4</v>
      </c>
      <c r="BS91" s="146">
        <v>3.6855737999999999E-4</v>
      </c>
      <c r="BT91" s="146">
        <v>4.4907222199999999E-4</v>
      </c>
      <c r="BU91" s="146">
        <v>4.4095043899999999E-4</v>
      </c>
      <c r="BV91" s="146">
        <v>4.24710521E-4</v>
      </c>
      <c r="BW91" s="146">
        <v>3.9224223799999997E-4</v>
      </c>
      <c r="BX91" s="146">
        <v>4.4907187700000002E-4</v>
      </c>
      <c r="BY91" s="146">
        <v>4.4095088000000002E-4</v>
      </c>
      <c r="BZ91" s="146">
        <v>4.24711388E-4</v>
      </c>
      <c r="CA91" s="146">
        <v>3.9224269699999998E-4</v>
      </c>
      <c r="CB91" s="146">
        <v>2.0715328500000001E-4</v>
      </c>
      <c r="CC91" s="146">
        <v>2.02543656E-4</v>
      </c>
      <c r="CD91" s="146">
        <v>1.96396765E-4</v>
      </c>
      <c r="CE91" s="146">
        <v>1.7801321700000001E-4</v>
      </c>
      <c r="CF91" s="146">
        <v>3.2542472800000001E-4</v>
      </c>
      <c r="CG91" s="146">
        <v>3.1661149399999999E-4</v>
      </c>
      <c r="CH91" s="146">
        <v>3.03991824E-4</v>
      </c>
      <c r="CI91" s="146">
        <v>2.8059407499999998E-4</v>
      </c>
      <c r="CJ91" s="146">
        <v>2.21911159E-4</v>
      </c>
      <c r="CK91" s="146">
        <v>2.17363728E-4</v>
      </c>
      <c r="CL91" s="146">
        <v>2.18626653E-4</v>
      </c>
      <c r="CM91" s="146">
        <v>2.5279243300000001E-4</v>
      </c>
      <c r="CN91" s="146">
        <v>1.1743950240000001E-3</v>
      </c>
      <c r="CO91" s="146">
        <v>1.252226702E-3</v>
      </c>
      <c r="CP91" s="146">
        <v>1.2613458710000001E-3</v>
      </c>
      <c r="CQ91" s="146">
        <v>1.187284401E-3</v>
      </c>
      <c r="CT91" s="105"/>
    </row>
    <row r="92" spans="1:98" x14ac:dyDescent="0.25">
      <c r="A92" s="122" t="s">
        <v>693</v>
      </c>
      <c r="B92" s="104" t="s">
        <v>128</v>
      </c>
      <c r="C92" s="88" t="s">
        <v>231</v>
      </c>
      <c r="D92" s="123">
        <f t="shared" ca="1" si="8"/>
        <v>1.422730425E-5</v>
      </c>
      <c r="E92" s="123">
        <f t="shared" ca="1" si="8"/>
        <v>1.7717752500000002E-5</v>
      </c>
      <c r="F92" s="123">
        <f t="shared" ca="1" si="8"/>
        <v>0</v>
      </c>
      <c r="G92" s="123">
        <f t="shared" ca="1" si="8"/>
        <v>1.7717752500000002E-5</v>
      </c>
      <c r="H92" s="123">
        <f t="shared" ca="1" si="8"/>
        <v>2.0716503749999999E-5</v>
      </c>
      <c r="I92" s="123">
        <f t="shared" ca="1" si="8"/>
        <v>0</v>
      </c>
      <c r="J92" s="123">
        <f t="shared" ca="1" si="8"/>
        <v>9.7814347499999993E-6</v>
      </c>
      <c r="K92" s="123">
        <f t="shared" ca="1" si="8"/>
        <v>1.3710219999999999E-5</v>
      </c>
      <c r="L92" s="123">
        <f t="shared" ca="1" si="8"/>
        <v>8.0955654999999998E-6</v>
      </c>
      <c r="M92" s="123">
        <f t="shared" ca="1" si="8"/>
        <v>7.91468575E-6</v>
      </c>
      <c r="N92" s="123">
        <f t="shared" ca="1" si="8"/>
        <v>5.6802710000000003E-6</v>
      </c>
      <c r="O92" s="123">
        <f t="shared" ca="1" si="8"/>
        <v>4.65217225E-6</v>
      </c>
      <c r="P92" s="123">
        <f t="shared" ca="1" si="8"/>
        <v>5.0559930000000004E-6</v>
      </c>
      <c r="Q92" s="123">
        <f t="shared" ca="1" si="8"/>
        <v>7.91468575E-6</v>
      </c>
      <c r="R92" s="123">
        <f t="shared" ca="1" si="8"/>
        <v>0</v>
      </c>
      <c r="S92" s="123">
        <f t="shared" ca="1" si="8"/>
        <v>3.6272624999999999E-6</v>
      </c>
      <c r="T92" s="123">
        <f t="shared" ca="1" si="7"/>
        <v>0</v>
      </c>
      <c r="U92" s="124">
        <f t="shared" ca="1" si="7"/>
        <v>2.0642322750000001E-5</v>
      </c>
      <c r="X92" s="146">
        <v>0</v>
      </c>
      <c r="Y92" s="146">
        <v>4.1231264000000001E-5</v>
      </c>
      <c r="Z92" s="146">
        <v>1.5677952999999999E-5</v>
      </c>
      <c r="AA92" s="146">
        <v>0</v>
      </c>
      <c r="AB92" s="146">
        <v>0</v>
      </c>
      <c r="AC92" s="146">
        <v>5.1793306000000001E-5</v>
      </c>
      <c r="AD92" s="146">
        <v>1.9077704E-5</v>
      </c>
      <c r="AE92" s="146">
        <v>0</v>
      </c>
      <c r="AF92" s="146">
        <v>0</v>
      </c>
      <c r="AG92" s="146">
        <v>0</v>
      </c>
      <c r="AH92" s="146">
        <v>0</v>
      </c>
      <c r="AI92" s="146">
        <v>0</v>
      </c>
      <c r="AJ92" s="146">
        <v>0</v>
      </c>
      <c r="AK92" s="146">
        <v>5.1793306000000001E-5</v>
      </c>
      <c r="AL92" s="146">
        <v>1.9077704E-5</v>
      </c>
      <c r="AM92" s="146">
        <v>0</v>
      </c>
      <c r="AN92" s="146">
        <v>0</v>
      </c>
      <c r="AO92" s="146">
        <v>5.8136634000000001E-5</v>
      </c>
      <c r="AP92" s="146">
        <v>2.4729380999999999E-5</v>
      </c>
      <c r="AQ92" s="146">
        <v>0</v>
      </c>
      <c r="AR92" s="146">
        <v>0</v>
      </c>
      <c r="AS92" s="146">
        <v>0</v>
      </c>
      <c r="AT92" s="146">
        <v>0</v>
      </c>
      <c r="AU92" s="146">
        <v>0</v>
      </c>
      <c r="AV92" s="146">
        <v>0</v>
      </c>
      <c r="AW92" s="146">
        <v>2.1019074999999998E-5</v>
      </c>
      <c r="AX92" s="146">
        <v>1.8106663999999999E-5</v>
      </c>
      <c r="AY92" s="146">
        <v>0</v>
      </c>
      <c r="AZ92" s="146">
        <v>0</v>
      </c>
      <c r="BA92" s="146">
        <v>5.4840879999999997E-5</v>
      </c>
      <c r="BB92" s="109">
        <v>0</v>
      </c>
      <c r="BC92" s="109">
        <v>0</v>
      </c>
      <c r="BD92" s="146">
        <v>0</v>
      </c>
      <c r="BE92" s="146">
        <v>3.1312963999999998E-5</v>
      </c>
      <c r="BF92" s="146">
        <v>7.13123E-7</v>
      </c>
      <c r="BG92" s="146">
        <v>3.5617500000000002E-7</v>
      </c>
      <c r="BH92" s="146">
        <v>1.8972780000000001E-6</v>
      </c>
      <c r="BI92" s="146">
        <v>2.0223958E-5</v>
      </c>
      <c r="BJ92" s="146">
        <v>7.1514590000000004E-6</v>
      </c>
      <c r="BK92" s="146">
        <v>2.3860480000000002E-6</v>
      </c>
      <c r="BL92" s="146">
        <v>0</v>
      </c>
      <c r="BM92" s="146">
        <v>2.2721084000000001E-5</v>
      </c>
      <c r="BN92" s="146">
        <v>0</v>
      </c>
      <c r="BO92" s="146">
        <v>0</v>
      </c>
      <c r="BP92" s="146">
        <v>0</v>
      </c>
      <c r="BQ92" s="146">
        <v>1.8608689E-5</v>
      </c>
      <c r="BR92" s="146">
        <v>0</v>
      </c>
      <c r="BS92" s="146">
        <v>0</v>
      </c>
      <c r="BT92" s="146">
        <v>0</v>
      </c>
      <c r="BU92" s="146">
        <v>2.0223972000000002E-5</v>
      </c>
      <c r="BV92" s="146">
        <v>0</v>
      </c>
      <c r="BW92" s="146">
        <v>0</v>
      </c>
      <c r="BX92" s="146">
        <v>1.8972780000000001E-6</v>
      </c>
      <c r="BY92" s="146">
        <v>2.0223958E-5</v>
      </c>
      <c r="BZ92" s="146">
        <v>7.1514590000000004E-6</v>
      </c>
      <c r="CA92" s="146">
        <v>2.3860480000000002E-6</v>
      </c>
      <c r="CB92" s="146">
        <v>0</v>
      </c>
      <c r="CC92" s="146">
        <v>0</v>
      </c>
      <c r="CD92" s="146">
        <v>0</v>
      </c>
      <c r="CE92" s="146">
        <v>0</v>
      </c>
      <c r="CF92" s="146">
        <v>0</v>
      </c>
      <c r="CG92" s="146">
        <v>1.450905E-5</v>
      </c>
      <c r="CH92" s="146">
        <v>0</v>
      </c>
      <c r="CI92" s="146">
        <v>0</v>
      </c>
      <c r="CJ92" s="146">
        <v>0</v>
      </c>
      <c r="CK92" s="146">
        <v>0</v>
      </c>
      <c r="CL92" s="146">
        <v>0</v>
      </c>
      <c r="CM92" s="146">
        <v>0</v>
      </c>
      <c r="CN92" s="146">
        <v>0</v>
      </c>
      <c r="CO92" s="146">
        <v>6.0638686000000001E-5</v>
      </c>
      <c r="CP92" s="146">
        <v>2.1930605E-5</v>
      </c>
      <c r="CQ92" s="146">
        <v>0</v>
      </c>
      <c r="CT92" s="105"/>
    </row>
    <row r="93" spans="1:98" x14ac:dyDescent="0.25">
      <c r="A93" s="122" t="s">
        <v>693</v>
      </c>
      <c r="B93" s="104" t="s">
        <v>128</v>
      </c>
      <c r="C93" s="88" t="s">
        <v>420</v>
      </c>
      <c r="D93" s="123">
        <f t="shared" ca="1" si="8"/>
        <v>0</v>
      </c>
      <c r="E93" s="123">
        <f t="shared" ca="1" si="8"/>
        <v>0</v>
      </c>
      <c r="F93" s="123">
        <f t="shared" ca="1" si="8"/>
        <v>0</v>
      </c>
      <c r="G93" s="123">
        <f t="shared" ca="1" si="8"/>
        <v>0</v>
      </c>
      <c r="H93" s="123">
        <f t="shared" ca="1" si="8"/>
        <v>0</v>
      </c>
      <c r="I93" s="123">
        <f t="shared" ca="1" si="8"/>
        <v>0</v>
      </c>
      <c r="J93" s="123">
        <f t="shared" ca="1" si="8"/>
        <v>0</v>
      </c>
      <c r="K93" s="123">
        <f t="shared" ca="1" si="8"/>
        <v>0</v>
      </c>
      <c r="L93" s="123">
        <f t="shared" ca="1" si="8"/>
        <v>0</v>
      </c>
      <c r="M93" s="123">
        <f t="shared" ca="1" si="8"/>
        <v>7.6584500000000007E-8</v>
      </c>
      <c r="N93" s="123">
        <f t="shared" ca="1" si="8"/>
        <v>0</v>
      </c>
      <c r="O93" s="123">
        <f t="shared" ca="1" si="8"/>
        <v>0</v>
      </c>
      <c r="P93" s="123">
        <f t="shared" ca="1" si="8"/>
        <v>0</v>
      </c>
      <c r="Q93" s="123">
        <f t="shared" ca="1" si="8"/>
        <v>7.6584500000000007E-8</v>
      </c>
      <c r="R93" s="123">
        <f t="shared" ca="1" si="8"/>
        <v>0</v>
      </c>
      <c r="S93" s="123">
        <f t="shared" ca="1" si="8"/>
        <v>0</v>
      </c>
      <c r="T93" s="123">
        <f t="shared" ca="1" si="7"/>
        <v>0</v>
      </c>
      <c r="U93" s="124">
        <f t="shared" ca="1" si="7"/>
        <v>0</v>
      </c>
      <c r="X93" s="146">
        <v>0</v>
      </c>
      <c r="Y93" s="146">
        <v>0</v>
      </c>
      <c r="Z93" s="146">
        <v>0</v>
      </c>
      <c r="AA93" s="146">
        <v>0</v>
      </c>
      <c r="AB93" s="146">
        <v>0</v>
      </c>
      <c r="AC93" s="146">
        <v>0</v>
      </c>
      <c r="AD93" s="146">
        <v>0</v>
      </c>
      <c r="AE93" s="146">
        <v>0</v>
      </c>
      <c r="AF93" s="146">
        <v>0</v>
      </c>
      <c r="AG93" s="146">
        <v>0</v>
      </c>
      <c r="AH93" s="146">
        <v>0</v>
      </c>
      <c r="AI93" s="146">
        <v>0</v>
      </c>
      <c r="AJ93" s="146">
        <v>0</v>
      </c>
      <c r="AK93" s="146">
        <v>0</v>
      </c>
      <c r="AL93" s="146">
        <v>0</v>
      </c>
      <c r="AM93" s="146">
        <v>0</v>
      </c>
      <c r="AN93" s="146">
        <v>0</v>
      </c>
      <c r="AO93" s="146">
        <v>0</v>
      </c>
      <c r="AP93" s="146">
        <v>0</v>
      </c>
      <c r="AQ93" s="146">
        <v>0</v>
      </c>
      <c r="AR93" s="146">
        <v>0</v>
      </c>
      <c r="AS93" s="146">
        <v>0</v>
      </c>
      <c r="AT93" s="146">
        <v>0</v>
      </c>
      <c r="AU93" s="146">
        <v>0</v>
      </c>
      <c r="AV93" s="146">
        <v>0</v>
      </c>
      <c r="AW93" s="146">
        <v>0</v>
      </c>
      <c r="AX93" s="146">
        <v>0</v>
      </c>
      <c r="AY93" s="146">
        <v>0</v>
      </c>
      <c r="AZ93" s="146">
        <v>0</v>
      </c>
      <c r="BA93" s="146">
        <v>0</v>
      </c>
      <c r="BB93" s="109">
        <v>0</v>
      </c>
      <c r="BC93" s="109">
        <v>0</v>
      </c>
      <c r="BD93" s="146">
        <v>0</v>
      </c>
      <c r="BE93" s="146">
        <v>0</v>
      </c>
      <c r="BF93" s="146">
        <v>0</v>
      </c>
      <c r="BG93" s="146">
        <v>0</v>
      </c>
      <c r="BH93" s="146">
        <v>0</v>
      </c>
      <c r="BI93" s="146">
        <v>3.0633800000000003E-7</v>
      </c>
      <c r="BJ93" s="146">
        <v>0</v>
      </c>
      <c r="BK93" s="146">
        <v>0</v>
      </c>
      <c r="BL93" s="146">
        <v>0</v>
      </c>
      <c r="BM93" s="146">
        <v>0</v>
      </c>
      <c r="BN93" s="146">
        <v>0</v>
      </c>
      <c r="BO93" s="146">
        <v>0</v>
      </c>
      <c r="BP93" s="146">
        <v>0</v>
      </c>
      <c r="BQ93" s="146">
        <v>0</v>
      </c>
      <c r="BR93" s="146">
        <v>0</v>
      </c>
      <c r="BS93" s="146">
        <v>0</v>
      </c>
      <c r="BT93" s="146">
        <v>0</v>
      </c>
      <c r="BU93" s="146">
        <v>0</v>
      </c>
      <c r="BV93" s="146">
        <v>0</v>
      </c>
      <c r="BW93" s="146">
        <v>0</v>
      </c>
      <c r="BX93" s="146">
        <v>0</v>
      </c>
      <c r="BY93" s="146">
        <v>3.0633800000000003E-7</v>
      </c>
      <c r="BZ93" s="146">
        <v>0</v>
      </c>
      <c r="CA93" s="146">
        <v>0</v>
      </c>
      <c r="CB93" s="146">
        <v>0</v>
      </c>
      <c r="CC93" s="146">
        <v>0</v>
      </c>
      <c r="CD93" s="146">
        <v>0</v>
      </c>
      <c r="CE93" s="146">
        <v>0</v>
      </c>
      <c r="CF93" s="146">
        <v>0</v>
      </c>
      <c r="CG93" s="146">
        <v>0</v>
      </c>
      <c r="CH93" s="146">
        <v>0</v>
      </c>
      <c r="CI93" s="146">
        <v>0</v>
      </c>
      <c r="CJ93" s="146">
        <v>0</v>
      </c>
      <c r="CK93" s="146">
        <v>0</v>
      </c>
      <c r="CL93" s="146">
        <v>0</v>
      </c>
      <c r="CM93" s="146">
        <v>0</v>
      </c>
      <c r="CN93" s="146">
        <v>0</v>
      </c>
      <c r="CO93" s="146">
        <v>0</v>
      </c>
      <c r="CP93" s="146">
        <v>0</v>
      </c>
      <c r="CQ93" s="146">
        <v>0</v>
      </c>
      <c r="CT93" s="105"/>
    </row>
    <row r="94" spans="1:98" x14ac:dyDescent="0.25">
      <c r="A94" s="122" t="s">
        <v>693</v>
      </c>
      <c r="B94" s="104" t="s">
        <v>128</v>
      </c>
      <c r="C94" s="88" t="s">
        <v>239</v>
      </c>
      <c r="D94" s="123">
        <f t="shared" ca="1" si="8"/>
        <v>0</v>
      </c>
      <c r="E94" s="123">
        <f t="shared" ca="1" si="8"/>
        <v>0</v>
      </c>
      <c r="F94" s="123">
        <f t="shared" ca="1" si="8"/>
        <v>0</v>
      </c>
      <c r="G94" s="123">
        <f t="shared" ca="1" si="8"/>
        <v>0</v>
      </c>
      <c r="H94" s="123">
        <f t="shared" ca="1" si="8"/>
        <v>0</v>
      </c>
      <c r="I94" s="123">
        <f t="shared" ca="1" si="8"/>
        <v>0</v>
      </c>
      <c r="J94" s="123">
        <f t="shared" ca="1" si="8"/>
        <v>0</v>
      </c>
      <c r="K94" s="123">
        <f t="shared" ca="1" si="8"/>
        <v>0</v>
      </c>
      <c r="L94" s="123">
        <f t="shared" ca="1" si="8"/>
        <v>0</v>
      </c>
      <c r="M94" s="123">
        <f t="shared" ca="1" si="8"/>
        <v>2.3655974999999999E-7</v>
      </c>
      <c r="N94" s="123">
        <f t="shared" ca="1" si="8"/>
        <v>0</v>
      </c>
      <c r="O94" s="123">
        <f t="shared" ca="1" si="8"/>
        <v>0</v>
      </c>
      <c r="P94" s="123">
        <f t="shared" ca="1" si="8"/>
        <v>0</v>
      </c>
      <c r="Q94" s="123">
        <f t="shared" ca="1" si="8"/>
        <v>2.3655974999999999E-7</v>
      </c>
      <c r="R94" s="123">
        <f t="shared" ca="1" si="8"/>
        <v>0</v>
      </c>
      <c r="S94" s="123">
        <f t="shared" ca="1" si="8"/>
        <v>0</v>
      </c>
      <c r="T94" s="123">
        <f t="shared" ca="1" si="7"/>
        <v>0</v>
      </c>
      <c r="U94" s="124">
        <f t="shared" ca="1" si="7"/>
        <v>0</v>
      </c>
      <c r="X94" s="146">
        <v>0</v>
      </c>
      <c r="Y94" s="146">
        <v>0</v>
      </c>
      <c r="Z94" s="146">
        <v>0</v>
      </c>
      <c r="AA94" s="146">
        <v>0</v>
      </c>
      <c r="AB94" s="146">
        <v>0</v>
      </c>
      <c r="AC94" s="146">
        <v>0</v>
      </c>
      <c r="AD94" s="146">
        <v>0</v>
      </c>
      <c r="AE94" s="146">
        <v>0</v>
      </c>
      <c r="AF94" s="146">
        <v>0</v>
      </c>
      <c r="AG94" s="146">
        <v>0</v>
      </c>
      <c r="AH94" s="146">
        <v>0</v>
      </c>
      <c r="AI94" s="146">
        <v>0</v>
      </c>
      <c r="AJ94" s="146">
        <v>0</v>
      </c>
      <c r="AK94" s="146">
        <v>0</v>
      </c>
      <c r="AL94" s="146">
        <v>0</v>
      </c>
      <c r="AM94" s="146">
        <v>0</v>
      </c>
      <c r="AN94" s="146">
        <v>0</v>
      </c>
      <c r="AO94" s="146">
        <v>0</v>
      </c>
      <c r="AP94" s="146">
        <v>0</v>
      </c>
      <c r="AQ94" s="146">
        <v>0</v>
      </c>
      <c r="AR94" s="146">
        <v>0</v>
      </c>
      <c r="AS94" s="146">
        <v>0</v>
      </c>
      <c r="AT94" s="146">
        <v>0</v>
      </c>
      <c r="AU94" s="146">
        <v>0</v>
      </c>
      <c r="AV94" s="146">
        <v>0</v>
      </c>
      <c r="AW94" s="146">
        <v>0</v>
      </c>
      <c r="AX94" s="146">
        <v>0</v>
      </c>
      <c r="AY94" s="146">
        <v>0</v>
      </c>
      <c r="AZ94" s="146">
        <v>0</v>
      </c>
      <c r="BA94" s="146">
        <v>0</v>
      </c>
      <c r="BB94" s="109">
        <v>0</v>
      </c>
      <c r="BC94" s="109">
        <v>0</v>
      </c>
      <c r="BD94" s="146">
        <v>0</v>
      </c>
      <c r="BE94" s="146">
        <v>0</v>
      </c>
      <c r="BF94" s="146">
        <v>0</v>
      </c>
      <c r="BG94" s="146">
        <v>0</v>
      </c>
      <c r="BH94" s="146">
        <v>0</v>
      </c>
      <c r="BI94" s="146">
        <v>9.4623899999999995E-7</v>
      </c>
      <c r="BJ94" s="146">
        <v>0</v>
      </c>
      <c r="BK94" s="146">
        <v>0</v>
      </c>
      <c r="BL94" s="146">
        <v>0</v>
      </c>
      <c r="BM94" s="146">
        <v>0</v>
      </c>
      <c r="BN94" s="146">
        <v>0</v>
      </c>
      <c r="BO94" s="146">
        <v>0</v>
      </c>
      <c r="BP94" s="146">
        <v>0</v>
      </c>
      <c r="BQ94" s="146">
        <v>0</v>
      </c>
      <c r="BR94" s="146">
        <v>0</v>
      </c>
      <c r="BS94" s="146">
        <v>0</v>
      </c>
      <c r="BT94" s="146">
        <v>0</v>
      </c>
      <c r="BU94" s="146">
        <v>0</v>
      </c>
      <c r="BV94" s="146">
        <v>0</v>
      </c>
      <c r="BW94" s="146">
        <v>0</v>
      </c>
      <c r="BX94" s="146">
        <v>0</v>
      </c>
      <c r="BY94" s="146">
        <v>9.4623899999999995E-7</v>
      </c>
      <c r="BZ94" s="146">
        <v>0</v>
      </c>
      <c r="CA94" s="146">
        <v>0</v>
      </c>
      <c r="CB94" s="146">
        <v>0</v>
      </c>
      <c r="CC94" s="146">
        <v>0</v>
      </c>
      <c r="CD94" s="146">
        <v>0</v>
      </c>
      <c r="CE94" s="146">
        <v>0</v>
      </c>
      <c r="CF94" s="146">
        <v>0</v>
      </c>
      <c r="CG94" s="146">
        <v>0</v>
      </c>
      <c r="CH94" s="146">
        <v>0</v>
      </c>
      <c r="CI94" s="146">
        <v>0</v>
      </c>
      <c r="CJ94" s="146">
        <v>0</v>
      </c>
      <c r="CK94" s="146">
        <v>0</v>
      </c>
      <c r="CL94" s="146">
        <v>0</v>
      </c>
      <c r="CM94" s="146">
        <v>0</v>
      </c>
      <c r="CN94" s="146">
        <v>0</v>
      </c>
      <c r="CO94" s="146">
        <v>0</v>
      </c>
      <c r="CP94" s="146">
        <v>0</v>
      </c>
      <c r="CQ94" s="146">
        <v>0</v>
      </c>
      <c r="CT94" s="105"/>
    </row>
    <row r="95" spans="1:98" x14ac:dyDescent="0.25">
      <c r="A95" s="122" t="s">
        <v>693</v>
      </c>
      <c r="B95" s="104" t="s">
        <v>128</v>
      </c>
      <c r="C95" s="88" t="s">
        <v>240</v>
      </c>
      <c r="D95" s="123">
        <f t="shared" ca="1" si="8"/>
        <v>0</v>
      </c>
      <c r="E95" s="123">
        <f t="shared" ca="1" si="8"/>
        <v>0</v>
      </c>
      <c r="F95" s="123">
        <f t="shared" ca="1" si="8"/>
        <v>0</v>
      </c>
      <c r="G95" s="123">
        <f t="shared" ca="1" si="8"/>
        <v>0</v>
      </c>
      <c r="H95" s="123">
        <f t="shared" ca="1" si="8"/>
        <v>0</v>
      </c>
      <c r="I95" s="123">
        <f t="shared" ca="1" si="8"/>
        <v>0</v>
      </c>
      <c r="J95" s="123">
        <f t="shared" ca="1" si="8"/>
        <v>0</v>
      </c>
      <c r="K95" s="123">
        <f t="shared" ca="1" si="8"/>
        <v>0</v>
      </c>
      <c r="L95" s="123">
        <f t="shared" ca="1" si="8"/>
        <v>2.0257725000000001E-7</v>
      </c>
      <c r="M95" s="123">
        <f t="shared" ca="1" si="8"/>
        <v>4.0922474999999998E-7</v>
      </c>
      <c r="N95" s="123">
        <f t="shared" ca="1" si="8"/>
        <v>0</v>
      </c>
      <c r="O95" s="123">
        <f t="shared" ca="1" si="8"/>
        <v>0</v>
      </c>
      <c r="P95" s="123">
        <f t="shared" ca="1" si="8"/>
        <v>0</v>
      </c>
      <c r="Q95" s="123">
        <f t="shared" ca="1" si="8"/>
        <v>4.0922474999999998E-7</v>
      </c>
      <c r="R95" s="123">
        <f t="shared" ca="1" si="8"/>
        <v>0</v>
      </c>
      <c r="S95" s="123">
        <f t="shared" ca="1" si="8"/>
        <v>0</v>
      </c>
      <c r="T95" s="123">
        <f t="shared" ca="1" si="7"/>
        <v>0</v>
      </c>
      <c r="U95" s="124">
        <f t="shared" ca="1" si="7"/>
        <v>0</v>
      </c>
      <c r="X95" s="146">
        <v>0</v>
      </c>
      <c r="Y95" s="146">
        <v>0</v>
      </c>
      <c r="Z95" s="146">
        <v>0</v>
      </c>
      <c r="AA95" s="146">
        <v>0</v>
      </c>
      <c r="AB95" s="146">
        <v>0</v>
      </c>
      <c r="AC95" s="146">
        <v>0</v>
      </c>
      <c r="AD95" s="146">
        <v>0</v>
      </c>
      <c r="AE95" s="146">
        <v>0</v>
      </c>
      <c r="AF95" s="146">
        <v>0</v>
      </c>
      <c r="AG95" s="146">
        <v>0</v>
      </c>
      <c r="AH95" s="146">
        <v>0</v>
      </c>
      <c r="AI95" s="146">
        <v>0</v>
      </c>
      <c r="AJ95" s="146">
        <v>0</v>
      </c>
      <c r="AK95" s="146">
        <v>0</v>
      </c>
      <c r="AL95" s="146">
        <v>0</v>
      </c>
      <c r="AM95" s="146">
        <v>0</v>
      </c>
      <c r="AN95" s="146">
        <v>0</v>
      </c>
      <c r="AO95" s="146">
        <v>0</v>
      </c>
      <c r="AP95" s="146">
        <v>0</v>
      </c>
      <c r="AQ95" s="146">
        <v>0</v>
      </c>
      <c r="AR95" s="146">
        <v>0</v>
      </c>
      <c r="AS95" s="146">
        <v>0</v>
      </c>
      <c r="AT95" s="146">
        <v>0</v>
      </c>
      <c r="AU95" s="146">
        <v>0</v>
      </c>
      <c r="AV95" s="146">
        <v>0</v>
      </c>
      <c r="AW95" s="146">
        <v>0</v>
      </c>
      <c r="AX95" s="146">
        <v>0</v>
      </c>
      <c r="AY95" s="146">
        <v>0</v>
      </c>
      <c r="AZ95" s="146">
        <v>0</v>
      </c>
      <c r="BA95" s="146">
        <v>0</v>
      </c>
      <c r="BB95" s="109">
        <v>0</v>
      </c>
      <c r="BC95" s="109">
        <v>0</v>
      </c>
      <c r="BD95" s="146">
        <v>0</v>
      </c>
      <c r="BE95" s="146">
        <v>8.1030900000000003E-7</v>
      </c>
      <c r="BF95" s="146">
        <v>0</v>
      </c>
      <c r="BG95" s="146">
        <v>0</v>
      </c>
      <c r="BH95" s="146">
        <v>0</v>
      </c>
      <c r="BI95" s="146">
        <v>1.6368989999999999E-6</v>
      </c>
      <c r="BJ95" s="146">
        <v>0</v>
      </c>
      <c r="BK95" s="146">
        <v>0</v>
      </c>
      <c r="BL95" s="146">
        <v>0</v>
      </c>
      <c r="BM95" s="146">
        <v>0</v>
      </c>
      <c r="BN95" s="146">
        <v>0</v>
      </c>
      <c r="BO95" s="146">
        <v>0</v>
      </c>
      <c r="BP95" s="146">
        <v>0</v>
      </c>
      <c r="BQ95" s="146">
        <v>0</v>
      </c>
      <c r="BR95" s="146">
        <v>0</v>
      </c>
      <c r="BS95" s="146">
        <v>0</v>
      </c>
      <c r="BT95" s="146">
        <v>0</v>
      </c>
      <c r="BU95" s="146">
        <v>0</v>
      </c>
      <c r="BV95" s="146">
        <v>0</v>
      </c>
      <c r="BW95" s="146">
        <v>0</v>
      </c>
      <c r="BX95" s="146">
        <v>0</v>
      </c>
      <c r="BY95" s="146">
        <v>1.6368989999999999E-6</v>
      </c>
      <c r="BZ95" s="146">
        <v>0</v>
      </c>
      <c r="CA95" s="146">
        <v>0</v>
      </c>
      <c r="CB95" s="146">
        <v>0</v>
      </c>
      <c r="CC95" s="146">
        <v>0</v>
      </c>
      <c r="CD95" s="146">
        <v>0</v>
      </c>
      <c r="CE95" s="146">
        <v>0</v>
      </c>
      <c r="CF95" s="146">
        <v>0</v>
      </c>
      <c r="CG95" s="146">
        <v>0</v>
      </c>
      <c r="CH95" s="146">
        <v>0</v>
      </c>
      <c r="CI95" s="146">
        <v>0</v>
      </c>
      <c r="CJ95" s="146">
        <v>0</v>
      </c>
      <c r="CK95" s="146">
        <v>0</v>
      </c>
      <c r="CL95" s="146">
        <v>0</v>
      </c>
      <c r="CM95" s="146">
        <v>0</v>
      </c>
      <c r="CN95" s="146">
        <v>0</v>
      </c>
      <c r="CO95" s="146">
        <v>0</v>
      </c>
      <c r="CP95" s="146">
        <v>0</v>
      </c>
      <c r="CQ95" s="146">
        <v>0</v>
      </c>
      <c r="CT95" s="105"/>
    </row>
    <row r="96" spans="1:98" x14ac:dyDescent="0.25">
      <c r="A96" s="122" t="s">
        <v>693</v>
      </c>
      <c r="B96" s="104" t="s">
        <v>128</v>
      </c>
      <c r="C96" s="88" t="s">
        <v>254</v>
      </c>
      <c r="D96" s="123">
        <f t="shared" ca="1" si="8"/>
        <v>4.1430011600000001E-4</v>
      </c>
      <c r="E96" s="123">
        <f t="shared" ca="1" si="8"/>
        <v>6.8550569825000002E-4</v>
      </c>
      <c r="F96" s="123">
        <f t="shared" ca="1" si="8"/>
        <v>3.5503890500000001E-5</v>
      </c>
      <c r="G96" s="123">
        <f t="shared" ca="1" si="8"/>
        <v>6.8550569825000002E-4</v>
      </c>
      <c r="H96" s="123">
        <f t="shared" ca="1" si="8"/>
        <v>7.1859373974999998E-4</v>
      </c>
      <c r="I96" s="123">
        <f t="shared" ca="1" si="8"/>
        <v>3.99490193E-4</v>
      </c>
      <c r="J96" s="123">
        <f t="shared" ca="1" si="8"/>
        <v>7.7780273024999997E-4</v>
      </c>
      <c r="K96" s="123">
        <f t="shared" ca="1" si="8"/>
        <v>6.0537079000000003E-5</v>
      </c>
      <c r="L96" s="123">
        <f t="shared" ca="1" si="8"/>
        <v>5.6453954750000003E-5</v>
      </c>
      <c r="M96" s="123">
        <f t="shared" ca="1" si="8"/>
        <v>0</v>
      </c>
      <c r="N96" s="123">
        <f t="shared" ca="1" si="8"/>
        <v>0</v>
      </c>
      <c r="O96" s="123">
        <f t="shared" ca="1" si="8"/>
        <v>0</v>
      </c>
      <c r="P96" s="123">
        <f t="shared" ca="1" si="8"/>
        <v>0</v>
      </c>
      <c r="Q96" s="123">
        <f t="shared" ca="1" si="8"/>
        <v>0</v>
      </c>
      <c r="R96" s="123">
        <f t="shared" ca="1" si="8"/>
        <v>7.9665611000000002E-5</v>
      </c>
      <c r="S96" s="123">
        <f t="shared" ca="1" si="8"/>
        <v>1.2340179749999999E-4</v>
      </c>
      <c r="T96" s="123">
        <f t="shared" ca="1" si="7"/>
        <v>8.6962459500000006E-5</v>
      </c>
      <c r="U96" s="124">
        <f t="shared" ca="1" si="7"/>
        <v>3.7751899675000006E-4</v>
      </c>
      <c r="X96" s="146">
        <v>4.1851828599999999E-4</v>
      </c>
      <c r="Y96" s="146">
        <v>4.53084726E-4</v>
      </c>
      <c r="Z96" s="146">
        <v>4.3433046300000002E-4</v>
      </c>
      <c r="AA96" s="146">
        <v>3.5126698899999999E-4</v>
      </c>
      <c r="AB96" s="146">
        <v>5.4842657399999995E-4</v>
      </c>
      <c r="AC96" s="146">
        <v>7.8738893500000004E-4</v>
      </c>
      <c r="AD96" s="146">
        <v>7.5011400499999995E-4</v>
      </c>
      <c r="AE96" s="146">
        <v>6.5609327900000003E-4</v>
      </c>
      <c r="AF96" s="146">
        <v>5.3685352000000001E-5</v>
      </c>
      <c r="AG96" s="146">
        <v>3.0679334000000003E-5</v>
      </c>
      <c r="AH96" s="146">
        <v>2.6743648000000001E-5</v>
      </c>
      <c r="AI96" s="146">
        <v>3.0907227999999998E-5</v>
      </c>
      <c r="AJ96" s="146">
        <v>5.4842657399999995E-4</v>
      </c>
      <c r="AK96" s="146">
        <v>7.8738893500000004E-4</v>
      </c>
      <c r="AL96" s="146">
        <v>7.5011400499999995E-4</v>
      </c>
      <c r="AM96" s="146">
        <v>6.5609327900000003E-4</v>
      </c>
      <c r="AN96" s="146">
        <v>6.3757807799999999E-4</v>
      </c>
      <c r="AO96" s="146">
        <v>8.3529775700000005E-4</v>
      </c>
      <c r="AP96" s="146">
        <v>7.7321013199999999E-4</v>
      </c>
      <c r="AQ96" s="146">
        <v>6.2828899200000001E-4</v>
      </c>
      <c r="AR96" s="146">
        <v>6.1750663900000003E-4</v>
      </c>
      <c r="AS96" s="146">
        <v>2.8773365099999998E-4</v>
      </c>
      <c r="AT96" s="146">
        <v>3.0192950199999999E-4</v>
      </c>
      <c r="AU96" s="146">
        <v>3.9079098E-4</v>
      </c>
      <c r="AV96" s="146">
        <v>6.8297691100000001E-4</v>
      </c>
      <c r="AW96" s="146">
        <v>9.1184832500000004E-4</v>
      </c>
      <c r="AX96" s="146">
        <v>8.3897007699999999E-4</v>
      </c>
      <c r="AY96" s="146">
        <v>6.7741560799999996E-4</v>
      </c>
      <c r="AZ96" s="146">
        <v>7.0182797E-5</v>
      </c>
      <c r="BA96" s="146">
        <v>1.7196551900000001E-4</v>
      </c>
      <c r="BB96" s="109">
        <v>0</v>
      </c>
      <c r="BC96" s="109">
        <v>0</v>
      </c>
      <c r="BD96" s="146">
        <v>1.00018833E-4</v>
      </c>
      <c r="BE96" s="146">
        <v>1.2104050900000001E-4</v>
      </c>
      <c r="BF96" s="146">
        <v>1.977464E-6</v>
      </c>
      <c r="BG96" s="146">
        <v>2.7790130000000001E-6</v>
      </c>
      <c r="BH96" s="146">
        <v>0</v>
      </c>
      <c r="BI96" s="146">
        <v>0</v>
      </c>
      <c r="BJ96" s="146">
        <v>0</v>
      </c>
      <c r="BK96" s="146">
        <v>0</v>
      </c>
      <c r="BL96" s="146">
        <v>0</v>
      </c>
      <c r="BM96" s="146">
        <v>0</v>
      </c>
      <c r="BN96" s="146">
        <v>0</v>
      </c>
      <c r="BO96" s="146">
        <v>0</v>
      </c>
      <c r="BP96" s="146">
        <v>0</v>
      </c>
      <c r="BQ96" s="146">
        <v>0</v>
      </c>
      <c r="BR96" s="146">
        <v>0</v>
      </c>
      <c r="BS96" s="146">
        <v>0</v>
      </c>
      <c r="BT96" s="146">
        <v>0</v>
      </c>
      <c r="BU96" s="146">
        <v>0</v>
      </c>
      <c r="BV96" s="146">
        <v>0</v>
      </c>
      <c r="BW96" s="146">
        <v>0</v>
      </c>
      <c r="BX96" s="146">
        <v>0</v>
      </c>
      <c r="BY96" s="146">
        <v>0</v>
      </c>
      <c r="BZ96" s="146">
        <v>0</v>
      </c>
      <c r="CA96" s="146">
        <v>0</v>
      </c>
      <c r="CB96" s="146">
        <v>6.6205497999999996E-5</v>
      </c>
      <c r="CC96" s="146">
        <v>8.8189183000000006E-5</v>
      </c>
      <c r="CD96" s="146">
        <v>8.5430427000000002E-5</v>
      </c>
      <c r="CE96" s="146">
        <v>7.8837336000000003E-5</v>
      </c>
      <c r="CF96" s="146">
        <v>1.0269568799999999E-4</v>
      </c>
      <c r="CG96" s="146">
        <v>1.37051864E-4</v>
      </c>
      <c r="CH96" s="146">
        <v>1.3193385600000001E-4</v>
      </c>
      <c r="CI96" s="146">
        <v>1.21925782E-4</v>
      </c>
      <c r="CJ96" s="146">
        <v>6.4332459999999998E-5</v>
      </c>
      <c r="CK96" s="146">
        <v>9.1035131999999999E-5</v>
      </c>
      <c r="CL96" s="146">
        <v>9.1420607000000003E-5</v>
      </c>
      <c r="CM96" s="146">
        <v>1.0106163899999999E-4</v>
      </c>
      <c r="CN96" s="146">
        <v>2.6157642000000002E-4</v>
      </c>
      <c r="CO96" s="146">
        <v>4.1760467900000002E-4</v>
      </c>
      <c r="CP96" s="146">
        <v>4.1210613499999998E-4</v>
      </c>
      <c r="CQ96" s="146">
        <v>4.1878875299999999E-4</v>
      </c>
      <c r="CT96" s="105"/>
    </row>
    <row r="97" spans="1:98" x14ac:dyDescent="0.25">
      <c r="A97" s="122" t="s">
        <v>693</v>
      </c>
      <c r="B97" s="104" t="s">
        <v>128</v>
      </c>
      <c r="C97" s="88" t="s">
        <v>257</v>
      </c>
      <c r="D97" s="123">
        <f t="shared" ca="1" si="8"/>
        <v>2.3395851712500002E-3</v>
      </c>
      <c r="E97" s="123">
        <f t="shared" ca="1" si="8"/>
        <v>3.7314849892500002E-3</v>
      </c>
      <c r="F97" s="123">
        <f t="shared" ca="1" si="8"/>
        <v>3.1285996450000002E-4</v>
      </c>
      <c r="G97" s="123">
        <f t="shared" ca="1" si="8"/>
        <v>3.7314849892500002E-3</v>
      </c>
      <c r="H97" s="123">
        <f t="shared" ca="1" si="8"/>
        <v>4.3657813779999994E-3</v>
      </c>
      <c r="I97" s="123">
        <f t="shared" ca="1" si="8"/>
        <v>6.88087485E-5</v>
      </c>
      <c r="J97" s="123">
        <f t="shared" ca="1" si="8"/>
        <v>3.7298032235E-3</v>
      </c>
      <c r="K97" s="123">
        <f t="shared" ca="1" si="8"/>
        <v>2.2488439661750001E-2</v>
      </c>
      <c r="L97" s="123">
        <f t="shared" ca="1" si="8"/>
        <v>2.2206814365749998E-2</v>
      </c>
      <c r="M97" s="123">
        <f t="shared" ca="1" si="8"/>
        <v>1.1036888980000001E-3</v>
      </c>
      <c r="N97" s="123">
        <f t="shared" ca="1" si="8"/>
        <v>2.0533558562499999E-3</v>
      </c>
      <c r="O97" s="123">
        <f t="shared" ca="1" si="8"/>
        <v>1.0461035542499999E-3</v>
      </c>
      <c r="P97" s="123">
        <f t="shared" ca="1" si="8"/>
        <v>1.10368954575E-3</v>
      </c>
      <c r="Q97" s="123">
        <f t="shared" ca="1" si="8"/>
        <v>1.1036888980000001E-3</v>
      </c>
      <c r="R97" s="123">
        <f t="shared" ca="1" si="8"/>
        <v>5.1182542750000007E-4</v>
      </c>
      <c r="S97" s="123">
        <f t="shared" ref="S97:U112" ca="1" si="9">AVERAGE(OFFSET($X97,0,4*S$3-4,1,4))</f>
        <v>8.0068571450000005E-4</v>
      </c>
      <c r="T97" s="123">
        <f t="shared" ca="1" si="9"/>
        <v>5.926320970000001E-4</v>
      </c>
      <c r="U97" s="124">
        <f t="shared" ca="1" si="9"/>
        <v>3.0685911069999999E-3</v>
      </c>
      <c r="X97" s="146">
        <v>2.888892039E-3</v>
      </c>
      <c r="Y97" s="146">
        <v>2.2626079469999999E-3</v>
      </c>
      <c r="Z97" s="146">
        <v>2.240193691E-3</v>
      </c>
      <c r="AA97" s="146">
        <v>1.9666470080000002E-3</v>
      </c>
      <c r="AB97" s="146">
        <v>4.066307947E-3</v>
      </c>
      <c r="AC97" s="146">
        <v>4.0030114259999999E-3</v>
      </c>
      <c r="AD97" s="146">
        <v>3.6205032859999999E-3</v>
      </c>
      <c r="AE97" s="146">
        <v>3.2361172979999998E-3</v>
      </c>
      <c r="AF97" s="146">
        <v>5.1531665500000002E-4</v>
      </c>
      <c r="AG97" s="146">
        <v>2.5526957100000002E-4</v>
      </c>
      <c r="AH97" s="146">
        <v>2.4843066100000002E-4</v>
      </c>
      <c r="AI97" s="146">
        <v>2.32422971E-4</v>
      </c>
      <c r="AJ97" s="146">
        <v>4.066307947E-3</v>
      </c>
      <c r="AK97" s="146">
        <v>4.0030114259999999E-3</v>
      </c>
      <c r="AL97" s="146">
        <v>3.6205032859999999E-3</v>
      </c>
      <c r="AM97" s="146">
        <v>3.2361172979999998E-3</v>
      </c>
      <c r="AN97" s="146">
        <v>4.5101599789999997E-3</v>
      </c>
      <c r="AO97" s="146">
        <v>4.5839166829999998E-3</v>
      </c>
      <c r="AP97" s="146">
        <v>4.5624499309999999E-3</v>
      </c>
      <c r="AQ97" s="146">
        <v>3.8065989189999998E-3</v>
      </c>
      <c r="AR97" s="146">
        <v>7.9023405E-5</v>
      </c>
      <c r="AS97" s="146">
        <v>6.6507211000000003E-5</v>
      </c>
      <c r="AT97" s="146">
        <v>6.7096857E-5</v>
      </c>
      <c r="AU97" s="146">
        <v>6.2607520999999997E-5</v>
      </c>
      <c r="AV97" s="146">
        <v>2.407131722E-3</v>
      </c>
      <c r="AW97" s="146">
        <v>3.6064484790000002E-3</v>
      </c>
      <c r="AX97" s="146">
        <v>4.8983823930000003E-3</v>
      </c>
      <c r="AY97" s="146">
        <v>4.0072503000000001E-3</v>
      </c>
      <c r="AZ97" s="146">
        <v>5.0888559659E-2</v>
      </c>
      <c r="BA97" s="146">
        <v>3.9065198987999997E-2</v>
      </c>
      <c r="BB97" s="109">
        <v>0</v>
      </c>
      <c r="BC97" s="109">
        <v>0</v>
      </c>
      <c r="BD97" s="146">
        <v>5.6299803591000001E-2</v>
      </c>
      <c r="BE97" s="146">
        <v>3.2495923602000001E-2</v>
      </c>
      <c r="BF97" s="146">
        <v>1.3536259000000001E-5</v>
      </c>
      <c r="BG97" s="146">
        <v>1.7994011000000001E-5</v>
      </c>
      <c r="BH97" s="146">
        <v>1.1823198620000001E-3</v>
      </c>
      <c r="BI97" s="146">
        <v>1.130863755E-3</v>
      </c>
      <c r="BJ97" s="146">
        <v>1.090201668E-3</v>
      </c>
      <c r="BK97" s="146">
        <v>1.011370307E-3</v>
      </c>
      <c r="BL97" s="146">
        <v>2.2014356419999999E-3</v>
      </c>
      <c r="BM97" s="146">
        <v>1.8523941369999999E-3</v>
      </c>
      <c r="BN97" s="146">
        <v>2.0102363790000001E-3</v>
      </c>
      <c r="BO97" s="146">
        <v>2.149357267E-3</v>
      </c>
      <c r="BP97" s="146">
        <v>1.1279075719999999E-3</v>
      </c>
      <c r="BQ97" s="146">
        <v>1.0711218809999999E-3</v>
      </c>
      <c r="BR97" s="146">
        <v>1.0323499669999999E-3</v>
      </c>
      <c r="BS97" s="146">
        <v>9.5303479700000002E-4</v>
      </c>
      <c r="BT97" s="146">
        <v>1.1823201659999999E-3</v>
      </c>
      <c r="BU97" s="146">
        <v>1.130865055E-3</v>
      </c>
      <c r="BV97" s="146">
        <v>1.0902012539999999E-3</v>
      </c>
      <c r="BW97" s="146">
        <v>1.011371708E-3</v>
      </c>
      <c r="BX97" s="146">
        <v>1.1823198620000001E-3</v>
      </c>
      <c r="BY97" s="146">
        <v>1.130863755E-3</v>
      </c>
      <c r="BZ97" s="146">
        <v>1.090201668E-3</v>
      </c>
      <c r="CA97" s="146">
        <v>1.011370307E-3</v>
      </c>
      <c r="CB97" s="146">
        <v>5.5248556700000003E-4</v>
      </c>
      <c r="CC97" s="146">
        <v>5.2430857400000001E-4</v>
      </c>
      <c r="CD97" s="146">
        <v>5.0824584700000003E-4</v>
      </c>
      <c r="CE97" s="146">
        <v>4.6226172199999999E-4</v>
      </c>
      <c r="CF97" s="146">
        <v>8.6726121500000004E-4</v>
      </c>
      <c r="CG97" s="146">
        <v>8.1999504099999996E-4</v>
      </c>
      <c r="CH97" s="146">
        <v>7.8773721099999997E-4</v>
      </c>
      <c r="CI97" s="146">
        <v>7.2774939100000004E-4</v>
      </c>
      <c r="CJ97" s="146">
        <v>5.8944340600000005E-4</v>
      </c>
      <c r="CK97" s="146">
        <v>5.6366964800000005E-4</v>
      </c>
      <c r="CL97" s="146">
        <v>5.6446011799999999E-4</v>
      </c>
      <c r="CM97" s="146">
        <v>6.5295521599999999E-4</v>
      </c>
      <c r="CN97" s="146">
        <v>2.9501622100000001E-3</v>
      </c>
      <c r="CO97" s="146">
        <v>3.1371217029999999E-3</v>
      </c>
      <c r="CP97" s="146">
        <v>3.1902340739999998E-3</v>
      </c>
      <c r="CQ97" s="146">
        <v>2.996846441E-3</v>
      </c>
      <c r="CT97" s="105"/>
    </row>
    <row r="98" spans="1:98" x14ac:dyDescent="0.25">
      <c r="A98" s="122" t="s">
        <v>693</v>
      </c>
      <c r="B98" s="104" t="s">
        <v>128</v>
      </c>
      <c r="C98" s="88" t="s">
        <v>258</v>
      </c>
      <c r="D98" s="123">
        <f t="shared" ref="D98:S113" ca="1" si="10">AVERAGE(OFFSET($X98,0,4*D$3-4,1,4))</f>
        <v>2.8101923214999998E-3</v>
      </c>
      <c r="E98" s="123">
        <f t="shared" ca="1" si="10"/>
        <v>4.48581421825E-3</v>
      </c>
      <c r="F98" s="123">
        <f t="shared" ca="1" si="10"/>
        <v>3.6900459849999997E-4</v>
      </c>
      <c r="G98" s="123">
        <f t="shared" ca="1" si="10"/>
        <v>4.48581421825E-3</v>
      </c>
      <c r="H98" s="123">
        <f t="shared" ca="1" si="10"/>
        <v>5.2519315725000001E-3</v>
      </c>
      <c r="I98" s="123">
        <f t="shared" ca="1" si="10"/>
        <v>2.4182358249999998E-4</v>
      </c>
      <c r="J98" s="123">
        <f t="shared" ca="1" si="10"/>
        <v>4.4642404062500002E-3</v>
      </c>
      <c r="K98" s="123">
        <f t="shared" ca="1" si="10"/>
        <v>2.6411102497000002E-2</v>
      </c>
      <c r="L98" s="123">
        <f t="shared" ca="1" si="10"/>
        <v>2.5518280691249999E-2</v>
      </c>
      <c r="M98" s="123">
        <f t="shared" ca="1" si="10"/>
        <v>1.3341331577500001E-3</v>
      </c>
      <c r="N98" s="123">
        <f t="shared" ca="1" si="10"/>
        <v>2.4872351449999998E-3</v>
      </c>
      <c r="O98" s="123">
        <f t="shared" ca="1" si="10"/>
        <v>1.2656614069999998E-3</v>
      </c>
      <c r="P98" s="123">
        <f t="shared" ca="1" si="10"/>
        <v>1.3341332950000001E-3</v>
      </c>
      <c r="Q98" s="123">
        <f t="shared" ca="1" si="10"/>
        <v>1.3341331577500001E-3</v>
      </c>
      <c r="R98" s="123">
        <f t="shared" ca="1" si="10"/>
        <v>6.1585739975000007E-4</v>
      </c>
      <c r="S98" s="123">
        <f t="shared" ca="1" si="10"/>
        <v>9.6243281550000004E-4</v>
      </c>
      <c r="T98" s="123">
        <f t="shared" ca="1" si="9"/>
        <v>7.0233870725000004E-4</v>
      </c>
      <c r="U98" s="124">
        <f t="shared" ca="1" si="9"/>
        <v>3.51755819175E-3</v>
      </c>
      <c r="X98" s="146">
        <v>3.5344639559999999E-3</v>
      </c>
      <c r="Y98" s="146">
        <v>2.7090265460000002E-3</v>
      </c>
      <c r="Z98" s="146">
        <v>2.6635506850000001E-3</v>
      </c>
      <c r="AA98" s="146">
        <v>2.3337280989999998E-3</v>
      </c>
      <c r="AB98" s="146">
        <v>4.8909671359999999E-3</v>
      </c>
      <c r="AC98" s="146">
        <v>4.792359522E-3</v>
      </c>
      <c r="AD98" s="146">
        <v>4.3728087649999997E-3</v>
      </c>
      <c r="AE98" s="146">
        <v>3.8871214499999998E-3</v>
      </c>
      <c r="AF98" s="146">
        <v>6.0877405799999995E-4</v>
      </c>
      <c r="AG98" s="146">
        <v>3.01465638E-4</v>
      </c>
      <c r="AH98" s="146">
        <v>2.8469625599999998E-4</v>
      </c>
      <c r="AI98" s="146">
        <v>2.8108244200000001E-4</v>
      </c>
      <c r="AJ98" s="146">
        <v>4.8909671359999999E-3</v>
      </c>
      <c r="AK98" s="146">
        <v>4.792359522E-3</v>
      </c>
      <c r="AL98" s="146">
        <v>4.3728087649999997E-3</v>
      </c>
      <c r="AM98" s="146">
        <v>3.8871214499999998E-3</v>
      </c>
      <c r="AN98" s="146">
        <v>5.4734437609999997E-3</v>
      </c>
      <c r="AO98" s="146">
        <v>5.4332352519999997E-3</v>
      </c>
      <c r="AP98" s="146">
        <v>5.5366287170000002E-3</v>
      </c>
      <c r="AQ98" s="146">
        <v>4.5644185600000001E-3</v>
      </c>
      <c r="AR98" s="146">
        <v>3.6280476500000002E-4</v>
      </c>
      <c r="AS98" s="146">
        <v>8.2434519000000004E-5</v>
      </c>
      <c r="AT98" s="146">
        <v>2.19544532E-4</v>
      </c>
      <c r="AU98" s="146">
        <v>3.0251051399999998E-4</v>
      </c>
      <c r="AV98" s="146">
        <v>2.935302935E-3</v>
      </c>
      <c r="AW98" s="146">
        <v>4.1043637409999998E-3</v>
      </c>
      <c r="AX98" s="146">
        <v>5.9906098249999998E-3</v>
      </c>
      <c r="AY98" s="146">
        <v>4.8266851240000002E-3</v>
      </c>
      <c r="AZ98" s="146">
        <v>5.9544642995000001E-2</v>
      </c>
      <c r="BA98" s="146">
        <v>4.6099766993000002E-2</v>
      </c>
      <c r="BB98" s="109">
        <v>0</v>
      </c>
      <c r="BC98" s="109">
        <v>0</v>
      </c>
      <c r="BD98" s="146">
        <v>6.3690864267999997E-2</v>
      </c>
      <c r="BE98" s="146">
        <v>3.8349552880999997E-2</v>
      </c>
      <c r="BF98" s="146">
        <v>1.4434897999999999E-5</v>
      </c>
      <c r="BG98" s="146">
        <v>1.8270718E-5</v>
      </c>
      <c r="BH98" s="146">
        <v>1.440397088E-3</v>
      </c>
      <c r="BI98" s="146">
        <v>1.3612296869999999E-3</v>
      </c>
      <c r="BJ98" s="146">
        <v>1.313274352E-3</v>
      </c>
      <c r="BK98" s="146">
        <v>1.2216315040000001E-3</v>
      </c>
      <c r="BL98" s="146">
        <v>2.615921811E-3</v>
      </c>
      <c r="BM98" s="146">
        <v>2.254733031E-3</v>
      </c>
      <c r="BN98" s="146">
        <v>2.4241590640000001E-3</v>
      </c>
      <c r="BO98" s="146">
        <v>2.6541266740000001E-3</v>
      </c>
      <c r="BP98" s="146">
        <v>1.376863184E-3</v>
      </c>
      <c r="BQ98" s="146">
        <v>1.291188477E-3</v>
      </c>
      <c r="BR98" s="146">
        <v>1.2447048059999999E-3</v>
      </c>
      <c r="BS98" s="146">
        <v>1.1498891610000001E-3</v>
      </c>
      <c r="BT98" s="146">
        <v>1.4403982559999999E-3</v>
      </c>
      <c r="BU98" s="146">
        <v>1.361229015E-3</v>
      </c>
      <c r="BV98" s="146">
        <v>1.3132752419999999E-3</v>
      </c>
      <c r="BW98" s="146">
        <v>1.221630667E-3</v>
      </c>
      <c r="BX98" s="146">
        <v>1.440397088E-3</v>
      </c>
      <c r="BY98" s="146">
        <v>1.3612296869999999E-3</v>
      </c>
      <c r="BZ98" s="146">
        <v>1.313274352E-3</v>
      </c>
      <c r="CA98" s="146">
        <v>1.2216315040000001E-3</v>
      </c>
      <c r="CB98" s="146">
        <v>6.7076664799999995E-4</v>
      </c>
      <c r="CC98" s="146">
        <v>6.2868763300000003E-4</v>
      </c>
      <c r="CD98" s="146">
        <v>6.0927286500000002E-4</v>
      </c>
      <c r="CE98" s="146">
        <v>5.5470245300000005E-4</v>
      </c>
      <c r="CF98" s="146">
        <v>1.0519047789999999E-3</v>
      </c>
      <c r="CG98" s="146">
        <v>9.8236485699999994E-4</v>
      </c>
      <c r="CH98" s="146">
        <v>9.4407700900000005E-4</v>
      </c>
      <c r="CI98" s="146">
        <v>8.7138461700000003E-4</v>
      </c>
      <c r="CJ98" s="146">
        <v>6.9977522200000001E-4</v>
      </c>
      <c r="CK98" s="146">
        <v>6.6825306600000001E-4</v>
      </c>
      <c r="CL98" s="146">
        <v>6.7027703200000003E-4</v>
      </c>
      <c r="CM98" s="146">
        <v>7.7104950900000002E-4</v>
      </c>
      <c r="CN98" s="146">
        <v>3.4195863859999998E-3</v>
      </c>
      <c r="CO98" s="146">
        <v>3.5896106749999999E-3</v>
      </c>
      <c r="CP98" s="146">
        <v>3.637063175E-3</v>
      </c>
      <c r="CQ98" s="146">
        <v>3.423972531E-3</v>
      </c>
      <c r="CT98" s="105"/>
    </row>
    <row r="99" spans="1:98" x14ac:dyDescent="0.25">
      <c r="A99" s="122" t="s">
        <v>693</v>
      </c>
      <c r="B99" s="104" t="s">
        <v>128</v>
      </c>
      <c r="C99" s="88" t="s">
        <v>275</v>
      </c>
      <c r="D99" s="123">
        <f t="shared" ca="1" si="10"/>
        <v>4.638436705E-4</v>
      </c>
      <c r="E99" s="123">
        <f t="shared" ca="1" si="10"/>
        <v>7.4380345050000006E-4</v>
      </c>
      <c r="F99" s="123">
        <f t="shared" ca="1" si="10"/>
        <v>4.5523817999999995E-5</v>
      </c>
      <c r="G99" s="123">
        <f t="shared" ca="1" si="10"/>
        <v>7.4380345050000006E-4</v>
      </c>
      <c r="H99" s="123">
        <f t="shared" ca="1" si="10"/>
        <v>8.7034262799999995E-4</v>
      </c>
      <c r="I99" s="123">
        <f t="shared" ca="1" si="10"/>
        <v>0</v>
      </c>
      <c r="J99" s="123">
        <f t="shared" ca="1" si="10"/>
        <v>8.3422789999999998E-4</v>
      </c>
      <c r="K99" s="123">
        <f t="shared" ca="1" si="10"/>
        <v>1.8768293609999999E-3</v>
      </c>
      <c r="L99" s="123">
        <f t="shared" ca="1" si="10"/>
        <v>3.0137206504000001E-2</v>
      </c>
      <c r="M99" s="123">
        <f t="shared" ca="1" si="10"/>
        <v>2.1410336849999998E-4</v>
      </c>
      <c r="N99" s="123">
        <f t="shared" ca="1" si="10"/>
        <v>4.2468752649999999E-4</v>
      </c>
      <c r="O99" s="123">
        <f t="shared" ca="1" si="10"/>
        <v>2.0203447325000003E-4</v>
      </c>
      <c r="P99" s="123">
        <f t="shared" ca="1" si="10"/>
        <v>2.1410347600000002E-4</v>
      </c>
      <c r="Q99" s="123">
        <f t="shared" ca="1" si="10"/>
        <v>2.1410336849999998E-4</v>
      </c>
      <c r="R99" s="123">
        <f t="shared" ca="1" si="10"/>
        <v>9.8618347999999988E-5</v>
      </c>
      <c r="S99" s="123">
        <f t="shared" ca="1" si="10"/>
        <v>1.5388883375E-4</v>
      </c>
      <c r="T99" s="123">
        <f t="shared" ca="1" si="9"/>
        <v>1.1286247849999999E-4</v>
      </c>
      <c r="U99" s="124">
        <f t="shared" ca="1" si="9"/>
        <v>5.6767118149999999E-4</v>
      </c>
      <c r="X99" s="146">
        <v>5.8220024500000005E-4</v>
      </c>
      <c r="Y99" s="146">
        <v>4.5417105200000002E-4</v>
      </c>
      <c r="Z99" s="146">
        <v>4.3960691500000002E-4</v>
      </c>
      <c r="AA99" s="146">
        <v>3.7939647000000002E-4</v>
      </c>
      <c r="AB99" s="146">
        <v>8.2937543100000005E-4</v>
      </c>
      <c r="AC99" s="146">
        <v>7.92159344E-4</v>
      </c>
      <c r="AD99" s="146">
        <v>7.1543529599999995E-4</v>
      </c>
      <c r="AE99" s="146">
        <v>6.3824373100000004E-4</v>
      </c>
      <c r="AF99" s="146">
        <v>7.7924430999999994E-5</v>
      </c>
      <c r="AG99" s="146">
        <v>3.6501572E-5</v>
      </c>
      <c r="AH99" s="146">
        <v>3.4569210000000002E-5</v>
      </c>
      <c r="AI99" s="146">
        <v>3.3100059E-5</v>
      </c>
      <c r="AJ99" s="146">
        <v>8.2937543100000005E-4</v>
      </c>
      <c r="AK99" s="146">
        <v>7.92159344E-4</v>
      </c>
      <c r="AL99" s="146">
        <v>7.1543529599999995E-4</v>
      </c>
      <c r="AM99" s="146">
        <v>6.3824373100000004E-4</v>
      </c>
      <c r="AN99" s="146">
        <v>9.5868894999999997E-4</v>
      </c>
      <c r="AO99" s="146">
        <v>9.0473144400000005E-4</v>
      </c>
      <c r="AP99" s="146">
        <v>8.8681511999999995E-4</v>
      </c>
      <c r="AQ99" s="146">
        <v>7.3113499799999995E-4</v>
      </c>
      <c r="AR99" s="146">
        <v>0</v>
      </c>
      <c r="AS99" s="146">
        <v>0</v>
      </c>
      <c r="AT99" s="146">
        <v>0</v>
      </c>
      <c r="AU99" s="146">
        <v>0</v>
      </c>
      <c r="AV99" s="146">
        <v>7.5577006999999995E-4</v>
      </c>
      <c r="AW99" s="146">
        <v>8.0998569599999997E-4</v>
      </c>
      <c r="AX99" s="146">
        <v>9.8236115799999997E-4</v>
      </c>
      <c r="AY99" s="146">
        <v>7.8879467600000001E-4</v>
      </c>
      <c r="AZ99" s="146">
        <v>4.299404903E-3</v>
      </c>
      <c r="BA99" s="146">
        <v>3.2079125409999998E-3</v>
      </c>
      <c r="BB99" s="109">
        <v>0</v>
      </c>
      <c r="BC99" s="109">
        <v>0</v>
      </c>
      <c r="BD99" s="146">
        <v>1.0707102192000001E-2</v>
      </c>
      <c r="BE99" s="146">
        <v>1.8197200755999999E-2</v>
      </c>
      <c r="BF99" s="146">
        <v>4.6672789111E-2</v>
      </c>
      <c r="BG99" s="146">
        <v>4.4971733957E-2</v>
      </c>
      <c r="BH99" s="146">
        <v>2.3256988099999999E-4</v>
      </c>
      <c r="BI99" s="146">
        <v>2.1797522699999999E-4</v>
      </c>
      <c r="BJ99" s="146">
        <v>2.1021156700000001E-4</v>
      </c>
      <c r="BK99" s="146">
        <v>1.95656799E-4</v>
      </c>
      <c r="BL99" s="146">
        <v>4.4870575999999998E-4</v>
      </c>
      <c r="BM99" s="146">
        <v>3.9004602199999998E-4</v>
      </c>
      <c r="BN99" s="146">
        <v>4.0614550899999998E-4</v>
      </c>
      <c r="BO99" s="146">
        <v>4.5385281499999997E-4</v>
      </c>
      <c r="BP99" s="146">
        <v>2.2106244700000001E-4</v>
      </c>
      <c r="BQ99" s="146">
        <v>2.05651177E-4</v>
      </c>
      <c r="BR99" s="146">
        <v>1.98162012E-4</v>
      </c>
      <c r="BS99" s="146">
        <v>1.8326225700000001E-4</v>
      </c>
      <c r="BT99" s="146">
        <v>2.3257014800000001E-4</v>
      </c>
      <c r="BU99" s="146">
        <v>2.17975793E-4</v>
      </c>
      <c r="BV99" s="146">
        <v>2.1021145499999999E-4</v>
      </c>
      <c r="BW99" s="146">
        <v>1.95656508E-4</v>
      </c>
      <c r="BX99" s="146">
        <v>2.3256988099999999E-4</v>
      </c>
      <c r="BY99" s="146">
        <v>2.1797522699999999E-4</v>
      </c>
      <c r="BZ99" s="146">
        <v>2.1021156700000001E-4</v>
      </c>
      <c r="CA99" s="146">
        <v>1.95656799E-4</v>
      </c>
      <c r="CB99" s="146">
        <v>1.0791874899999999E-4</v>
      </c>
      <c r="CC99" s="146">
        <v>1.0038857E-4</v>
      </c>
      <c r="CD99" s="146">
        <v>9.7338718E-5</v>
      </c>
      <c r="CE99" s="146">
        <v>8.8827355E-5</v>
      </c>
      <c r="CF99" s="146">
        <v>1.6916398200000001E-4</v>
      </c>
      <c r="CG99" s="146">
        <v>1.5671454500000001E-4</v>
      </c>
      <c r="CH99" s="146">
        <v>1.5060522599999999E-4</v>
      </c>
      <c r="CI99" s="146">
        <v>1.39071582E-4</v>
      </c>
      <c r="CJ99" s="146">
        <v>1.14160496E-4</v>
      </c>
      <c r="CK99" s="146">
        <v>1.0732036999999999E-4</v>
      </c>
      <c r="CL99" s="146">
        <v>1.07438821E-4</v>
      </c>
      <c r="CM99" s="146">
        <v>1.22530227E-4</v>
      </c>
      <c r="CN99" s="146">
        <v>5.6227822899999999E-4</v>
      </c>
      <c r="CO99" s="146">
        <v>5.7604711099999999E-4</v>
      </c>
      <c r="CP99" s="146">
        <v>5.7471976000000001E-4</v>
      </c>
      <c r="CQ99" s="146">
        <v>5.5763962599999996E-4</v>
      </c>
      <c r="CT99" s="105"/>
    </row>
    <row r="100" spans="1:98" x14ac:dyDescent="0.25">
      <c r="A100" s="122" t="s">
        <v>693</v>
      </c>
      <c r="B100" s="104" t="s">
        <v>128</v>
      </c>
      <c r="C100" s="88" t="s">
        <v>293</v>
      </c>
      <c r="D100" s="123">
        <f t="shared" ca="1" si="10"/>
        <v>1.5534498700000001E-4</v>
      </c>
      <c r="E100" s="123">
        <f t="shared" ca="1" si="10"/>
        <v>2.4902209849999999E-4</v>
      </c>
      <c r="F100" s="123">
        <f t="shared" ca="1" si="10"/>
        <v>1.4760809749999999E-5</v>
      </c>
      <c r="G100" s="123">
        <f t="shared" ca="1" si="10"/>
        <v>2.4902209849999999E-4</v>
      </c>
      <c r="H100" s="123">
        <f t="shared" ca="1" si="10"/>
        <v>2.9160011175000003E-4</v>
      </c>
      <c r="I100" s="123">
        <f t="shared" ca="1" si="10"/>
        <v>8.679018452499999E-4</v>
      </c>
      <c r="J100" s="123">
        <f t="shared" ca="1" si="10"/>
        <v>2.8017996750000001E-4</v>
      </c>
      <c r="K100" s="123">
        <f t="shared" ca="1" si="10"/>
        <v>5.9956482874999996E-4</v>
      </c>
      <c r="L100" s="123">
        <f t="shared" ca="1" si="10"/>
        <v>1.008384938075E-2</v>
      </c>
      <c r="M100" s="123">
        <f t="shared" ca="1" si="10"/>
        <v>7.175640675000001E-5</v>
      </c>
      <c r="N100" s="123">
        <f t="shared" ca="1" si="10"/>
        <v>1.4436808399999999E-4</v>
      </c>
      <c r="O100" s="123">
        <f t="shared" ca="1" si="10"/>
        <v>6.7697119499999996E-5</v>
      </c>
      <c r="P100" s="123">
        <f t="shared" ca="1" si="10"/>
        <v>7.1756476750000001E-5</v>
      </c>
      <c r="Q100" s="123">
        <f t="shared" ca="1" si="10"/>
        <v>7.175640675000001E-5</v>
      </c>
      <c r="R100" s="123">
        <f t="shared" ca="1" si="10"/>
        <v>3.3038526500000001E-5</v>
      </c>
      <c r="S100" s="123">
        <f t="shared" ca="1" si="10"/>
        <v>5.1527918499999999E-5</v>
      </c>
      <c r="T100" s="123">
        <f t="shared" ca="1" si="9"/>
        <v>3.7788576499999998E-5</v>
      </c>
      <c r="U100" s="124">
        <f t="shared" ca="1" si="9"/>
        <v>1.8986975650000002E-4</v>
      </c>
      <c r="X100" s="146">
        <v>1.9220247600000001E-4</v>
      </c>
      <c r="Y100" s="146">
        <v>1.5328318199999999E-4</v>
      </c>
      <c r="Z100" s="146">
        <v>1.4824727800000001E-4</v>
      </c>
      <c r="AA100" s="146">
        <v>1.27647012E-4</v>
      </c>
      <c r="AB100" s="146">
        <v>2.7343035100000002E-4</v>
      </c>
      <c r="AC100" s="146">
        <v>2.66474718E-4</v>
      </c>
      <c r="AD100" s="146">
        <v>2.40868742E-4</v>
      </c>
      <c r="AE100" s="146">
        <v>2.1531458300000001E-4</v>
      </c>
      <c r="AF100" s="146">
        <v>2.5114558E-5</v>
      </c>
      <c r="AG100" s="146">
        <v>1.1814467E-5</v>
      </c>
      <c r="AH100" s="146">
        <v>1.1200628000000001E-5</v>
      </c>
      <c r="AI100" s="146">
        <v>1.0913586E-5</v>
      </c>
      <c r="AJ100" s="146">
        <v>2.7343035100000002E-4</v>
      </c>
      <c r="AK100" s="146">
        <v>2.66474718E-4</v>
      </c>
      <c r="AL100" s="146">
        <v>2.40868742E-4</v>
      </c>
      <c r="AM100" s="146">
        <v>2.1531458300000001E-4</v>
      </c>
      <c r="AN100" s="146">
        <v>3.16677818E-4</v>
      </c>
      <c r="AO100" s="146">
        <v>3.0444675600000001E-4</v>
      </c>
      <c r="AP100" s="146">
        <v>2.9906324500000002E-4</v>
      </c>
      <c r="AQ100" s="146">
        <v>2.4621262799999998E-4</v>
      </c>
      <c r="AR100" s="146">
        <v>9.5263003199999997E-4</v>
      </c>
      <c r="AS100" s="146">
        <v>8.4650020099999999E-4</v>
      </c>
      <c r="AT100" s="146">
        <v>8.6828617799999995E-4</v>
      </c>
      <c r="AU100" s="146">
        <v>8.0419097000000001E-4</v>
      </c>
      <c r="AV100" s="146">
        <v>2.5020530500000001E-4</v>
      </c>
      <c r="AW100" s="146">
        <v>2.7281062999999999E-4</v>
      </c>
      <c r="AX100" s="146">
        <v>3.3173726699999999E-4</v>
      </c>
      <c r="AY100" s="146">
        <v>2.6596666800000001E-4</v>
      </c>
      <c r="AZ100" s="146">
        <v>1.3714703589999999E-3</v>
      </c>
      <c r="BA100" s="146">
        <v>1.0267889559999999E-3</v>
      </c>
      <c r="BB100" s="109">
        <v>0</v>
      </c>
      <c r="BC100" s="109">
        <v>0</v>
      </c>
      <c r="BD100" s="146">
        <v>3.4281801069999999E-3</v>
      </c>
      <c r="BE100" s="146">
        <v>5.9401633660000003E-3</v>
      </c>
      <c r="BF100" s="146">
        <v>1.5785483124999999E-2</v>
      </c>
      <c r="BG100" s="146">
        <v>1.5181570925E-2</v>
      </c>
      <c r="BH100" s="146">
        <v>7.6886921000000002E-5</v>
      </c>
      <c r="BI100" s="146">
        <v>7.3400364000000004E-5</v>
      </c>
      <c r="BJ100" s="146">
        <v>7.0794301000000004E-5</v>
      </c>
      <c r="BK100" s="146">
        <v>6.5944041000000003E-5</v>
      </c>
      <c r="BL100" s="146">
        <v>1.4948443800000001E-4</v>
      </c>
      <c r="BM100" s="146">
        <v>1.3250119399999999E-4</v>
      </c>
      <c r="BN100" s="146">
        <v>1.39115228E-4</v>
      </c>
      <c r="BO100" s="146">
        <v>1.5637147600000001E-4</v>
      </c>
      <c r="BP100" s="146">
        <v>7.3067152999999995E-5</v>
      </c>
      <c r="BQ100" s="146">
        <v>6.9257041999999999E-5</v>
      </c>
      <c r="BR100" s="146">
        <v>6.6734929000000003E-5</v>
      </c>
      <c r="BS100" s="146">
        <v>6.1729354E-5</v>
      </c>
      <c r="BT100" s="146">
        <v>7.6886982000000002E-5</v>
      </c>
      <c r="BU100" s="146">
        <v>7.3400561000000003E-5</v>
      </c>
      <c r="BV100" s="146">
        <v>7.0794417000000001E-5</v>
      </c>
      <c r="BW100" s="146">
        <v>6.5943946999999999E-5</v>
      </c>
      <c r="BX100" s="146">
        <v>7.6886921000000002E-5</v>
      </c>
      <c r="BY100" s="146">
        <v>7.3400364000000004E-5</v>
      </c>
      <c r="BZ100" s="146">
        <v>7.0794301000000004E-5</v>
      </c>
      <c r="CA100" s="146">
        <v>6.5944041000000003E-5</v>
      </c>
      <c r="CB100" s="146">
        <v>3.5643516999999998E-5</v>
      </c>
      <c r="CC100" s="146">
        <v>3.3831604999999997E-5</v>
      </c>
      <c r="CD100" s="146">
        <v>3.2754242E-5</v>
      </c>
      <c r="CE100" s="146">
        <v>2.9924742E-5</v>
      </c>
      <c r="CF100" s="146">
        <v>5.5870612E-5</v>
      </c>
      <c r="CG100" s="146">
        <v>5.2750210000000003E-5</v>
      </c>
      <c r="CH100" s="146">
        <v>5.0690767000000002E-5</v>
      </c>
      <c r="CI100" s="146">
        <v>4.6800084999999998E-5</v>
      </c>
      <c r="CJ100" s="146">
        <v>3.7620071999999999E-5</v>
      </c>
      <c r="CK100" s="146">
        <v>3.6099700000000003E-5</v>
      </c>
      <c r="CL100" s="146">
        <v>3.6389201999999999E-5</v>
      </c>
      <c r="CM100" s="146">
        <v>4.1045331999999999E-5</v>
      </c>
      <c r="CN100" s="146">
        <v>1.8634775900000001E-4</v>
      </c>
      <c r="CO100" s="146">
        <v>1.9321869799999999E-4</v>
      </c>
      <c r="CP100" s="146">
        <v>1.92622771E-4</v>
      </c>
      <c r="CQ100" s="146">
        <v>1.87289798E-4</v>
      </c>
      <c r="CT100" s="105"/>
    </row>
    <row r="101" spans="1:98" x14ac:dyDescent="0.25">
      <c r="A101" s="122" t="s">
        <v>693</v>
      </c>
      <c r="B101" s="104" t="s">
        <v>128</v>
      </c>
      <c r="C101" s="88" t="s">
        <v>305</v>
      </c>
      <c r="D101" s="123">
        <f t="shared" ca="1" si="10"/>
        <v>6.4705990600000002E-4</v>
      </c>
      <c r="E101" s="123">
        <f t="shared" ca="1" si="10"/>
        <v>1.0768969695E-3</v>
      </c>
      <c r="F101" s="123">
        <f t="shared" ca="1" si="10"/>
        <v>3.56927265E-5</v>
      </c>
      <c r="G101" s="123">
        <f t="shared" ca="1" si="10"/>
        <v>1.0768969695E-3</v>
      </c>
      <c r="H101" s="123">
        <f t="shared" ca="1" si="10"/>
        <v>1.1282585775000001E-3</v>
      </c>
      <c r="I101" s="123">
        <f t="shared" ca="1" si="10"/>
        <v>6.4906254999999999E-6</v>
      </c>
      <c r="J101" s="123">
        <f t="shared" ca="1" si="10"/>
        <v>1.2121894982500001E-3</v>
      </c>
      <c r="K101" s="123">
        <f t="shared" ca="1" si="10"/>
        <v>8.6820414750000009E-5</v>
      </c>
      <c r="L101" s="123">
        <f t="shared" ca="1" si="10"/>
        <v>8.062168825E-5</v>
      </c>
      <c r="M101" s="123">
        <f t="shared" ca="1" si="10"/>
        <v>0</v>
      </c>
      <c r="N101" s="123">
        <f t="shared" ca="1" si="10"/>
        <v>0</v>
      </c>
      <c r="O101" s="123">
        <f t="shared" ca="1" si="10"/>
        <v>0</v>
      </c>
      <c r="P101" s="123">
        <f t="shared" ca="1" si="10"/>
        <v>0</v>
      </c>
      <c r="Q101" s="123">
        <f t="shared" ca="1" si="10"/>
        <v>0</v>
      </c>
      <c r="R101" s="123">
        <f t="shared" ca="1" si="10"/>
        <v>1.2500651574999999E-4</v>
      </c>
      <c r="S101" s="123">
        <f t="shared" ca="1" si="10"/>
        <v>1.9497198624999999E-4</v>
      </c>
      <c r="T101" s="123">
        <f t="shared" ca="1" si="9"/>
        <v>1.4301170499999999E-4</v>
      </c>
      <c r="U101" s="124">
        <f t="shared" ca="1" si="9"/>
        <v>7.2993108075000007E-4</v>
      </c>
      <c r="X101" s="146">
        <v>6.9741445699999995E-4</v>
      </c>
      <c r="Y101" s="146">
        <v>6.7622556600000004E-4</v>
      </c>
      <c r="Z101" s="146">
        <v>6.5736460899999997E-4</v>
      </c>
      <c r="AA101" s="146">
        <v>5.5723499200000003E-4</v>
      </c>
      <c r="AB101" s="146">
        <v>1.0218179239999999E-3</v>
      </c>
      <c r="AC101" s="146">
        <v>1.1875724240000001E-3</v>
      </c>
      <c r="AD101" s="146">
        <v>1.1097124889999999E-3</v>
      </c>
      <c r="AE101" s="146">
        <v>9.8848504099999994E-4</v>
      </c>
      <c r="AF101" s="146">
        <v>3.4041463000000001E-5</v>
      </c>
      <c r="AG101" s="146">
        <v>3.6788412999999997E-5</v>
      </c>
      <c r="AH101" s="146">
        <v>3.2829110000000001E-5</v>
      </c>
      <c r="AI101" s="146">
        <v>3.9111920000000002E-5</v>
      </c>
      <c r="AJ101" s="146">
        <v>1.0218179239999999E-3</v>
      </c>
      <c r="AK101" s="146">
        <v>1.1875724240000001E-3</v>
      </c>
      <c r="AL101" s="146">
        <v>1.1097124889999999E-3</v>
      </c>
      <c r="AM101" s="146">
        <v>9.8848504099999994E-4</v>
      </c>
      <c r="AN101" s="146">
        <v>1.1609407510000001E-3</v>
      </c>
      <c r="AO101" s="146">
        <v>1.2543780699999999E-3</v>
      </c>
      <c r="AP101" s="146">
        <v>1.131088147E-3</v>
      </c>
      <c r="AQ101" s="146">
        <v>9.66627342E-4</v>
      </c>
      <c r="AR101" s="146">
        <v>0</v>
      </c>
      <c r="AS101" s="146">
        <v>2.5962502E-5</v>
      </c>
      <c r="AT101" s="146">
        <v>0</v>
      </c>
      <c r="AU101" s="146">
        <v>0</v>
      </c>
      <c r="AV101" s="146">
        <v>1.2430848380000001E-3</v>
      </c>
      <c r="AW101" s="146">
        <v>1.3492635890000001E-3</v>
      </c>
      <c r="AX101" s="146">
        <v>1.216753145E-3</v>
      </c>
      <c r="AY101" s="146">
        <v>1.039656421E-3</v>
      </c>
      <c r="AZ101" s="146">
        <v>1.5971686900000001E-4</v>
      </c>
      <c r="BA101" s="146">
        <v>1.8756479E-4</v>
      </c>
      <c r="BB101" s="109">
        <v>0</v>
      </c>
      <c r="BC101" s="109">
        <v>0</v>
      </c>
      <c r="BD101" s="146">
        <v>1.8104121399999999E-4</v>
      </c>
      <c r="BE101" s="146">
        <v>1.3159794699999999E-4</v>
      </c>
      <c r="BF101" s="146">
        <v>4.3760909999999999E-6</v>
      </c>
      <c r="BG101" s="146">
        <v>5.4715010000000003E-6</v>
      </c>
      <c r="BH101" s="146">
        <v>0</v>
      </c>
      <c r="BI101" s="146">
        <v>0</v>
      </c>
      <c r="BJ101" s="146">
        <v>0</v>
      </c>
      <c r="BK101" s="146">
        <v>0</v>
      </c>
      <c r="BL101" s="146">
        <v>0</v>
      </c>
      <c r="BM101" s="146">
        <v>0</v>
      </c>
      <c r="BN101" s="146">
        <v>0</v>
      </c>
      <c r="BO101" s="146">
        <v>0</v>
      </c>
      <c r="BP101" s="146">
        <v>0</v>
      </c>
      <c r="BQ101" s="146">
        <v>0</v>
      </c>
      <c r="BR101" s="146">
        <v>0</v>
      </c>
      <c r="BS101" s="146">
        <v>0</v>
      </c>
      <c r="BT101" s="146">
        <v>0</v>
      </c>
      <c r="BU101" s="146">
        <v>0</v>
      </c>
      <c r="BV101" s="146">
        <v>0</v>
      </c>
      <c r="BW101" s="146">
        <v>0</v>
      </c>
      <c r="BX101" s="146">
        <v>0</v>
      </c>
      <c r="BY101" s="146">
        <v>0</v>
      </c>
      <c r="BZ101" s="146">
        <v>0</v>
      </c>
      <c r="CA101" s="146">
        <v>0</v>
      </c>
      <c r="CB101" s="146">
        <v>1.19578002E-4</v>
      </c>
      <c r="CC101" s="146">
        <v>1.3225847799999999E-4</v>
      </c>
      <c r="CD101" s="146">
        <v>1.2869915699999999E-4</v>
      </c>
      <c r="CE101" s="146">
        <v>1.19490426E-4</v>
      </c>
      <c r="CF101" s="146">
        <v>1.8751807999999999E-4</v>
      </c>
      <c r="CG101" s="146">
        <v>2.0652446700000001E-4</v>
      </c>
      <c r="CH101" s="146">
        <v>1.99001327E-4</v>
      </c>
      <c r="CI101" s="146">
        <v>1.8684407099999999E-4</v>
      </c>
      <c r="CJ101" s="146">
        <v>1.2569816299999999E-4</v>
      </c>
      <c r="CK101" s="146">
        <v>1.40968561E-4</v>
      </c>
      <c r="CL101" s="146">
        <v>1.4200616000000001E-4</v>
      </c>
      <c r="CM101" s="146">
        <v>1.63373936E-4</v>
      </c>
      <c r="CN101" s="146">
        <v>6.7705802100000005E-4</v>
      </c>
      <c r="CO101" s="146">
        <v>7.5569138199999995E-4</v>
      </c>
      <c r="CP101" s="146">
        <v>7.4891211499999999E-4</v>
      </c>
      <c r="CQ101" s="146">
        <v>7.3806280499999998E-4</v>
      </c>
      <c r="CT101" s="105"/>
    </row>
    <row r="102" spans="1:98" x14ac:dyDescent="0.25">
      <c r="A102" s="122" t="s">
        <v>693</v>
      </c>
      <c r="B102" s="104" t="s">
        <v>128</v>
      </c>
      <c r="C102" s="88" t="s">
        <v>327</v>
      </c>
      <c r="D102" s="123">
        <f t="shared" ca="1" si="10"/>
        <v>2.4183629924999999E-4</v>
      </c>
      <c r="E102" s="123">
        <f t="shared" ca="1" si="10"/>
        <v>3.7972876550000005E-4</v>
      </c>
      <c r="F102" s="123">
        <f t="shared" ca="1" si="10"/>
        <v>2.9967442499999998E-6</v>
      </c>
      <c r="G102" s="123">
        <f t="shared" ca="1" si="10"/>
        <v>3.7972876550000005E-4</v>
      </c>
      <c r="H102" s="123">
        <f t="shared" ca="1" si="10"/>
        <v>4.4894925249999999E-4</v>
      </c>
      <c r="I102" s="123">
        <f t="shared" ca="1" si="10"/>
        <v>1.3115009250000001E-5</v>
      </c>
      <c r="J102" s="123">
        <f t="shared" ca="1" si="10"/>
        <v>4.4166630649999998E-4</v>
      </c>
      <c r="K102" s="123">
        <f t="shared" ca="1" si="10"/>
        <v>4.6774833724999999E-4</v>
      </c>
      <c r="L102" s="123">
        <f t="shared" ca="1" si="10"/>
        <v>1.3893846057250001E-2</v>
      </c>
      <c r="M102" s="123">
        <f t="shared" ca="1" si="10"/>
        <v>1.1197137224999999E-4</v>
      </c>
      <c r="N102" s="123">
        <f t="shared" ca="1" si="10"/>
        <v>2.4648498300000002E-4</v>
      </c>
      <c r="O102" s="123">
        <f t="shared" ca="1" si="10"/>
        <v>1.0512283625000001E-4</v>
      </c>
      <c r="P102" s="123">
        <f t="shared" ca="1" si="10"/>
        <v>1.1197130099999999E-4</v>
      </c>
      <c r="Q102" s="123">
        <f t="shared" ca="1" si="10"/>
        <v>1.1197137224999999E-4</v>
      </c>
      <c r="R102" s="123">
        <f t="shared" ca="1" si="10"/>
        <v>5.1651123999999996E-5</v>
      </c>
      <c r="S102" s="123">
        <f t="shared" ca="1" si="10"/>
        <v>7.9887975250000009E-5</v>
      </c>
      <c r="T102" s="123">
        <f t="shared" ca="1" si="9"/>
        <v>5.729672275E-5</v>
      </c>
      <c r="U102" s="124">
        <f t="shared" ca="1" si="9"/>
        <v>2.8706769299999995E-4</v>
      </c>
      <c r="X102" s="146">
        <v>2.92905893E-4</v>
      </c>
      <c r="Y102" s="146">
        <v>2.4567783200000001E-4</v>
      </c>
      <c r="Z102" s="146">
        <v>2.3274497499999999E-4</v>
      </c>
      <c r="AA102" s="146">
        <v>1.9601649699999999E-4</v>
      </c>
      <c r="AB102" s="146">
        <v>4.02994922E-4</v>
      </c>
      <c r="AC102" s="146">
        <v>4.0377117000000001E-4</v>
      </c>
      <c r="AD102" s="146">
        <v>3.7322612900000002E-4</v>
      </c>
      <c r="AE102" s="146">
        <v>3.3892284100000002E-4</v>
      </c>
      <c r="AF102" s="146">
        <v>1.1986976999999999E-5</v>
      </c>
      <c r="AG102" s="146">
        <v>0</v>
      </c>
      <c r="AH102" s="146">
        <v>0</v>
      </c>
      <c r="AI102" s="146">
        <v>0</v>
      </c>
      <c r="AJ102" s="146">
        <v>4.02994922E-4</v>
      </c>
      <c r="AK102" s="146">
        <v>4.0377117000000001E-4</v>
      </c>
      <c r="AL102" s="146">
        <v>3.7322612900000002E-4</v>
      </c>
      <c r="AM102" s="146">
        <v>3.3892284100000002E-4</v>
      </c>
      <c r="AN102" s="146">
        <v>4.7845139999999999E-4</v>
      </c>
      <c r="AO102" s="146">
        <v>4.5942016599999998E-4</v>
      </c>
      <c r="AP102" s="146">
        <v>4.74709277E-4</v>
      </c>
      <c r="AQ102" s="146">
        <v>3.8321616700000001E-4</v>
      </c>
      <c r="AR102" s="146">
        <v>0</v>
      </c>
      <c r="AS102" s="146">
        <v>3.2698572000000002E-5</v>
      </c>
      <c r="AT102" s="146">
        <v>1.9761465000000001E-5</v>
      </c>
      <c r="AU102" s="146">
        <v>0</v>
      </c>
      <c r="AV102" s="146">
        <v>4.0046751899999999E-4</v>
      </c>
      <c r="AW102" s="146">
        <v>4.0273702099999999E-4</v>
      </c>
      <c r="AX102" s="146">
        <v>5.4307543599999995E-4</v>
      </c>
      <c r="AY102" s="146">
        <v>4.2038524999999998E-4</v>
      </c>
      <c r="AZ102" s="146">
        <v>1.1775439029999999E-3</v>
      </c>
      <c r="BA102" s="146">
        <v>6.9344944600000001E-4</v>
      </c>
      <c r="BB102" s="109">
        <v>0</v>
      </c>
      <c r="BC102" s="109">
        <v>0</v>
      </c>
      <c r="BD102" s="146">
        <v>2.507785502E-3</v>
      </c>
      <c r="BE102" s="146">
        <v>3.9448361680000004E-3</v>
      </c>
      <c r="BF102" s="146">
        <v>2.5112449084999999E-2</v>
      </c>
      <c r="BG102" s="146">
        <v>2.4010313474000001E-2</v>
      </c>
      <c r="BH102" s="146">
        <v>1.18707539E-4</v>
      </c>
      <c r="BI102" s="146">
        <v>1.14620576E-4</v>
      </c>
      <c r="BJ102" s="146">
        <v>1.10838436E-4</v>
      </c>
      <c r="BK102" s="146">
        <v>1.03718938E-4</v>
      </c>
      <c r="BL102" s="146">
        <v>2.44280079E-4</v>
      </c>
      <c r="BM102" s="146">
        <v>2.2968443399999999E-4</v>
      </c>
      <c r="BN102" s="146">
        <v>2.3559464800000001E-4</v>
      </c>
      <c r="BO102" s="146">
        <v>2.7638077100000002E-4</v>
      </c>
      <c r="BP102" s="146">
        <v>1.12344418E-4</v>
      </c>
      <c r="BQ102" s="146">
        <v>1.0779061500000001E-4</v>
      </c>
      <c r="BR102" s="146">
        <v>1.0394476299999999E-4</v>
      </c>
      <c r="BS102" s="146">
        <v>9.6411548999999997E-5</v>
      </c>
      <c r="BT102" s="146">
        <v>1.1870781199999999E-4</v>
      </c>
      <c r="BU102" s="146">
        <v>1.14620097E-4</v>
      </c>
      <c r="BV102" s="146">
        <v>1.1083848300000001E-4</v>
      </c>
      <c r="BW102" s="146">
        <v>1.0371881200000001E-4</v>
      </c>
      <c r="BX102" s="146">
        <v>1.18707539E-4</v>
      </c>
      <c r="BY102" s="146">
        <v>1.14620576E-4</v>
      </c>
      <c r="BZ102" s="146">
        <v>1.10838436E-4</v>
      </c>
      <c r="CA102" s="146">
        <v>1.03718938E-4</v>
      </c>
      <c r="CB102" s="146">
        <v>5.5184378E-5</v>
      </c>
      <c r="CC102" s="146">
        <v>5.2950734000000001E-5</v>
      </c>
      <c r="CD102" s="146">
        <v>5.135047E-5</v>
      </c>
      <c r="CE102" s="146">
        <v>4.7118913999999999E-5</v>
      </c>
      <c r="CF102" s="146">
        <v>8.5664715000000001E-5</v>
      </c>
      <c r="CG102" s="146">
        <v>8.2095097999999994E-5</v>
      </c>
      <c r="CH102" s="146">
        <v>7.8940138000000004E-5</v>
      </c>
      <c r="CI102" s="146">
        <v>7.2851949999999996E-5</v>
      </c>
      <c r="CJ102" s="146">
        <v>5.5957932999999999E-5</v>
      </c>
      <c r="CK102" s="146">
        <v>5.5364203999999999E-5</v>
      </c>
      <c r="CL102" s="146">
        <v>5.5995921999999997E-5</v>
      </c>
      <c r="CM102" s="146">
        <v>6.1868831999999994E-5</v>
      </c>
      <c r="CN102" s="146">
        <v>2.8531753399999997E-4</v>
      </c>
      <c r="CO102" s="146">
        <v>2.9352091699999999E-4</v>
      </c>
      <c r="CP102" s="146">
        <v>2.8397051499999998E-4</v>
      </c>
      <c r="CQ102" s="146">
        <v>2.8546180600000001E-4</v>
      </c>
      <c r="CT102" s="105"/>
    </row>
    <row r="103" spans="1:98" x14ac:dyDescent="0.25">
      <c r="A103" s="122" t="s">
        <v>693</v>
      </c>
      <c r="B103" s="104" t="s">
        <v>128</v>
      </c>
      <c r="C103" s="88" t="s">
        <v>348</v>
      </c>
      <c r="D103" s="123">
        <f t="shared" ca="1" si="10"/>
        <v>5.7407252174999999E-4</v>
      </c>
      <c r="E103" s="123">
        <f t="shared" ca="1" si="10"/>
        <v>9.1455806999999993E-4</v>
      </c>
      <c r="F103" s="123">
        <f t="shared" ca="1" si="10"/>
        <v>6.3978517249999996E-5</v>
      </c>
      <c r="G103" s="123">
        <f t="shared" ca="1" si="10"/>
        <v>9.1455806999999993E-4</v>
      </c>
      <c r="H103" s="123">
        <f t="shared" ca="1" si="10"/>
        <v>1.0774589017500001E-3</v>
      </c>
      <c r="I103" s="123">
        <f t="shared" ca="1" si="10"/>
        <v>2.7404883787500002E-3</v>
      </c>
      <c r="J103" s="123">
        <f t="shared" ca="1" si="10"/>
        <v>9.3865209599999994E-4</v>
      </c>
      <c r="K103" s="123">
        <f t="shared" ca="1" si="10"/>
        <v>4.8008261665000006E-3</v>
      </c>
      <c r="L103" s="123">
        <f t="shared" ca="1" si="10"/>
        <v>5.1131335295E-3</v>
      </c>
      <c r="M103" s="123">
        <f t="shared" ca="1" si="10"/>
        <v>2.7478166375000004E-4</v>
      </c>
      <c r="N103" s="123">
        <f t="shared" ca="1" si="10"/>
        <v>5.3686221275000006E-4</v>
      </c>
      <c r="O103" s="123">
        <f t="shared" ca="1" si="10"/>
        <v>2.5837379900000001E-4</v>
      </c>
      <c r="P103" s="123">
        <f t="shared" ca="1" si="10"/>
        <v>2.7478158200000004E-4</v>
      </c>
      <c r="Q103" s="123">
        <f t="shared" ca="1" si="10"/>
        <v>2.7478166375000004E-4</v>
      </c>
      <c r="R103" s="123">
        <f t="shared" ca="1" si="10"/>
        <v>1.255529335E-4</v>
      </c>
      <c r="S103" s="123">
        <f t="shared" ca="1" si="10"/>
        <v>1.9656136875000001E-4</v>
      </c>
      <c r="T103" s="123">
        <f t="shared" ca="1" si="9"/>
        <v>1.4688848375000001E-4</v>
      </c>
      <c r="U103" s="124">
        <f t="shared" ca="1" si="9"/>
        <v>7.9853590100000004E-4</v>
      </c>
      <c r="X103" s="146">
        <v>6.8158118800000001E-4</v>
      </c>
      <c r="Y103" s="146">
        <v>5.6225617299999998E-4</v>
      </c>
      <c r="Z103" s="146">
        <v>5.58104873E-4</v>
      </c>
      <c r="AA103" s="146">
        <v>4.9434785299999997E-4</v>
      </c>
      <c r="AB103" s="146">
        <v>9.8794753199999991E-4</v>
      </c>
      <c r="AC103" s="146">
        <v>9.9007536100000006E-4</v>
      </c>
      <c r="AD103" s="146">
        <v>8.8485399300000005E-4</v>
      </c>
      <c r="AE103" s="146">
        <v>7.9535539400000003E-4</v>
      </c>
      <c r="AF103" s="146">
        <v>1.06110414E-4</v>
      </c>
      <c r="AG103" s="146">
        <v>5.1742993999999999E-5</v>
      </c>
      <c r="AH103" s="146">
        <v>5.0972936E-5</v>
      </c>
      <c r="AI103" s="146">
        <v>4.7087725000000002E-5</v>
      </c>
      <c r="AJ103" s="146">
        <v>9.8794753199999991E-4</v>
      </c>
      <c r="AK103" s="146">
        <v>9.9007536100000006E-4</v>
      </c>
      <c r="AL103" s="146">
        <v>8.8485399300000005E-4</v>
      </c>
      <c r="AM103" s="146">
        <v>7.9535539400000003E-4</v>
      </c>
      <c r="AN103" s="146">
        <v>1.0889979859999999E-3</v>
      </c>
      <c r="AO103" s="146">
        <v>1.162101704E-3</v>
      </c>
      <c r="AP103" s="146">
        <v>1.1144471820000001E-3</v>
      </c>
      <c r="AQ103" s="146">
        <v>9.4428873500000004E-4</v>
      </c>
      <c r="AR103" s="146">
        <v>3.191574753E-3</v>
      </c>
      <c r="AS103" s="146">
        <v>3.3143782879999999E-3</v>
      </c>
      <c r="AT103" s="146">
        <v>2.8454659770000001E-3</v>
      </c>
      <c r="AU103" s="146">
        <v>1.610534497E-3</v>
      </c>
      <c r="AV103" s="146">
        <v>5.7790235800000002E-4</v>
      </c>
      <c r="AW103" s="146">
        <v>9.8527344300000002E-4</v>
      </c>
      <c r="AX103" s="146">
        <v>1.1937964549999999E-3</v>
      </c>
      <c r="AY103" s="146">
        <v>9.9763612800000002E-4</v>
      </c>
      <c r="AZ103" s="146">
        <v>1.1321879833000001E-2</v>
      </c>
      <c r="BA103" s="146">
        <v>7.8814248330000003E-3</v>
      </c>
      <c r="BB103" s="109">
        <v>0</v>
      </c>
      <c r="BC103" s="109">
        <v>0</v>
      </c>
      <c r="BD103" s="146">
        <v>1.3790538857E-2</v>
      </c>
      <c r="BE103" s="146">
        <v>6.651722249E-3</v>
      </c>
      <c r="BF103" s="146">
        <v>4.4898709999999998E-6</v>
      </c>
      <c r="BG103" s="146">
        <v>5.7831410000000002E-6</v>
      </c>
      <c r="BH103" s="146">
        <v>2.8959529199999999E-4</v>
      </c>
      <c r="BI103" s="146">
        <v>2.8429255200000003E-4</v>
      </c>
      <c r="BJ103" s="146">
        <v>2.7343847399999998E-4</v>
      </c>
      <c r="BK103" s="146">
        <v>2.51800337E-4</v>
      </c>
      <c r="BL103" s="146">
        <v>5.76272966E-4</v>
      </c>
      <c r="BM103" s="146">
        <v>4.8543701199999997E-4</v>
      </c>
      <c r="BN103" s="146">
        <v>5.3669078900000003E-4</v>
      </c>
      <c r="BO103" s="146">
        <v>5.49048084E-4</v>
      </c>
      <c r="BP103" s="146">
        <v>2.7342086199999999E-4</v>
      </c>
      <c r="BQ103" s="146">
        <v>2.6691598400000003E-4</v>
      </c>
      <c r="BR103" s="146">
        <v>2.5695748799999999E-4</v>
      </c>
      <c r="BS103" s="146">
        <v>2.3620086199999999E-4</v>
      </c>
      <c r="BT103" s="146">
        <v>2.8959548599999998E-4</v>
      </c>
      <c r="BU103" s="146">
        <v>2.8429268499999998E-4</v>
      </c>
      <c r="BV103" s="146">
        <v>2.73437874E-4</v>
      </c>
      <c r="BW103" s="146">
        <v>2.51800283E-4</v>
      </c>
      <c r="BX103" s="146">
        <v>2.8959529199999999E-4</v>
      </c>
      <c r="BY103" s="146">
        <v>2.8429255200000003E-4</v>
      </c>
      <c r="BZ103" s="146">
        <v>2.7343847399999998E-4</v>
      </c>
      <c r="CA103" s="146">
        <v>2.51800337E-4</v>
      </c>
      <c r="CB103" s="146">
        <v>1.3272677100000001E-4</v>
      </c>
      <c r="CC103" s="146">
        <v>1.2991631E-4</v>
      </c>
      <c r="CD103" s="146">
        <v>1.2579515699999999E-4</v>
      </c>
      <c r="CE103" s="146">
        <v>1.1377349600000001E-4</v>
      </c>
      <c r="CF103" s="146">
        <v>2.0875791600000001E-4</v>
      </c>
      <c r="CG103" s="146">
        <v>2.03099525E-4</v>
      </c>
      <c r="CH103" s="146">
        <v>1.94741036E-4</v>
      </c>
      <c r="CI103" s="146">
        <v>1.7964699799999999E-4</v>
      </c>
      <c r="CJ103" s="146">
        <v>1.4285133400000001E-4</v>
      </c>
      <c r="CK103" s="146">
        <v>1.39755767E-4</v>
      </c>
      <c r="CL103" s="146">
        <v>1.4226925099999999E-4</v>
      </c>
      <c r="CM103" s="146">
        <v>1.6267758299999999E-4</v>
      </c>
      <c r="CN103" s="146">
        <v>7.7271729300000004E-4</v>
      </c>
      <c r="CO103" s="146">
        <v>8.1902169999999999E-4</v>
      </c>
      <c r="CP103" s="146">
        <v>8.2948444299999998E-4</v>
      </c>
      <c r="CQ103" s="146">
        <v>7.7292016800000005E-4</v>
      </c>
      <c r="CT103" s="105"/>
    </row>
    <row r="104" spans="1:98" x14ac:dyDescent="0.25">
      <c r="A104" s="122" t="s">
        <v>693</v>
      </c>
      <c r="B104" s="104" t="s">
        <v>128</v>
      </c>
      <c r="C104" s="88" t="s">
        <v>351</v>
      </c>
      <c r="D104" s="123">
        <f t="shared" ca="1" si="10"/>
        <v>0</v>
      </c>
      <c r="E104" s="123">
        <f t="shared" ca="1" si="10"/>
        <v>0</v>
      </c>
      <c r="F104" s="123">
        <f t="shared" ca="1" si="10"/>
        <v>0</v>
      </c>
      <c r="G104" s="123">
        <f t="shared" ca="1" si="10"/>
        <v>0</v>
      </c>
      <c r="H104" s="123">
        <f t="shared" ca="1" si="10"/>
        <v>0</v>
      </c>
      <c r="I104" s="123">
        <f t="shared" ca="1" si="10"/>
        <v>9.0394076250000009E-5</v>
      </c>
      <c r="J104" s="123">
        <f t="shared" ca="1" si="10"/>
        <v>0</v>
      </c>
      <c r="K104" s="123">
        <f t="shared" ca="1" si="10"/>
        <v>0</v>
      </c>
      <c r="L104" s="123">
        <f t="shared" ca="1" si="10"/>
        <v>0</v>
      </c>
      <c r="M104" s="123">
        <f t="shared" ca="1" si="10"/>
        <v>1.9957825E-7</v>
      </c>
      <c r="N104" s="123">
        <f t="shared" ca="1" si="10"/>
        <v>0</v>
      </c>
      <c r="O104" s="123">
        <f t="shared" ca="1" si="10"/>
        <v>0</v>
      </c>
      <c r="P104" s="123">
        <f t="shared" ca="1" si="10"/>
        <v>0</v>
      </c>
      <c r="Q104" s="123">
        <f t="shared" ca="1" si="10"/>
        <v>1.9957825E-7</v>
      </c>
      <c r="R104" s="123">
        <f t="shared" ca="1" si="10"/>
        <v>0</v>
      </c>
      <c r="S104" s="123">
        <f t="shared" ca="1" si="10"/>
        <v>0</v>
      </c>
      <c r="T104" s="123">
        <f t="shared" ca="1" si="9"/>
        <v>0</v>
      </c>
      <c r="U104" s="124">
        <f t="shared" ca="1" si="9"/>
        <v>0</v>
      </c>
      <c r="X104" s="146">
        <v>0</v>
      </c>
      <c r="Y104" s="146">
        <v>0</v>
      </c>
      <c r="Z104" s="146">
        <v>0</v>
      </c>
      <c r="AA104" s="146">
        <v>0</v>
      </c>
      <c r="AB104" s="146">
        <v>0</v>
      </c>
      <c r="AC104" s="146">
        <v>0</v>
      </c>
      <c r="AD104" s="146">
        <v>0</v>
      </c>
      <c r="AE104" s="146">
        <v>0</v>
      </c>
      <c r="AF104" s="146">
        <v>0</v>
      </c>
      <c r="AG104" s="146">
        <v>0</v>
      </c>
      <c r="AH104" s="146">
        <v>0</v>
      </c>
      <c r="AI104" s="146">
        <v>0</v>
      </c>
      <c r="AJ104" s="146">
        <v>0</v>
      </c>
      <c r="AK104" s="146">
        <v>0</v>
      </c>
      <c r="AL104" s="146">
        <v>0</v>
      </c>
      <c r="AM104" s="146">
        <v>0</v>
      </c>
      <c r="AN104" s="146">
        <v>0</v>
      </c>
      <c r="AO104" s="146">
        <v>0</v>
      </c>
      <c r="AP104" s="146">
        <v>0</v>
      </c>
      <c r="AQ104" s="146">
        <v>0</v>
      </c>
      <c r="AR104" s="146">
        <v>1.15380162E-4</v>
      </c>
      <c r="AS104" s="146">
        <v>7.5564625000000007E-5</v>
      </c>
      <c r="AT104" s="146">
        <v>8.0075236E-5</v>
      </c>
      <c r="AU104" s="146">
        <v>9.0556282000000003E-5</v>
      </c>
      <c r="AV104" s="146">
        <v>0</v>
      </c>
      <c r="AW104" s="146">
        <v>0</v>
      </c>
      <c r="AX104" s="146">
        <v>0</v>
      </c>
      <c r="AY104" s="146">
        <v>0</v>
      </c>
      <c r="AZ104" s="146">
        <v>0</v>
      </c>
      <c r="BA104" s="146">
        <v>0</v>
      </c>
      <c r="BB104" s="109">
        <v>0</v>
      </c>
      <c r="BC104" s="109">
        <v>0</v>
      </c>
      <c r="BD104" s="146">
        <v>0</v>
      </c>
      <c r="BE104" s="146">
        <v>0</v>
      </c>
      <c r="BF104" s="146">
        <v>0</v>
      </c>
      <c r="BG104" s="146">
        <v>0</v>
      </c>
      <c r="BH104" s="146">
        <v>0</v>
      </c>
      <c r="BI104" s="146">
        <v>7.9831299999999998E-7</v>
      </c>
      <c r="BJ104" s="146">
        <v>0</v>
      </c>
      <c r="BK104" s="146">
        <v>0</v>
      </c>
      <c r="BL104" s="146">
        <v>0</v>
      </c>
      <c r="BM104" s="146">
        <v>0</v>
      </c>
      <c r="BN104" s="146">
        <v>0</v>
      </c>
      <c r="BO104" s="146">
        <v>0</v>
      </c>
      <c r="BP104" s="146">
        <v>0</v>
      </c>
      <c r="BQ104" s="146">
        <v>0</v>
      </c>
      <c r="BR104" s="146">
        <v>0</v>
      </c>
      <c r="BS104" s="146">
        <v>0</v>
      </c>
      <c r="BT104" s="146">
        <v>0</v>
      </c>
      <c r="BU104" s="146">
        <v>0</v>
      </c>
      <c r="BV104" s="146">
        <v>0</v>
      </c>
      <c r="BW104" s="146">
        <v>0</v>
      </c>
      <c r="BX104" s="146">
        <v>0</v>
      </c>
      <c r="BY104" s="146">
        <v>7.9831299999999998E-7</v>
      </c>
      <c r="BZ104" s="146">
        <v>0</v>
      </c>
      <c r="CA104" s="146">
        <v>0</v>
      </c>
      <c r="CB104" s="146">
        <v>0</v>
      </c>
      <c r="CC104" s="146">
        <v>0</v>
      </c>
      <c r="CD104" s="146">
        <v>0</v>
      </c>
      <c r="CE104" s="146">
        <v>0</v>
      </c>
      <c r="CF104" s="146">
        <v>0</v>
      </c>
      <c r="CG104" s="146">
        <v>0</v>
      </c>
      <c r="CH104" s="146">
        <v>0</v>
      </c>
      <c r="CI104" s="146">
        <v>0</v>
      </c>
      <c r="CJ104" s="146">
        <v>0</v>
      </c>
      <c r="CK104" s="146">
        <v>0</v>
      </c>
      <c r="CL104" s="146">
        <v>0</v>
      </c>
      <c r="CM104" s="146">
        <v>0</v>
      </c>
      <c r="CN104" s="146">
        <v>0</v>
      </c>
      <c r="CO104" s="146">
        <v>0</v>
      </c>
      <c r="CP104" s="146">
        <v>0</v>
      </c>
      <c r="CQ104" s="146">
        <v>0</v>
      </c>
      <c r="CT104" s="105"/>
    </row>
    <row r="105" spans="1:98" x14ac:dyDescent="0.25">
      <c r="A105" s="122" t="s">
        <v>693</v>
      </c>
      <c r="B105" s="104" t="s">
        <v>128</v>
      </c>
      <c r="C105" s="88" t="s">
        <v>362</v>
      </c>
      <c r="D105" s="123">
        <f t="shared" ca="1" si="10"/>
        <v>1.5584855527499999E-3</v>
      </c>
      <c r="E105" s="123">
        <f t="shared" ca="1" si="10"/>
        <v>7.8190766774999991E-4</v>
      </c>
      <c r="F105" s="123">
        <f t="shared" ca="1" si="10"/>
        <v>1.4635003049999999E-4</v>
      </c>
      <c r="G105" s="123">
        <f t="shared" ca="1" si="10"/>
        <v>7.8190766774999991E-4</v>
      </c>
      <c r="H105" s="123">
        <f t="shared" ca="1" si="10"/>
        <v>0</v>
      </c>
      <c r="I105" s="123">
        <f t="shared" ca="1" si="10"/>
        <v>4.5396512499999996E-5</v>
      </c>
      <c r="J105" s="123">
        <f t="shared" ca="1" si="10"/>
        <v>0</v>
      </c>
      <c r="K105" s="123">
        <f t="shared" ca="1" si="10"/>
        <v>1.1544651663E-2</v>
      </c>
      <c r="L105" s="123">
        <f t="shared" ca="1" si="10"/>
        <v>1.9404748627500001E-3</v>
      </c>
      <c r="M105" s="123">
        <f t="shared" ca="1" si="10"/>
        <v>8.9910501800000001E-4</v>
      </c>
      <c r="N105" s="123">
        <f t="shared" ca="1" si="10"/>
        <v>1.7527384845E-3</v>
      </c>
      <c r="O105" s="123">
        <f t="shared" ca="1" si="10"/>
        <v>8.5079361949999999E-4</v>
      </c>
      <c r="P105" s="123">
        <f t="shared" ca="1" si="10"/>
        <v>8.9910551149999999E-4</v>
      </c>
      <c r="Q105" s="123">
        <f t="shared" ca="1" si="10"/>
        <v>8.9910501800000001E-4</v>
      </c>
      <c r="R105" s="123">
        <f t="shared" ca="1" si="10"/>
        <v>4.1715142824999996E-4</v>
      </c>
      <c r="S105" s="123">
        <f t="shared" ca="1" si="10"/>
        <v>6.5006651350000004E-4</v>
      </c>
      <c r="T105" s="123">
        <f t="shared" ca="1" si="9"/>
        <v>4.7575273624999995E-4</v>
      </c>
      <c r="U105" s="124">
        <f t="shared" ca="1" si="9"/>
        <v>2.3902115405000004E-3</v>
      </c>
      <c r="X105" s="146">
        <v>1.876869866E-3</v>
      </c>
      <c r="Y105" s="146">
        <v>1.489196188E-3</v>
      </c>
      <c r="Z105" s="146">
        <v>1.5367883179999999E-3</v>
      </c>
      <c r="AA105" s="146">
        <v>1.331087839E-3</v>
      </c>
      <c r="AB105" s="146">
        <v>8.1305734199999999E-4</v>
      </c>
      <c r="AC105" s="146">
        <v>8.6967819600000001E-4</v>
      </c>
      <c r="AD105" s="146">
        <v>7.5714466200000002E-4</v>
      </c>
      <c r="AE105" s="146">
        <v>6.8775047099999995E-4</v>
      </c>
      <c r="AF105" s="146">
        <v>2.3429688199999999E-4</v>
      </c>
      <c r="AG105" s="146">
        <v>1.1385934000000001E-4</v>
      </c>
      <c r="AH105" s="146">
        <v>1.1236262699999999E-4</v>
      </c>
      <c r="AI105" s="146">
        <v>1.2488127299999999E-4</v>
      </c>
      <c r="AJ105" s="146">
        <v>8.1305734199999999E-4</v>
      </c>
      <c r="AK105" s="146">
        <v>8.6967819600000001E-4</v>
      </c>
      <c r="AL105" s="146">
        <v>7.5714466200000002E-4</v>
      </c>
      <c r="AM105" s="146">
        <v>6.8775047099999995E-4</v>
      </c>
      <c r="AN105" s="146">
        <v>0</v>
      </c>
      <c r="AO105" s="146">
        <v>0</v>
      </c>
      <c r="AP105" s="146">
        <v>0</v>
      </c>
      <c r="AQ105" s="146">
        <v>0</v>
      </c>
      <c r="AR105" s="146">
        <v>4.3851214999999999E-5</v>
      </c>
      <c r="AS105" s="146">
        <v>4.2740658999999997E-5</v>
      </c>
      <c r="AT105" s="146">
        <v>4.6187560000000002E-5</v>
      </c>
      <c r="AU105" s="146">
        <v>4.8806615999999998E-5</v>
      </c>
      <c r="AV105" s="146">
        <v>0</v>
      </c>
      <c r="AW105" s="146">
        <v>0</v>
      </c>
      <c r="AX105" s="146">
        <v>0</v>
      </c>
      <c r="AY105" s="146">
        <v>0</v>
      </c>
      <c r="AZ105" s="146">
        <v>2.6458773819000001E-2</v>
      </c>
      <c r="BA105" s="146">
        <v>1.9719832832999998E-2</v>
      </c>
      <c r="BB105" s="109">
        <v>0</v>
      </c>
      <c r="BC105" s="109">
        <v>0</v>
      </c>
      <c r="BD105" s="146">
        <v>4.8465413290000002E-3</v>
      </c>
      <c r="BE105" s="146">
        <v>2.8870847359999999E-3</v>
      </c>
      <c r="BF105" s="146">
        <v>1.2431951999999999E-5</v>
      </c>
      <c r="BG105" s="146">
        <v>1.5841434E-5</v>
      </c>
      <c r="BH105" s="146">
        <v>9.7455666199999997E-4</v>
      </c>
      <c r="BI105" s="146">
        <v>9.1564697999999998E-4</v>
      </c>
      <c r="BJ105" s="146">
        <v>8.8309844299999999E-4</v>
      </c>
      <c r="BK105" s="146">
        <v>8.2311798700000001E-4</v>
      </c>
      <c r="BL105" s="146">
        <v>1.8249799519999999E-3</v>
      </c>
      <c r="BM105" s="146">
        <v>1.5807791969999999E-3</v>
      </c>
      <c r="BN105" s="146">
        <v>1.6969770050000001E-3</v>
      </c>
      <c r="BO105" s="146">
        <v>1.9082177839999999E-3</v>
      </c>
      <c r="BP105" s="146">
        <v>9.2908023100000004E-4</v>
      </c>
      <c r="BQ105" s="146">
        <v>8.6683956000000004E-4</v>
      </c>
      <c r="BR105" s="146">
        <v>8.3485546999999998E-4</v>
      </c>
      <c r="BS105" s="146">
        <v>7.72399217E-4</v>
      </c>
      <c r="BT105" s="146">
        <v>9.7455660699999997E-4</v>
      </c>
      <c r="BU105" s="146">
        <v>9.15647898E-4</v>
      </c>
      <c r="BV105" s="146">
        <v>8.8310008800000003E-4</v>
      </c>
      <c r="BW105" s="146">
        <v>8.2311745299999998E-4</v>
      </c>
      <c r="BX105" s="146">
        <v>9.7455666199999997E-4</v>
      </c>
      <c r="BY105" s="146">
        <v>9.1564697999999998E-4</v>
      </c>
      <c r="BZ105" s="146">
        <v>8.8309844299999999E-4</v>
      </c>
      <c r="CA105" s="146">
        <v>8.2311798700000001E-4</v>
      </c>
      <c r="CB105" s="146">
        <v>4.5641195299999998E-4</v>
      </c>
      <c r="CC105" s="146">
        <v>4.2480342300000001E-4</v>
      </c>
      <c r="CD105" s="146">
        <v>4.1162117599999998E-4</v>
      </c>
      <c r="CE105" s="146">
        <v>3.7576916099999998E-4</v>
      </c>
      <c r="CF105" s="146">
        <v>7.1285229099999996E-4</v>
      </c>
      <c r="CG105" s="146">
        <v>6.6277173300000004E-4</v>
      </c>
      <c r="CH105" s="146">
        <v>6.3656539400000001E-4</v>
      </c>
      <c r="CI105" s="146">
        <v>5.8807663600000005E-4</v>
      </c>
      <c r="CJ105" s="146">
        <v>4.7815925800000003E-4</v>
      </c>
      <c r="CK105" s="146">
        <v>4.5203675299999998E-4</v>
      </c>
      <c r="CL105" s="146">
        <v>4.5568690800000002E-4</v>
      </c>
      <c r="CM105" s="146">
        <v>5.1712802599999995E-4</v>
      </c>
      <c r="CN105" s="146">
        <v>2.3415325730000002E-3</v>
      </c>
      <c r="CO105" s="146">
        <v>2.427090272E-3</v>
      </c>
      <c r="CP105" s="146">
        <v>2.4395390659999999E-3</v>
      </c>
      <c r="CQ105" s="146">
        <v>2.3526842510000001E-3</v>
      </c>
      <c r="CT105" s="105"/>
    </row>
    <row r="106" spans="1:98" x14ac:dyDescent="0.25">
      <c r="A106" s="122" t="s">
        <v>693</v>
      </c>
      <c r="B106" s="104" t="s">
        <v>128</v>
      </c>
      <c r="C106" s="88" t="s">
        <v>369</v>
      </c>
      <c r="D106" s="123">
        <f t="shared" ca="1" si="10"/>
        <v>1.2578962199999999E-4</v>
      </c>
      <c r="E106" s="123">
        <f t="shared" ca="1" si="10"/>
        <v>1.7435992625E-4</v>
      </c>
      <c r="F106" s="123">
        <f t="shared" ca="1" si="10"/>
        <v>0</v>
      </c>
      <c r="G106" s="123">
        <f t="shared" ca="1" si="10"/>
        <v>1.7435992625E-4</v>
      </c>
      <c r="H106" s="123">
        <f t="shared" ca="1" si="10"/>
        <v>2.2004218524999998E-4</v>
      </c>
      <c r="I106" s="123">
        <f t="shared" ca="1" si="10"/>
        <v>1.21725654425E-3</v>
      </c>
      <c r="J106" s="123">
        <f t="shared" ca="1" si="10"/>
        <v>2.3157673575000001E-4</v>
      </c>
      <c r="K106" s="123">
        <f t="shared" ca="1" si="10"/>
        <v>3.0858500250000002E-5</v>
      </c>
      <c r="L106" s="123">
        <f t="shared" ca="1" si="10"/>
        <v>1.62524336E-4</v>
      </c>
      <c r="M106" s="123">
        <f t="shared" ca="1" si="10"/>
        <v>5.7493365500000003E-5</v>
      </c>
      <c r="N106" s="123">
        <f t="shared" ca="1" si="10"/>
        <v>6.1752515500000001E-5</v>
      </c>
      <c r="O106" s="123">
        <f t="shared" ca="1" si="10"/>
        <v>5.2771713249999996E-5</v>
      </c>
      <c r="P106" s="123">
        <f t="shared" ca="1" si="10"/>
        <v>5.7493391500000001E-5</v>
      </c>
      <c r="Q106" s="123">
        <f t="shared" ca="1" si="10"/>
        <v>5.7493365500000003E-5</v>
      </c>
      <c r="R106" s="123">
        <f t="shared" ca="1" si="10"/>
        <v>2.4310267E-5</v>
      </c>
      <c r="S106" s="123">
        <f t="shared" ca="1" si="10"/>
        <v>3.8853786249999998E-5</v>
      </c>
      <c r="T106" s="123">
        <f t="shared" ca="1" si="9"/>
        <v>2.8232347500000001E-5</v>
      </c>
      <c r="U106" s="124">
        <f t="shared" ca="1" si="9"/>
        <v>1.7552260775000002E-4</v>
      </c>
      <c r="X106" s="146">
        <v>2.8754256999999999E-5</v>
      </c>
      <c r="Y106" s="146">
        <v>2.3980943899999999E-4</v>
      </c>
      <c r="Z106" s="146">
        <v>1.70438901E-4</v>
      </c>
      <c r="AA106" s="146">
        <v>6.4155891000000002E-5</v>
      </c>
      <c r="AB106" s="146">
        <v>3.9872222999999997E-5</v>
      </c>
      <c r="AC106" s="146">
        <v>3.3319753999999999E-4</v>
      </c>
      <c r="AD106" s="146">
        <v>2.3237672600000001E-4</v>
      </c>
      <c r="AE106" s="146">
        <v>9.1993216000000003E-5</v>
      </c>
      <c r="AF106" s="146">
        <v>0</v>
      </c>
      <c r="AG106" s="146">
        <v>0</v>
      </c>
      <c r="AH106" s="146">
        <v>0</v>
      </c>
      <c r="AI106" s="146">
        <v>0</v>
      </c>
      <c r="AJ106" s="146">
        <v>3.9872222999999997E-5</v>
      </c>
      <c r="AK106" s="146">
        <v>3.3319753999999999E-4</v>
      </c>
      <c r="AL106" s="146">
        <v>2.3237672600000001E-4</v>
      </c>
      <c r="AM106" s="146">
        <v>9.1993216000000003E-5</v>
      </c>
      <c r="AN106" s="146">
        <v>4.2499405999999998E-5</v>
      </c>
      <c r="AO106" s="146">
        <v>4.0999023599999997E-4</v>
      </c>
      <c r="AP106" s="146">
        <v>3.1514690999999998E-4</v>
      </c>
      <c r="AQ106" s="146">
        <v>1.12532189E-4</v>
      </c>
      <c r="AR106" s="146">
        <v>0</v>
      </c>
      <c r="AS106" s="146">
        <v>0</v>
      </c>
      <c r="AT106" s="146">
        <v>1.0453762849999999E-3</v>
      </c>
      <c r="AU106" s="146">
        <v>3.8236498920000001E-3</v>
      </c>
      <c r="AV106" s="146">
        <v>3.1035138999999997E-5</v>
      </c>
      <c r="AW106" s="146">
        <v>3.8876363000000001E-4</v>
      </c>
      <c r="AX106" s="146">
        <v>3.7995889400000002E-4</v>
      </c>
      <c r="AY106" s="146">
        <v>1.2654927999999999E-4</v>
      </c>
      <c r="AZ106" s="146">
        <v>0</v>
      </c>
      <c r="BA106" s="146">
        <v>1.2343400100000001E-4</v>
      </c>
      <c r="BB106" s="109">
        <v>0</v>
      </c>
      <c r="BC106" s="109">
        <v>0</v>
      </c>
      <c r="BD106" s="146">
        <v>3.0723565000000003E-5</v>
      </c>
      <c r="BE106" s="146">
        <v>6.1019138200000005E-4</v>
      </c>
      <c r="BF106" s="146">
        <v>5.6076520000000001E-6</v>
      </c>
      <c r="BG106" s="146">
        <v>3.574745E-6</v>
      </c>
      <c r="BH106" s="146">
        <v>1.2390680999999999E-5</v>
      </c>
      <c r="BI106" s="146">
        <v>1.10065885E-4</v>
      </c>
      <c r="BJ106" s="146">
        <v>7.7437796999999998E-5</v>
      </c>
      <c r="BK106" s="146">
        <v>3.0079098999999999E-5</v>
      </c>
      <c r="BL106" s="146">
        <v>0</v>
      </c>
      <c r="BM106" s="146">
        <v>1.24430143E-4</v>
      </c>
      <c r="BN106" s="146">
        <v>9.1548667000000003E-5</v>
      </c>
      <c r="BO106" s="146">
        <v>3.1031251999999998E-5</v>
      </c>
      <c r="BP106" s="146">
        <v>1.1389235E-5</v>
      </c>
      <c r="BQ106" s="146">
        <v>1.0056328E-4</v>
      </c>
      <c r="BR106" s="146">
        <v>7.1297412999999995E-5</v>
      </c>
      <c r="BS106" s="146">
        <v>2.7836924999999999E-5</v>
      </c>
      <c r="BT106" s="146">
        <v>1.2390693000000001E-5</v>
      </c>
      <c r="BU106" s="146">
        <v>1.10065959E-4</v>
      </c>
      <c r="BV106" s="146">
        <v>7.7437827E-5</v>
      </c>
      <c r="BW106" s="146">
        <v>3.0079086999999999E-5</v>
      </c>
      <c r="BX106" s="146">
        <v>1.2390680999999999E-5</v>
      </c>
      <c r="BY106" s="146">
        <v>1.10065885E-4</v>
      </c>
      <c r="BZ106" s="146">
        <v>7.7437796999999998E-5</v>
      </c>
      <c r="CA106" s="146">
        <v>3.0079098999999999E-5</v>
      </c>
      <c r="CB106" s="146">
        <v>0</v>
      </c>
      <c r="CC106" s="146">
        <v>4.8755706999999997E-5</v>
      </c>
      <c r="CD106" s="146">
        <v>3.4911486999999997E-5</v>
      </c>
      <c r="CE106" s="146">
        <v>1.3573873999999999E-5</v>
      </c>
      <c r="CF106" s="146">
        <v>0</v>
      </c>
      <c r="CG106" s="146">
        <v>7.8169811999999998E-5</v>
      </c>
      <c r="CH106" s="146">
        <v>5.5403365999999999E-5</v>
      </c>
      <c r="CI106" s="146">
        <v>2.1841967000000002E-5</v>
      </c>
      <c r="CJ106" s="146">
        <v>0</v>
      </c>
      <c r="CK106" s="146">
        <v>5.3628546999999998E-5</v>
      </c>
      <c r="CL106" s="146">
        <v>3.9711144E-5</v>
      </c>
      <c r="CM106" s="146">
        <v>1.9589699E-5</v>
      </c>
      <c r="CN106" s="146">
        <v>4.0617071000000002E-5</v>
      </c>
      <c r="CO106" s="146">
        <v>3.2828835E-4</v>
      </c>
      <c r="CP106" s="146">
        <v>2.3438724600000001E-4</v>
      </c>
      <c r="CQ106" s="146">
        <v>9.8797764000000006E-5</v>
      </c>
      <c r="CT106" s="105"/>
    </row>
    <row r="107" spans="1:98" x14ac:dyDescent="0.25">
      <c r="A107" s="122" t="s">
        <v>692</v>
      </c>
      <c r="B107" s="104" t="s">
        <v>128</v>
      </c>
      <c r="C107" s="88" t="s">
        <v>123</v>
      </c>
      <c r="D107" s="123">
        <f t="shared" ca="1" si="10"/>
        <v>2.29193845E-5</v>
      </c>
      <c r="E107" s="123">
        <f t="shared" ca="1" si="10"/>
        <v>0</v>
      </c>
      <c r="F107" s="123">
        <f t="shared" ca="1" si="10"/>
        <v>3.4145415299999997E-4</v>
      </c>
      <c r="G107" s="123">
        <f t="shared" ca="1" si="10"/>
        <v>0</v>
      </c>
      <c r="H107" s="123">
        <f t="shared" ca="1" si="10"/>
        <v>0</v>
      </c>
      <c r="I107" s="123">
        <f t="shared" ca="1" si="10"/>
        <v>3.0595221698E-2</v>
      </c>
      <c r="J107" s="123">
        <f t="shared" ca="1" si="10"/>
        <v>5.5432939999999999E-5</v>
      </c>
      <c r="K107" s="123">
        <f t="shared" ca="1" si="10"/>
        <v>1.5520426099999997E-4</v>
      </c>
      <c r="L107" s="123">
        <f t="shared" ca="1" si="10"/>
        <v>1.22342753E-4</v>
      </c>
      <c r="M107" s="123">
        <f t="shared" ca="1" si="10"/>
        <v>0</v>
      </c>
      <c r="N107" s="123">
        <f t="shared" ca="1" si="10"/>
        <v>0</v>
      </c>
      <c r="O107" s="123">
        <f t="shared" ca="1" si="10"/>
        <v>0</v>
      </c>
      <c r="P107" s="123">
        <f t="shared" ca="1" si="10"/>
        <v>0</v>
      </c>
      <c r="Q107" s="123">
        <f t="shared" ca="1" si="10"/>
        <v>0</v>
      </c>
      <c r="R107" s="123">
        <f t="shared" ca="1" si="10"/>
        <v>0</v>
      </c>
      <c r="S107" s="123">
        <f t="shared" ca="1" si="10"/>
        <v>0</v>
      </c>
      <c r="T107" s="123">
        <f t="shared" ca="1" si="9"/>
        <v>0</v>
      </c>
      <c r="U107" s="124">
        <f t="shared" ca="1" si="9"/>
        <v>1.1997645675E-4</v>
      </c>
      <c r="X107" s="146">
        <v>9.1677538000000002E-5</v>
      </c>
      <c r="Y107" s="146">
        <v>0</v>
      </c>
      <c r="Z107" s="146">
        <v>0</v>
      </c>
      <c r="AA107" s="146">
        <v>0</v>
      </c>
      <c r="AB107" s="146">
        <v>0</v>
      </c>
      <c r="AC107" s="146">
        <v>0</v>
      </c>
      <c r="AD107" s="146">
        <v>0</v>
      </c>
      <c r="AE107" s="146">
        <v>0</v>
      </c>
      <c r="AF107" s="146">
        <v>3.5477674600000001E-4</v>
      </c>
      <c r="AG107" s="146">
        <v>3.4909068899999999E-4</v>
      </c>
      <c r="AH107" s="146">
        <v>3.42555618E-4</v>
      </c>
      <c r="AI107" s="146">
        <v>3.19393559E-4</v>
      </c>
      <c r="AJ107" s="146">
        <v>0</v>
      </c>
      <c r="AK107" s="146">
        <v>0</v>
      </c>
      <c r="AL107" s="146">
        <v>0</v>
      </c>
      <c r="AM107" s="146">
        <v>0</v>
      </c>
      <c r="AN107" s="146">
        <v>0</v>
      </c>
      <c r="AO107" s="146">
        <v>0</v>
      </c>
      <c r="AP107" s="146">
        <v>0</v>
      </c>
      <c r="AQ107" s="146">
        <v>0</v>
      </c>
      <c r="AR107" s="146">
        <v>2.7841957293E-2</v>
      </c>
      <c r="AS107" s="146">
        <v>2.9157519030999998E-2</v>
      </c>
      <c r="AT107" s="146">
        <v>2.9277744724999999E-2</v>
      </c>
      <c r="AU107" s="146">
        <v>3.6103665743000002E-2</v>
      </c>
      <c r="AV107" s="146">
        <v>1.5289253399999999E-4</v>
      </c>
      <c r="AW107" s="146">
        <v>0</v>
      </c>
      <c r="AX107" s="146">
        <v>4.3773636000000002E-5</v>
      </c>
      <c r="AY107" s="146">
        <v>2.5065589999999999E-5</v>
      </c>
      <c r="AZ107" s="146">
        <v>3.5315348699999999E-4</v>
      </c>
      <c r="BA107" s="146">
        <v>2.6766355699999996E-4</v>
      </c>
      <c r="BB107" s="109">
        <v>0</v>
      </c>
      <c r="BC107" s="109">
        <v>0</v>
      </c>
      <c r="BD107" s="146">
        <v>1.5332840099999999E-4</v>
      </c>
      <c r="BE107" s="146">
        <v>1.20304188E-4</v>
      </c>
      <c r="BF107" s="146">
        <v>1.13720402E-4</v>
      </c>
      <c r="BG107" s="146">
        <v>1.02018021E-4</v>
      </c>
      <c r="BH107" s="146">
        <v>0</v>
      </c>
      <c r="BI107" s="146">
        <v>0</v>
      </c>
      <c r="BJ107" s="146">
        <v>0</v>
      </c>
      <c r="BK107" s="146">
        <v>0</v>
      </c>
      <c r="BL107" s="146">
        <v>0</v>
      </c>
      <c r="BM107" s="146">
        <v>0</v>
      </c>
      <c r="BN107" s="146">
        <v>0</v>
      </c>
      <c r="BO107" s="146">
        <v>0</v>
      </c>
      <c r="BP107" s="146">
        <v>0</v>
      </c>
      <c r="BQ107" s="146">
        <v>0</v>
      </c>
      <c r="BR107" s="146">
        <v>0</v>
      </c>
      <c r="BS107" s="146">
        <v>0</v>
      </c>
      <c r="BT107" s="146">
        <v>0</v>
      </c>
      <c r="BU107" s="146">
        <v>0</v>
      </c>
      <c r="BV107" s="146">
        <v>0</v>
      </c>
      <c r="BW107" s="146">
        <v>0</v>
      </c>
      <c r="BX107" s="146">
        <v>0</v>
      </c>
      <c r="BY107" s="146">
        <v>0</v>
      </c>
      <c r="BZ107" s="146">
        <v>0</v>
      </c>
      <c r="CA107" s="146">
        <v>0</v>
      </c>
      <c r="CB107" s="146">
        <v>0</v>
      </c>
      <c r="CC107" s="146">
        <v>0</v>
      </c>
      <c r="CD107" s="146">
        <v>0</v>
      </c>
      <c r="CE107" s="146">
        <v>0</v>
      </c>
      <c r="CF107" s="146">
        <v>0</v>
      </c>
      <c r="CG107" s="146">
        <v>0</v>
      </c>
      <c r="CH107" s="146">
        <v>0</v>
      </c>
      <c r="CI107" s="146">
        <v>0</v>
      </c>
      <c r="CJ107" s="146">
        <v>0</v>
      </c>
      <c r="CK107" s="146">
        <v>0</v>
      </c>
      <c r="CL107" s="146">
        <v>0</v>
      </c>
      <c r="CM107" s="146">
        <v>0</v>
      </c>
      <c r="CN107" s="146">
        <v>1.1974006799999999E-4</v>
      </c>
      <c r="CO107" s="146">
        <v>1.3583523600000001E-4</v>
      </c>
      <c r="CP107" s="146">
        <v>1.17283768E-4</v>
      </c>
      <c r="CQ107" s="146">
        <v>1.07046755E-4</v>
      </c>
      <c r="CT107" s="105"/>
    </row>
    <row r="108" spans="1:98" x14ac:dyDescent="0.25">
      <c r="A108" s="122" t="s">
        <v>692</v>
      </c>
      <c r="B108" s="104" t="s">
        <v>128</v>
      </c>
      <c r="C108" s="88" t="s">
        <v>121</v>
      </c>
      <c r="D108" s="123">
        <f t="shared" ca="1" si="10"/>
        <v>2.5161835E-6</v>
      </c>
      <c r="E108" s="123">
        <f t="shared" ca="1" si="10"/>
        <v>0</v>
      </c>
      <c r="F108" s="123">
        <f t="shared" ca="1" si="10"/>
        <v>1.093602919E-3</v>
      </c>
      <c r="G108" s="123">
        <f t="shared" ca="1" si="10"/>
        <v>0</v>
      </c>
      <c r="H108" s="123">
        <f t="shared" ca="1" si="10"/>
        <v>0</v>
      </c>
      <c r="I108" s="123">
        <f t="shared" ca="1" si="10"/>
        <v>1.8682815599999998E-3</v>
      </c>
      <c r="J108" s="123">
        <f t="shared" ca="1" si="10"/>
        <v>0</v>
      </c>
      <c r="K108" s="123">
        <f t="shared" ca="1" si="10"/>
        <v>3.4110334975000006E-4</v>
      </c>
      <c r="L108" s="123">
        <f t="shared" ca="1" si="10"/>
        <v>4.488891207499999E-4</v>
      </c>
      <c r="M108" s="123">
        <f t="shared" ca="1" si="10"/>
        <v>0.19286153199549999</v>
      </c>
      <c r="N108" s="123">
        <f t="shared" ca="1" si="10"/>
        <v>1.465611204675E-2</v>
      </c>
      <c r="O108" s="123">
        <f t="shared" ca="1" si="10"/>
        <v>9.2321878977499987E-3</v>
      </c>
      <c r="P108" s="123">
        <f t="shared" ca="1" si="10"/>
        <v>2.1076277649750001E-2</v>
      </c>
      <c r="Q108" s="123">
        <f t="shared" ca="1" si="10"/>
        <v>0.19286153199549999</v>
      </c>
      <c r="R108" s="123">
        <f t="shared" ca="1" si="10"/>
        <v>0</v>
      </c>
      <c r="S108" s="123">
        <f t="shared" ca="1" si="10"/>
        <v>0</v>
      </c>
      <c r="T108" s="123">
        <f t="shared" ca="1" si="9"/>
        <v>2.99231075E-6</v>
      </c>
      <c r="U108" s="124">
        <f t="shared" ca="1" si="9"/>
        <v>3.702325065E-4</v>
      </c>
      <c r="X108" s="146">
        <v>1.0064734E-5</v>
      </c>
      <c r="Y108" s="146">
        <v>0</v>
      </c>
      <c r="Z108" s="146">
        <v>0</v>
      </c>
      <c r="AA108" s="146">
        <v>0</v>
      </c>
      <c r="AB108" s="146">
        <v>0</v>
      </c>
      <c r="AC108" s="146">
        <v>0</v>
      </c>
      <c r="AD108" s="146">
        <v>0</v>
      </c>
      <c r="AE108" s="146">
        <v>0</v>
      </c>
      <c r="AF108" s="146">
        <v>1.132482426E-3</v>
      </c>
      <c r="AG108" s="146">
        <v>1.118626697E-3</v>
      </c>
      <c r="AH108" s="146">
        <v>1.0969615800000001E-3</v>
      </c>
      <c r="AI108" s="146">
        <v>1.0263409729999999E-3</v>
      </c>
      <c r="AJ108" s="146">
        <v>0</v>
      </c>
      <c r="AK108" s="146">
        <v>0</v>
      </c>
      <c r="AL108" s="146">
        <v>0</v>
      </c>
      <c r="AM108" s="146">
        <v>0</v>
      </c>
      <c r="AN108" s="146">
        <v>0</v>
      </c>
      <c r="AO108" s="146">
        <v>0</v>
      </c>
      <c r="AP108" s="146">
        <v>0</v>
      </c>
      <c r="AQ108" s="146">
        <v>0</v>
      </c>
      <c r="AR108" s="146">
        <v>2.1656057360000002E-3</v>
      </c>
      <c r="AS108" s="146">
        <v>1.9574858549999997E-3</v>
      </c>
      <c r="AT108" s="146">
        <v>2.126866273E-3</v>
      </c>
      <c r="AU108" s="146">
        <v>1.223168376E-3</v>
      </c>
      <c r="AV108" s="146">
        <v>0</v>
      </c>
      <c r="AW108" s="146">
        <v>0</v>
      </c>
      <c r="AX108" s="146">
        <v>0</v>
      </c>
      <c r="AY108" s="146">
        <v>0</v>
      </c>
      <c r="AZ108" s="146">
        <v>7.491454900000001E-4</v>
      </c>
      <c r="BA108" s="146">
        <v>6.1526790900000002E-4</v>
      </c>
      <c r="BB108" s="109">
        <v>0</v>
      </c>
      <c r="BC108" s="109">
        <v>0</v>
      </c>
      <c r="BD108" s="146">
        <v>6.6127211299999995E-4</v>
      </c>
      <c r="BE108" s="146">
        <v>4.6172464399999997E-4</v>
      </c>
      <c r="BF108" s="146">
        <v>3.5466993200000002E-4</v>
      </c>
      <c r="BG108" s="146">
        <v>3.1788979399999999E-4</v>
      </c>
      <c r="BH108" s="146">
        <v>0.193666820203</v>
      </c>
      <c r="BI108" s="146">
        <v>0.193171254855</v>
      </c>
      <c r="BJ108" s="146">
        <v>0.192493628453</v>
      </c>
      <c r="BK108" s="146">
        <v>0.19211442447099999</v>
      </c>
      <c r="BL108" s="146">
        <v>1.4855550552E-2</v>
      </c>
      <c r="BM108" s="146">
        <v>1.5215805032999999E-2</v>
      </c>
      <c r="BN108" s="146">
        <v>1.4799282290999999E-2</v>
      </c>
      <c r="BO108" s="146">
        <v>1.3753810311E-2</v>
      </c>
      <c r="BP108" s="146">
        <v>9.6304794110000005E-3</v>
      </c>
      <c r="BQ108" s="146">
        <v>9.1882475789999991E-3</v>
      </c>
      <c r="BR108" s="146">
        <v>9.1805152899999999E-3</v>
      </c>
      <c r="BS108" s="146">
        <v>8.9295093109999987E-3</v>
      </c>
      <c r="BT108" s="146">
        <v>2.1331041616999998E-2</v>
      </c>
      <c r="BU108" s="146">
        <v>2.1069210309999999E-2</v>
      </c>
      <c r="BV108" s="146">
        <v>2.1029343930999998E-2</v>
      </c>
      <c r="BW108" s="146">
        <v>2.0875514741000002E-2</v>
      </c>
      <c r="BX108" s="146">
        <v>0.193666820203</v>
      </c>
      <c r="BY108" s="146">
        <v>0.193171254855</v>
      </c>
      <c r="BZ108" s="146">
        <v>0.192493628453</v>
      </c>
      <c r="CA108" s="146">
        <v>0.19211442447099999</v>
      </c>
      <c r="CB108" s="146">
        <v>0</v>
      </c>
      <c r="CC108" s="146">
        <v>0</v>
      </c>
      <c r="CD108" s="146">
        <v>0</v>
      </c>
      <c r="CE108" s="146">
        <v>0</v>
      </c>
      <c r="CF108" s="146">
        <v>0</v>
      </c>
      <c r="CG108" s="146">
        <v>0</v>
      </c>
      <c r="CH108" s="146">
        <v>0</v>
      </c>
      <c r="CI108" s="146">
        <v>0</v>
      </c>
      <c r="CJ108" s="146">
        <v>1.1969243E-5</v>
      </c>
      <c r="CK108" s="146">
        <v>0</v>
      </c>
      <c r="CL108" s="146">
        <v>0</v>
      </c>
      <c r="CM108" s="146">
        <v>0</v>
      </c>
      <c r="CN108" s="146">
        <v>3.6587884800000001E-4</v>
      </c>
      <c r="CO108" s="146">
        <v>4.1824696899999997E-4</v>
      </c>
      <c r="CP108" s="146">
        <v>3.63563276E-4</v>
      </c>
      <c r="CQ108" s="146">
        <v>3.3324093300000001E-4</v>
      </c>
      <c r="CT108" s="105"/>
    </row>
    <row r="109" spans="1:98" x14ac:dyDescent="0.25">
      <c r="A109" s="122" t="s">
        <v>692</v>
      </c>
      <c r="B109" s="104" t="s">
        <v>128</v>
      </c>
      <c r="C109" s="88" t="s">
        <v>119</v>
      </c>
      <c r="D109" s="123">
        <f t="shared" ca="1" si="10"/>
        <v>5.8108100000000002E-6</v>
      </c>
      <c r="E109" s="123">
        <f t="shared" ca="1" si="10"/>
        <v>1.3769338999999999E-5</v>
      </c>
      <c r="F109" s="123">
        <f t="shared" ca="1" si="10"/>
        <v>4.6471152025000001E-4</v>
      </c>
      <c r="G109" s="123">
        <f t="shared" ca="1" si="10"/>
        <v>1.3769338999999999E-5</v>
      </c>
      <c r="H109" s="123">
        <f t="shared" ca="1" si="10"/>
        <v>0</v>
      </c>
      <c r="I109" s="123">
        <f t="shared" ca="1" si="10"/>
        <v>2.2562090749999998E-4</v>
      </c>
      <c r="J109" s="123">
        <f t="shared" ca="1" si="10"/>
        <v>0</v>
      </c>
      <c r="K109" s="123">
        <f t="shared" ca="1" si="10"/>
        <v>7.3016308469999996E-3</v>
      </c>
      <c r="L109" s="123">
        <f t="shared" ca="1" si="10"/>
        <v>2.7901998014499999E-2</v>
      </c>
      <c r="M109" s="123">
        <f t="shared" ca="1" si="10"/>
        <v>0</v>
      </c>
      <c r="N109" s="123">
        <f t="shared" ca="1" si="10"/>
        <v>1.7442805999999998E-5</v>
      </c>
      <c r="O109" s="123">
        <f t="shared" ca="1" si="10"/>
        <v>0</v>
      </c>
      <c r="P109" s="123">
        <f t="shared" ca="1" si="10"/>
        <v>0</v>
      </c>
      <c r="Q109" s="123">
        <f t="shared" ca="1" si="10"/>
        <v>0</v>
      </c>
      <c r="R109" s="123">
        <f t="shared" ca="1" si="10"/>
        <v>0</v>
      </c>
      <c r="S109" s="123">
        <f t="shared" ca="1" si="10"/>
        <v>0</v>
      </c>
      <c r="T109" s="123">
        <f t="shared" ca="1" si="9"/>
        <v>0</v>
      </c>
      <c r="U109" s="124">
        <f t="shared" ca="1" si="9"/>
        <v>1.6639448974999999E-4</v>
      </c>
      <c r="X109" s="146">
        <v>2.3243240000000001E-5</v>
      </c>
      <c r="Y109" s="146">
        <v>0</v>
      </c>
      <c r="Z109" s="146">
        <v>0</v>
      </c>
      <c r="AA109" s="146">
        <v>0</v>
      </c>
      <c r="AB109" s="146">
        <v>0</v>
      </c>
      <c r="AC109" s="146">
        <v>1.1273625999999999E-5</v>
      </c>
      <c r="AD109" s="146">
        <v>0</v>
      </c>
      <c r="AE109" s="146">
        <v>4.3803729999999997E-5</v>
      </c>
      <c r="AF109" s="146">
        <v>4.81871959E-4</v>
      </c>
      <c r="AG109" s="146">
        <v>4.7291814E-4</v>
      </c>
      <c r="AH109" s="146">
        <v>4.6620756600000002E-4</v>
      </c>
      <c r="AI109" s="146">
        <v>4.3784841599999998E-4</v>
      </c>
      <c r="AJ109" s="146">
        <v>0</v>
      </c>
      <c r="AK109" s="146">
        <v>1.1273625999999999E-5</v>
      </c>
      <c r="AL109" s="146">
        <v>0</v>
      </c>
      <c r="AM109" s="146">
        <v>4.3803729999999997E-5</v>
      </c>
      <c r="AN109" s="146">
        <v>0</v>
      </c>
      <c r="AO109" s="146">
        <v>0</v>
      </c>
      <c r="AP109" s="146">
        <v>0</v>
      </c>
      <c r="AQ109" s="146">
        <v>0</v>
      </c>
      <c r="AR109" s="146">
        <v>4.3765456999999999E-4</v>
      </c>
      <c r="AS109" s="146">
        <v>2.4654843600000002E-4</v>
      </c>
      <c r="AT109" s="146">
        <v>2.0349189400000001E-4</v>
      </c>
      <c r="AU109" s="146">
        <v>1.478873E-5</v>
      </c>
      <c r="AV109" s="146">
        <v>0</v>
      </c>
      <c r="AW109" s="146">
        <v>0</v>
      </c>
      <c r="AX109" s="146">
        <v>0</v>
      </c>
      <c r="AY109" s="146">
        <v>0</v>
      </c>
      <c r="AZ109" s="146">
        <v>1.3667985295999999E-2</v>
      </c>
      <c r="BA109" s="146">
        <v>1.5538538091999999E-2</v>
      </c>
      <c r="BB109" s="109">
        <v>0</v>
      </c>
      <c r="BC109" s="109">
        <v>0</v>
      </c>
      <c r="BD109" s="146">
        <v>4.214471559E-2</v>
      </c>
      <c r="BE109" s="146">
        <v>4.1130700563E-2</v>
      </c>
      <c r="BF109" s="146">
        <v>1.1689212371999999E-2</v>
      </c>
      <c r="BG109" s="146">
        <v>1.6643363533E-2</v>
      </c>
      <c r="BH109" s="146">
        <v>0</v>
      </c>
      <c r="BI109" s="146">
        <v>0</v>
      </c>
      <c r="BJ109" s="146">
        <v>0</v>
      </c>
      <c r="BK109" s="146">
        <v>0</v>
      </c>
      <c r="BL109" s="146">
        <v>1.8510716999999999E-5</v>
      </c>
      <c r="BM109" s="146">
        <v>1.7017841E-5</v>
      </c>
      <c r="BN109" s="146">
        <v>1.6436452999999999E-5</v>
      </c>
      <c r="BO109" s="146">
        <v>1.7806213000000001E-5</v>
      </c>
      <c r="BP109" s="146">
        <v>0</v>
      </c>
      <c r="BQ109" s="146">
        <v>0</v>
      </c>
      <c r="BR109" s="146">
        <v>0</v>
      </c>
      <c r="BS109" s="146">
        <v>0</v>
      </c>
      <c r="BT109" s="146">
        <v>0</v>
      </c>
      <c r="BU109" s="146">
        <v>0</v>
      </c>
      <c r="BV109" s="146">
        <v>0</v>
      </c>
      <c r="BW109" s="146">
        <v>0</v>
      </c>
      <c r="BX109" s="146">
        <v>0</v>
      </c>
      <c r="BY109" s="146">
        <v>0</v>
      </c>
      <c r="BZ109" s="146">
        <v>0</v>
      </c>
      <c r="CA109" s="146">
        <v>0</v>
      </c>
      <c r="CB109" s="146">
        <v>0</v>
      </c>
      <c r="CC109" s="146">
        <v>0</v>
      </c>
      <c r="CD109" s="146">
        <v>0</v>
      </c>
      <c r="CE109" s="146">
        <v>0</v>
      </c>
      <c r="CF109" s="146">
        <v>0</v>
      </c>
      <c r="CG109" s="146">
        <v>0</v>
      </c>
      <c r="CH109" s="146">
        <v>0</v>
      </c>
      <c r="CI109" s="146">
        <v>0</v>
      </c>
      <c r="CJ109" s="146">
        <v>0</v>
      </c>
      <c r="CK109" s="146">
        <v>0</v>
      </c>
      <c r="CL109" s="146">
        <v>0</v>
      </c>
      <c r="CM109" s="146">
        <v>0</v>
      </c>
      <c r="CN109" s="146">
        <v>1.64166559E-4</v>
      </c>
      <c r="CO109" s="146">
        <v>1.8823211600000001E-4</v>
      </c>
      <c r="CP109" s="146">
        <v>1.6368128100000001E-4</v>
      </c>
      <c r="CQ109" s="146">
        <v>1.4949800300000001E-4</v>
      </c>
      <c r="CT109" s="105"/>
    </row>
    <row r="110" spans="1:98" x14ac:dyDescent="0.25">
      <c r="A110" s="122" t="s">
        <v>692</v>
      </c>
      <c r="B110" s="104" t="s">
        <v>128</v>
      </c>
      <c r="C110" s="88" t="s">
        <v>118</v>
      </c>
      <c r="D110" s="123">
        <f t="shared" ca="1" si="10"/>
        <v>1.3228659249999999E-5</v>
      </c>
      <c r="E110" s="123">
        <f t="shared" ca="1" si="10"/>
        <v>3.1540973999999997E-5</v>
      </c>
      <c r="F110" s="123">
        <f t="shared" ca="1" si="10"/>
        <v>1.008705373E-3</v>
      </c>
      <c r="G110" s="123">
        <f t="shared" ca="1" si="10"/>
        <v>3.1540973999999997E-5</v>
      </c>
      <c r="H110" s="123">
        <f t="shared" ca="1" si="10"/>
        <v>0</v>
      </c>
      <c r="I110" s="123">
        <f t="shared" ca="1" si="10"/>
        <v>8.0556575000000002E-6</v>
      </c>
      <c r="J110" s="123">
        <f t="shared" ca="1" si="10"/>
        <v>2.77655225E-6</v>
      </c>
      <c r="K110" s="123">
        <f t="shared" ca="1" si="10"/>
        <v>1.6236644018500002E-2</v>
      </c>
      <c r="L110" s="123">
        <f t="shared" ca="1" si="10"/>
        <v>6.1135542880499993E-2</v>
      </c>
      <c r="M110" s="123">
        <f t="shared" ca="1" si="10"/>
        <v>0</v>
      </c>
      <c r="N110" s="123">
        <f t="shared" ca="1" si="10"/>
        <v>3.7948498499999997E-5</v>
      </c>
      <c r="O110" s="123">
        <f t="shared" ca="1" si="10"/>
        <v>0</v>
      </c>
      <c r="P110" s="123">
        <f t="shared" ca="1" si="10"/>
        <v>0</v>
      </c>
      <c r="Q110" s="123">
        <f t="shared" ca="1" si="10"/>
        <v>0</v>
      </c>
      <c r="R110" s="123">
        <f t="shared" ca="1" si="10"/>
        <v>0</v>
      </c>
      <c r="S110" s="123">
        <f t="shared" ca="1" si="10"/>
        <v>0</v>
      </c>
      <c r="T110" s="123">
        <f t="shared" ca="1" si="9"/>
        <v>2.9228927500000002E-6</v>
      </c>
      <c r="U110" s="124">
        <f t="shared" ca="1" si="9"/>
        <v>3.443020535E-4</v>
      </c>
      <c r="X110" s="146">
        <v>5.2914636999999998E-5</v>
      </c>
      <c r="Y110" s="146">
        <v>0</v>
      </c>
      <c r="Z110" s="146">
        <v>0</v>
      </c>
      <c r="AA110" s="146">
        <v>0</v>
      </c>
      <c r="AB110" s="146">
        <v>0</v>
      </c>
      <c r="AC110" s="146">
        <v>2.5247818000000002E-5</v>
      </c>
      <c r="AD110" s="146">
        <v>0</v>
      </c>
      <c r="AE110" s="146">
        <v>1.0091607799999999E-4</v>
      </c>
      <c r="AF110" s="146">
        <v>1.0499948990000002E-3</v>
      </c>
      <c r="AG110" s="146">
        <v>1.0273039109999999E-3</v>
      </c>
      <c r="AH110" s="146">
        <v>1.009547858E-3</v>
      </c>
      <c r="AI110" s="146">
        <v>9.4797482399999993E-4</v>
      </c>
      <c r="AJ110" s="146">
        <v>0</v>
      </c>
      <c r="AK110" s="146">
        <v>2.5247818000000002E-5</v>
      </c>
      <c r="AL110" s="146">
        <v>0</v>
      </c>
      <c r="AM110" s="146">
        <v>1.0091607799999999E-4</v>
      </c>
      <c r="AN110" s="146">
        <v>0</v>
      </c>
      <c r="AO110" s="146">
        <v>0</v>
      </c>
      <c r="AP110" s="146">
        <v>0</v>
      </c>
      <c r="AQ110" s="146">
        <v>0</v>
      </c>
      <c r="AR110" s="146">
        <v>0</v>
      </c>
      <c r="AS110" s="146">
        <v>0</v>
      </c>
      <c r="AT110" s="146">
        <v>1.2878241E-5</v>
      </c>
      <c r="AU110" s="146">
        <v>1.9344389000000001E-5</v>
      </c>
      <c r="AV110" s="146">
        <v>1.1106209E-5</v>
      </c>
      <c r="AW110" s="146">
        <v>0</v>
      </c>
      <c r="AX110" s="146">
        <v>0</v>
      </c>
      <c r="AY110" s="146">
        <v>0</v>
      </c>
      <c r="AZ110" s="146">
        <v>2.9847500377E-2</v>
      </c>
      <c r="BA110" s="146">
        <v>3.5099075697E-2</v>
      </c>
      <c r="BB110" s="109">
        <v>0</v>
      </c>
      <c r="BC110" s="109">
        <v>0</v>
      </c>
      <c r="BD110" s="146">
        <v>9.3244138333999999E-2</v>
      </c>
      <c r="BE110" s="146">
        <v>9.2049666214E-2</v>
      </c>
      <c r="BF110" s="146">
        <v>2.4391198051999997E-2</v>
      </c>
      <c r="BG110" s="146">
        <v>3.4857168921999998E-2</v>
      </c>
      <c r="BH110" s="146">
        <v>0</v>
      </c>
      <c r="BI110" s="146">
        <v>0</v>
      </c>
      <c r="BJ110" s="146">
        <v>0</v>
      </c>
      <c r="BK110" s="146">
        <v>0</v>
      </c>
      <c r="BL110" s="146">
        <v>3.9082309000000001E-5</v>
      </c>
      <c r="BM110" s="146">
        <v>3.726544E-5</v>
      </c>
      <c r="BN110" s="146">
        <v>3.6066046000000002E-5</v>
      </c>
      <c r="BO110" s="146">
        <v>3.9380198999999997E-5</v>
      </c>
      <c r="BP110" s="146">
        <v>0</v>
      </c>
      <c r="BQ110" s="146">
        <v>0</v>
      </c>
      <c r="BR110" s="146">
        <v>0</v>
      </c>
      <c r="BS110" s="146">
        <v>0</v>
      </c>
      <c r="BT110" s="146">
        <v>0</v>
      </c>
      <c r="BU110" s="146">
        <v>0</v>
      </c>
      <c r="BV110" s="146">
        <v>0</v>
      </c>
      <c r="BW110" s="146">
        <v>0</v>
      </c>
      <c r="BX110" s="146">
        <v>0</v>
      </c>
      <c r="BY110" s="146">
        <v>0</v>
      </c>
      <c r="BZ110" s="146">
        <v>0</v>
      </c>
      <c r="CA110" s="146">
        <v>0</v>
      </c>
      <c r="CB110" s="146">
        <v>0</v>
      </c>
      <c r="CC110" s="146">
        <v>0</v>
      </c>
      <c r="CD110" s="146">
        <v>0</v>
      </c>
      <c r="CE110" s="146">
        <v>0</v>
      </c>
      <c r="CF110" s="146">
        <v>0</v>
      </c>
      <c r="CG110" s="146">
        <v>0</v>
      </c>
      <c r="CH110" s="146">
        <v>0</v>
      </c>
      <c r="CI110" s="146">
        <v>0</v>
      </c>
      <c r="CJ110" s="146">
        <v>1.1691571000000001E-5</v>
      </c>
      <c r="CK110" s="146">
        <v>0</v>
      </c>
      <c r="CL110" s="146">
        <v>0</v>
      </c>
      <c r="CM110" s="146">
        <v>0</v>
      </c>
      <c r="CN110" s="146">
        <v>3.3976119E-4</v>
      </c>
      <c r="CO110" s="146">
        <v>3.8859520499999998E-4</v>
      </c>
      <c r="CP110" s="146">
        <v>3.38716291E-4</v>
      </c>
      <c r="CQ110" s="146">
        <v>3.1013552800000002E-4</v>
      </c>
      <c r="CT110" s="105"/>
    </row>
    <row r="111" spans="1:98" x14ac:dyDescent="0.25">
      <c r="A111" s="122" t="s">
        <v>692</v>
      </c>
      <c r="B111" s="104" t="s">
        <v>128</v>
      </c>
      <c r="C111" s="88" t="s">
        <v>111</v>
      </c>
      <c r="D111" s="123">
        <f t="shared" ca="1" si="10"/>
        <v>2.1678781749999998E-5</v>
      </c>
      <c r="E111" s="123">
        <f t="shared" ca="1" si="10"/>
        <v>5.7903502750000001E-5</v>
      </c>
      <c r="F111" s="123">
        <f t="shared" ca="1" si="10"/>
        <v>4.8994935599999993E-4</v>
      </c>
      <c r="G111" s="123">
        <f t="shared" ca="1" si="10"/>
        <v>5.7903502750000001E-5</v>
      </c>
      <c r="H111" s="123">
        <f t="shared" ca="1" si="10"/>
        <v>0</v>
      </c>
      <c r="I111" s="123">
        <f t="shared" ca="1" si="10"/>
        <v>9.7519724574999991E-4</v>
      </c>
      <c r="J111" s="123">
        <f t="shared" ca="1" si="10"/>
        <v>1.7015000775000001E-4</v>
      </c>
      <c r="K111" s="123">
        <f t="shared" ca="1" si="10"/>
        <v>3.369769845725E-2</v>
      </c>
      <c r="L111" s="123">
        <f t="shared" ca="1" si="10"/>
        <v>3.2136754357499999E-3</v>
      </c>
      <c r="M111" s="123">
        <f t="shared" ca="1" si="10"/>
        <v>0</v>
      </c>
      <c r="N111" s="123">
        <f t="shared" ca="1" si="10"/>
        <v>1.0955206999999999E-5</v>
      </c>
      <c r="O111" s="123">
        <f t="shared" ca="1" si="10"/>
        <v>0</v>
      </c>
      <c r="P111" s="123">
        <f t="shared" ca="1" si="10"/>
        <v>0</v>
      </c>
      <c r="Q111" s="123">
        <f t="shared" ca="1" si="10"/>
        <v>0</v>
      </c>
      <c r="R111" s="123">
        <f t="shared" ca="1" si="10"/>
        <v>0</v>
      </c>
      <c r="S111" s="123">
        <f t="shared" ca="1" si="10"/>
        <v>0</v>
      </c>
      <c r="T111" s="123">
        <f t="shared" ca="1" si="9"/>
        <v>0</v>
      </c>
      <c r="U111" s="124">
        <f t="shared" ca="1" si="9"/>
        <v>1.7286790825E-4</v>
      </c>
      <c r="X111" s="146">
        <v>8.6715126999999993E-5</v>
      </c>
      <c r="Y111" s="146">
        <v>0</v>
      </c>
      <c r="Z111" s="146">
        <v>0</v>
      </c>
      <c r="AA111" s="146">
        <v>0</v>
      </c>
      <c r="AB111" s="146">
        <v>3.7924630000000001E-5</v>
      </c>
      <c r="AC111" s="146">
        <v>1.1659319499999999E-4</v>
      </c>
      <c r="AD111" s="146">
        <v>0</v>
      </c>
      <c r="AE111" s="146">
        <v>7.7096185999999997E-5</v>
      </c>
      <c r="AF111" s="146">
        <v>5.1197015699999996E-4</v>
      </c>
      <c r="AG111" s="146">
        <v>4.9746454999999995E-4</v>
      </c>
      <c r="AH111" s="146">
        <v>4.9049104800000004E-4</v>
      </c>
      <c r="AI111" s="146">
        <v>4.5987166899999997E-4</v>
      </c>
      <c r="AJ111" s="146">
        <v>3.7924630000000001E-5</v>
      </c>
      <c r="AK111" s="146">
        <v>1.1659319499999999E-4</v>
      </c>
      <c r="AL111" s="146">
        <v>0</v>
      </c>
      <c r="AM111" s="146">
        <v>7.7096185999999997E-5</v>
      </c>
      <c r="AN111" s="146">
        <v>0</v>
      </c>
      <c r="AO111" s="146">
        <v>0</v>
      </c>
      <c r="AP111" s="146">
        <v>0</v>
      </c>
      <c r="AQ111" s="146">
        <v>0</v>
      </c>
      <c r="AR111" s="146">
        <v>1.1445091149999999E-3</v>
      </c>
      <c r="AS111" s="146">
        <v>1.011986569E-3</v>
      </c>
      <c r="AT111" s="146">
        <v>1.133872157E-3</v>
      </c>
      <c r="AU111" s="146">
        <v>6.1042114199999996E-4</v>
      </c>
      <c r="AV111" s="146">
        <v>3.8428064200000001E-4</v>
      </c>
      <c r="AW111" s="146">
        <v>2.9631938900000004E-4</v>
      </c>
      <c r="AX111" s="146">
        <v>0</v>
      </c>
      <c r="AY111" s="146">
        <v>0</v>
      </c>
      <c r="AZ111" s="146">
        <v>6.2124620110000001E-2</v>
      </c>
      <c r="BA111" s="146">
        <v>7.2666173718999999E-2</v>
      </c>
      <c r="BB111" s="109">
        <v>0</v>
      </c>
      <c r="BC111" s="109">
        <v>0</v>
      </c>
      <c r="BD111" s="146">
        <v>6.5321722879999999E-3</v>
      </c>
      <c r="BE111" s="146">
        <v>6.0141288920000004E-3</v>
      </c>
      <c r="BF111" s="146">
        <v>1.62286965E-4</v>
      </c>
      <c r="BG111" s="146">
        <v>1.4611359800000001E-4</v>
      </c>
      <c r="BH111" s="146">
        <v>0</v>
      </c>
      <c r="BI111" s="146">
        <v>0</v>
      </c>
      <c r="BJ111" s="146">
        <v>0</v>
      </c>
      <c r="BK111" s="146">
        <v>0</v>
      </c>
      <c r="BL111" s="146">
        <v>1.1462987E-5</v>
      </c>
      <c r="BM111" s="146">
        <v>1.0784007E-5</v>
      </c>
      <c r="BN111" s="146">
        <v>1.029596E-5</v>
      </c>
      <c r="BO111" s="146">
        <v>1.1277874E-5</v>
      </c>
      <c r="BP111" s="146">
        <v>0</v>
      </c>
      <c r="BQ111" s="146">
        <v>0</v>
      </c>
      <c r="BR111" s="146">
        <v>0</v>
      </c>
      <c r="BS111" s="146">
        <v>0</v>
      </c>
      <c r="BT111" s="146">
        <v>0</v>
      </c>
      <c r="BU111" s="146">
        <v>0</v>
      </c>
      <c r="BV111" s="146">
        <v>0</v>
      </c>
      <c r="BW111" s="146">
        <v>0</v>
      </c>
      <c r="BX111" s="146">
        <v>0</v>
      </c>
      <c r="BY111" s="146">
        <v>0</v>
      </c>
      <c r="BZ111" s="146">
        <v>0</v>
      </c>
      <c r="CA111" s="146">
        <v>0</v>
      </c>
      <c r="CB111" s="146">
        <v>0</v>
      </c>
      <c r="CC111" s="146">
        <v>0</v>
      </c>
      <c r="CD111" s="146">
        <v>0</v>
      </c>
      <c r="CE111" s="146">
        <v>0</v>
      </c>
      <c r="CF111" s="146">
        <v>0</v>
      </c>
      <c r="CG111" s="146">
        <v>0</v>
      </c>
      <c r="CH111" s="146">
        <v>0</v>
      </c>
      <c r="CI111" s="146">
        <v>0</v>
      </c>
      <c r="CJ111" s="146">
        <v>0</v>
      </c>
      <c r="CK111" s="146">
        <v>0</v>
      </c>
      <c r="CL111" s="146">
        <v>0</v>
      </c>
      <c r="CM111" s="146">
        <v>0</v>
      </c>
      <c r="CN111" s="146">
        <v>1.7148068099999999E-4</v>
      </c>
      <c r="CO111" s="146">
        <v>1.9522666899999999E-4</v>
      </c>
      <c r="CP111" s="146">
        <v>1.69469197E-4</v>
      </c>
      <c r="CQ111" s="146">
        <v>1.5529508599999999E-4</v>
      </c>
      <c r="CT111" s="105"/>
    </row>
    <row r="112" spans="1:98" x14ac:dyDescent="0.25">
      <c r="A112" s="122" t="s">
        <v>692</v>
      </c>
      <c r="B112" s="104" t="s">
        <v>128</v>
      </c>
      <c r="C112" s="88" t="s">
        <v>120</v>
      </c>
      <c r="D112" s="123">
        <f t="shared" ca="1" si="10"/>
        <v>0</v>
      </c>
      <c r="E112" s="123">
        <f t="shared" ca="1" si="10"/>
        <v>0</v>
      </c>
      <c r="F112" s="123">
        <f t="shared" ca="1" si="10"/>
        <v>4.9945971450000002E-4</v>
      </c>
      <c r="G112" s="123">
        <f t="shared" ca="1" si="10"/>
        <v>0</v>
      </c>
      <c r="H112" s="123">
        <f t="shared" ca="1" si="10"/>
        <v>0</v>
      </c>
      <c r="I112" s="123">
        <f t="shared" ca="1" si="10"/>
        <v>1.8894815099999997E-4</v>
      </c>
      <c r="J112" s="123">
        <f t="shared" ca="1" si="10"/>
        <v>0</v>
      </c>
      <c r="K112" s="123">
        <f t="shared" ca="1" si="10"/>
        <v>1.6224905825000001E-4</v>
      </c>
      <c r="L112" s="123">
        <f t="shared" ca="1" si="10"/>
        <v>2.1449368350000001E-4</v>
      </c>
      <c r="M112" s="123">
        <f t="shared" ca="1" si="10"/>
        <v>8.8445758049250006E-2</v>
      </c>
      <c r="N112" s="123">
        <f t="shared" ca="1" si="10"/>
        <v>6.7639871997500003E-3</v>
      </c>
      <c r="O112" s="123">
        <f t="shared" ca="1" si="10"/>
        <v>4.2148117580000002E-3</v>
      </c>
      <c r="P112" s="123">
        <f t="shared" ca="1" si="10"/>
        <v>9.7023090105000011E-3</v>
      </c>
      <c r="Q112" s="123">
        <f t="shared" ca="1" si="10"/>
        <v>8.8445758049250006E-2</v>
      </c>
      <c r="R112" s="123">
        <f t="shared" ca="1" si="10"/>
        <v>0</v>
      </c>
      <c r="S112" s="123">
        <f t="shared" ca="1" si="10"/>
        <v>0</v>
      </c>
      <c r="T112" s="123">
        <f t="shared" ca="1" si="9"/>
        <v>0</v>
      </c>
      <c r="U112" s="124">
        <f t="shared" ca="1" si="9"/>
        <v>1.7538932724999996E-4</v>
      </c>
      <c r="X112" s="146">
        <v>0</v>
      </c>
      <c r="Y112" s="146">
        <v>0</v>
      </c>
      <c r="Z112" s="146">
        <v>0</v>
      </c>
      <c r="AA112" s="146">
        <v>0</v>
      </c>
      <c r="AB112" s="146">
        <v>0</v>
      </c>
      <c r="AC112" s="146">
        <v>0</v>
      </c>
      <c r="AD112" s="146">
        <v>0</v>
      </c>
      <c r="AE112" s="146">
        <v>0</v>
      </c>
      <c r="AF112" s="146">
        <v>5.1681815099999999E-4</v>
      </c>
      <c r="AG112" s="146">
        <v>5.1158252199999998E-4</v>
      </c>
      <c r="AH112" s="146">
        <v>5.0156668300000004E-4</v>
      </c>
      <c r="AI112" s="146">
        <v>4.6787150200000002E-4</v>
      </c>
      <c r="AJ112" s="146">
        <v>0</v>
      </c>
      <c r="AK112" s="146">
        <v>0</v>
      </c>
      <c r="AL112" s="146">
        <v>0</v>
      </c>
      <c r="AM112" s="146">
        <v>0</v>
      </c>
      <c r="AN112" s="146">
        <v>0</v>
      </c>
      <c r="AO112" s="146">
        <v>0</v>
      </c>
      <c r="AP112" s="146">
        <v>0</v>
      </c>
      <c r="AQ112" s="146">
        <v>0</v>
      </c>
      <c r="AR112" s="146">
        <v>2.21524364E-4</v>
      </c>
      <c r="AS112" s="146">
        <v>1.97811874E-4</v>
      </c>
      <c r="AT112" s="146">
        <v>2.13239977E-4</v>
      </c>
      <c r="AU112" s="146">
        <v>1.2321638900000001E-4</v>
      </c>
      <c r="AV112" s="146">
        <v>0</v>
      </c>
      <c r="AW112" s="146">
        <v>0</v>
      </c>
      <c r="AX112" s="146">
        <v>0</v>
      </c>
      <c r="AY112" s="146">
        <v>0</v>
      </c>
      <c r="AZ112" s="146">
        <v>3.6153820600000005E-4</v>
      </c>
      <c r="BA112" s="146">
        <v>2.8745802699999998E-4</v>
      </c>
      <c r="BB112" s="109">
        <v>0</v>
      </c>
      <c r="BC112" s="109">
        <v>0</v>
      </c>
      <c r="BD112" s="146">
        <v>3.2693327599999999E-4</v>
      </c>
      <c r="BE112" s="146">
        <v>2.22738385E-4</v>
      </c>
      <c r="BF112" s="146">
        <v>1.6281854799999999E-4</v>
      </c>
      <c r="BG112" s="146">
        <v>1.4548452500000002E-4</v>
      </c>
      <c r="BH112" s="146">
        <v>8.9172601684E-2</v>
      </c>
      <c r="BI112" s="146">
        <v>8.8683739954999993E-2</v>
      </c>
      <c r="BJ112" s="146">
        <v>8.8135394365000008E-2</v>
      </c>
      <c r="BK112" s="146">
        <v>8.7791296192999996E-2</v>
      </c>
      <c r="BL112" s="146">
        <v>6.8531129440000003E-3</v>
      </c>
      <c r="BM112" s="146">
        <v>7.0348025589999997E-3</v>
      </c>
      <c r="BN112" s="146">
        <v>6.811731142E-3</v>
      </c>
      <c r="BO112" s="146">
        <v>6.3563021540000006E-3</v>
      </c>
      <c r="BP112" s="146">
        <v>4.4114567950000001E-3</v>
      </c>
      <c r="BQ112" s="146">
        <v>4.1859464500000002E-3</v>
      </c>
      <c r="BR112" s="146">
        <v>4.183619746E-3</v>
      </c>
      <c r="BS112" s="146">
        <v>4.0782240409999995E-3</v>
      </c>
      <c r="BT112" s="146">
        <v>9.8524912200000005E-3</v>
      </c>
      <c r="BU112" s="146">
        <v>9.7037932950000006E-3</v>
      </c>
      <c r="BV112" s="146">
        <v>9.6651800219999997E-3</v>
      </c>
      <c r="BW112" s="146">
        <v>9.5877715050000003E-3</v>
      </c>
      <c r="BX112" s="146">
        <v>8.9172601684E-2</v>
      </c>
      <c r="BY112" s="146">
        <v>8.8683739954999993E-2</v>
      </c>
      <c r="BZ112" s="146">
        <v>8.8135394365000008E-2</v>
      </c>
      <c r="CA112" s="146">
        <v>8.7791296192999996E-2</v>
      </c>
      <c r="CB112" s="146">
        <v>0</v>
      </c>
      <c r="CC112" s="146">
        <v>0</v>
      </c>
      <c r="CD112" s="146">
        <v>0</v>
      </c>
      <c r="CE112" s="146">
        <v>0</v>
      </c>
      <c r="CF112" s="146">
        <v>0</v>
      </c>
      <c r="CG112" s="146">
        <v>0</v>
      </c>
      <c r="CH112" s="146">
        <v>0</v>
      </c>
      <c r="CI112" s="146">
        <v>0</v>
      </c>
      <c r="CJ112" s="146">
        <v>0</v>
      </c>
      <c r="CK112" s="146">
        <v>0</v>
      </c>
      <c r="CL112" s="146">
        <v>0</v>
      </c>
      <c r="CM112" s="146">
        <v>0</v>
      </c>
      <c r="CN112" s="146">
        <v>1.7463078199999999E-4</v>
      </c>
      <c r="CO112" s="146">
        <v>1.99561328E-4</v>
      </c>
      <c r="CP112" s="146">
        <v>1.7200328200000001E-4</v>
      </c>
      <c r="CQ112" s="146">
        <v>1.5536191699999999E-4</v>
      </c>
      <c r="CT112" s="105"/>
    </row>
    <row r="113" spans="1:98" x14ac:dyDescent="0.25">
      <c r="A113" s="122" t="s">
        <v>692</v>
      </c>
      <c r="B113" s="104" t="s">
        <v>128</v>
      </c>
      <c r="C113" s="88" t="s">
        <v>113</v>
      </c>
      <c r="D113" s="123">
        <f t="shared" ca="1" si="10"/>
        <v>1.7813683250000001E-5</v>
      </c>
      <c r="E113" s="123">
        <f t="shared" ca="1" si="10"/>
        <v>1.4448579275E-4</v>
      </c>
      <c r="F113" s="123">
        <f t="shared" ca="1" si="10"/>
        <v>4.6637777750000001E-4</v>
      </c>
      <c r="G113" s="123">
        <f t="shared" ca="1" si="10"/>
        <v>1.4448579275E-4</v>
      </c>
      <c r="H113" s="123">
        <f t="shared" ca="1" si="10"/>
        <v>7.5869763749999999E-5</v>
      </c>
      <c r="I113" s="123">
        <f t="shared" ca="1" si="10"/>
        <v>0</v>
      </c>
      <c r="J113" s="123">
        <f t="shared" ca="1" si="10"/>
        <v>9.3795268375000001E-4</v>
      </c>
      <c r="K113" s="123">
        <f t="shared" ca="1" si="10"/>
        <v>2.0906562200499999E-2</v>
      </c>
      <c r="L113" s="123">
        <f t="shared" ca="1" si="10"/>
        <v>8.4456436839999999E-3</v>
      </c>
      <c r="M113" s="123">
        <f t="shared" ca="1" si="10"/>
        <v>0</v>
      </c>
      <c r="N113" s="123">
        <f t="shared" ca="1" si="10"/>
        <v>2.56111025E-6</v>
      </c>
      <c r="O113" s="123">
        <f t="shared" ca="1" si="10"/>
        <v>0</v>
      </c>
      <c r="P113" s="123">
        <f t="shared" ca="1" si="10"/>
        <v>0</v>
      </c>
      <c r="Q113" s="123">
        <f t="shared" ca="1" si="10"/>
        <v>0</v>
      </c>
      <c r="R113" s="123">
        <f t="shared" ca="1" si="10"/>
        <v>0</v>
      </c>
      <c r="S113" s="123">
        <f t="shared" ref="S113:U128" ca="1" si="11">AVERAGE(OFFSET($X113,0,4*S$3-4,1,4))</f>
        <v>0</v>
      </c>
      <c r="T113" s="123">
        <f t="shared" ca="1" si="11"/>
        <v>0</v>
      </c>
      <c r="U113" s="124">
        <f t="shared" ca="1" si="11"/>
        <v>1.6567899150000002E-4</v>
      </c>
      <c r="X113" s="146">
        <v>7.1254733000000004E-5</v>
      </c>
      <c r="Y113" s="146">
        <v>0</v>
      </c>
      <c r="Z113" s="146">
        <v>0</v>
      </c>
      <c r="AA113" s="146">
        <v>0</v>
      </c>
      <c r="AB113" s="146">
        <v>1.0284490600000001E-4</v>
      </c>
      <c r="AC113" s="146">
        <v>1.86022126E-4</v>
      </c>
      <c r="AD113" s="146">
        <v>9.5543858000000004E-5</v>
      </c>
      <c r="AE113" s="146">
        <v>1.9353228100000002E-4</v>
      </c>
      <c r="AF113" s="146">
        <v>4.8689571900000005E-4</v>
      </c>
      <c r="AG113" s="146">
        <v>4.7394520699999996E-4</v>
      </c>
      <c r="AH113" s="146">
        <v>4.6713601799999998E-4</v>
      </c>
      <c r="AI113" s="146">
        <v>4.3753416599999999E-4</v>
      </c>
      <c r="AJ113" s="146">
        <v>1.0284490600000001E-4</v>
      </c>
      <c r="AK113" s="146">
        <v>1.86022126E-4</v>
      </c>
      <c r="AL113" s="146">
        <v>9.5543858000000004E-5</v>
      </c>
      <c r="AM113" s="146">
        <v>1.9353228100000002E-4</v>
      </c>
      <c r="AN113" s="146">
        <v>1.5535820500000002E-4</v>
      </c>
      <c r="AO113" s="146">
        <v>1.4812084999999998E-4</v>
      </c>
      <c r="AP113" s="146">
        <v>0</v>
      </c>
      <c r="AQ113" s="146">
        <v>0</v>
      </c>
      <c r="AR113" s="146">
        <v>0</v>
      </c>
      <c r="AS113" s="146">
        <v>0</v>
      </c>
      <c r="AT113" s="146">
        <v>0</v>
      </c>
      <c r="AU113" s="146">
        <v>0</v>
      </c>
      <c r="AV113" s="146">
        <v>1.97830708E-3</v>
      </c>
      <c r="AW113" s="146">
        <v>1.4622971189999999E-3</v>
      </c>
      <c r="AX113" s="146">
        <v>9.542966999999999E-5</v>
      </c>
      <c r="AY113" s="146">
        <v>2.15776866E-4</v>
      </c>
      <c r="AZ113" s="146">
        <v>3.8995314200999998E-2</v>
      </c>
      <c r="BA113" s="146">
        <v>4.4630934600999997E-2</v>
      </c>
      <c r="BB113" s="109">
        <v>0</v>
      </c>
      <c r="BC113" s="109">
        <v>0</v>
      </c>
      <c r="BD113" s="146">
        <v>1.7598426378999998E-2</v>
      </c>
      <c r="BE113" s="146">
        <v>1.5890162488000001E-2</v>
      </c>
      <c r="BF113" s="146">
        <v>1.54912059E-4</v>
      </c>
      <c r="BG113" s="146">
        <v>1.3907380999999999E-4</v>
      </c>
      <c r="BH113" s="146">
        <v>0</v>
      </c>
      <c r="BI113" s="146">
        <v>0</v>
      </c>
      <c r="BJ113" s="146">
        <v>0</v>
      </c>
      <c r="BK113" s="146">
        <v>0</v>
      </c>
      <c r="BL113" s="146">
        <v>0</v>
      </c>
      <c r="BM113" s="146">
        <v>0</v>
      </c>
      <c r="BN113" s="146">
        <v>0</v>
      </c>
      <c r="BO113" s="146">
        <v>1.0244441E-5</v>
      </c>
      <c r="BP113" s="146">
        <v>0</v>
      </c>
      <c r="BQ113" s="146">
        <v>0</v>
      </c>
      <c r="BR113" s="146">
        <v>0</v>
      </c>
      <c r="BS113" s="146">
        <v>0</v>
      </c>
      <c r="BT113" s="146">
        <v>0</v>
      </c>
      <c r="BU113" s="146">
        <v>0</v>
      </c>
      <c r="BV113" s="146">
        <v>0</v>
      </c>
      <c r="BW113" s="146">
        <v>0</v>
      </c>
      <c r="BX113" s="146">
        <v>0</v>
      </c>
      <c r="BY113" s="146">
        <v>0</v>
      </c>
      <c r="BZ113" s="146">
        <v>0</v>
      </c>
      <c r="CA113" s="146">
        <v>0</v>
      </c>
      <c r="CB113" s="146">
        <v>0</v>
      </c>
      <c r="CC113" s="146">
        <v>0</v>
      </c>
      <c r="CD113" s="146">
        <v>0</v>
      </c>
      <c r="CE113" s="146">
        <v>0</v>
      </c>
      <c r="CF113" s="146">
        <v>0</v>
      </c>
      <c r="CG113" s="146">
        <v>0</v>
      </c>
      <c r="CH113" s="146">
        <v>0</v>
      </c>
      <c r="CI113" s="146">
        <v>0</v>
      </c>
      <c r="CJ113" s="146">
        <v>0</v>
      </c>
      <c r="CK113" s="146">
        <v>0</v>
      </c>
      <c r="CL113" s="146">
        <v>0</v>
      </c>
      <c r="CM113" s="146">
        <v>0</v>
      </c>
      <c r="CN113" s="146">
        <v>1.6399104900000002E-4</v>
      </c>
      <c r="CO113" s="146">
        <v>1.8753510700000002E-4</v>
      </c>
      <c r="CP113" s="146">
        <v>1.6271132999999999E-4</v>
      </c>
      <c r="CQ113" s="146">
        <v>1.4847847999999999E-4</v>
      </c>
      <c r="CT113" s="105"/>
    </row>
    <row r="114" spans="1:98" x14ac:dyDescent="0.25">
      <c r="A114" s="122" t="s">
        <v>692</v>
      </c>
      <c r="B114" s="104" t="s">
        <v>128</v>
      </c>
      <c r="C114" s="88" t="s">
        <v>112</v>
      </c>
      <c r="D114" s="123">
        <f t="shared" ref="D114:S129" ca="1" si="12">AVERAGE(OFFSET($X114,0,4*D$3-4,1,4))</f>
        <v>1.6221849624999999E-4</v>
      </c>
      <c r="E114" s="123">
        <f t="shared" ca="1" si="12"/>
        <v>1.2211131042499999E-3</v>
      </c>
      <c r="F114" s="123">
        <f t="shared" ca="1" si="12"/>
        <v>2.6738560967499996E-3</v>
      </c>
      <c r="G114" s="123">
        <f t="shared" ca="1" si="12"/>
        <v>1.2211131042499999E-3</v>
      </c>
      <c r="H114" s="123">
        <f t="shared" ca="1" si="12"/>
        <v>1.2063902205000001E-3</v>
      </c>
      <c r="I114" s="123">
        <f t="shared" ca="1" si="12"/>
        <v>0</v>
      </c>
      <c r="J114" s="123">
        <f t="shared" ca="1" si="12"/>
        <v>9.2457157487499993E-3</v>
      </c>
      <c r="K114" s="123">
        <f t="shared" ca="1" si="12"/>
        <v>0.13330243048000001</v>
      </c>
      <c r="L114" s="123">
        <f t="shared" ca="1" si="12"/>
        <v>3.4172564366750001E-2</v>
      </c>
      <c r="M114" s="123">
        <f t="shared" ca="1" si="12"/>
        <v>0</v>
      </c>
      <c r="N114" s="123">
        <f t="shared" ca="1" si="12"/>
        <v>1.0449666675E-4</v>
      </c>
      <c r="O114" s="123">
        <f t="shared" ca="1" si="12"/>
        <v>0</v>
      </c>
      <c r="P114" s="123">
        <f t="shared" ca="1" si="12"/>
        <v>0</v>
      </c>
      <c r="Q114" s="123">
        <f t="shared" ca="1" si="12"/>
        <v>0</v>
      </c>
      <c r="R114" s="123">
        <f t="shared" ca="1" si="12"/>
        <v>0</v>
      </c>
      <c r="S114" s="123">
        <f t="shared" ca="1" si="12"/>
        <v>0</v>
      </c>
      <c r="T114" s="123">
        <f t="shared" ca="1" si="11"/>
        <v>1.208749E-5</v>
      </c>
      <c r="U114" s="124">
        <f t="shared" ca="1" si="11"/>
        <v>9.4574574200000008E-4</v>
      </c>
      <c r="X114" s="146">
        <v>5.0288726699999995E-4</v>
      </c>
      <c r="Y114" s="146">
        <v>3.5827607000000001E-5</v>
      </c>
      <c r="Z114" s="146">
        <v>9.3032249000000008E-5</v>
      </c>
      <c r="AA114" s="146">
        <v>1.7126862E-5</v>
      </c>
      <c r="AB114" s="146">
        <v>1.1909014910000001E-3</v>
      </c>
      <c r="AC114" s="146">
        <v>1.6382251110000001E-3</v>
      </c>
      <c r="AD114" s="146">
        <v>7.3151757399999998E-4</v>
      </c>
      <c r="AE114" s="146">
        <v>1.323808241E-3</v>
      </c>
      <c r="AF114" s="146">
        <v>2.797191994E-3</v>
      </c>
      <c r="AG114" s="146">
        <v>2.7136583409999998E-3</v>
      </c>
      <c r="AH114" s="146">
        <v>2.6774729589999998E-3</v>
      </c>
      <c r="AI114" s="146">
        <v>2.5071010929999999E-3</v>
      </c>
      <c r="AJ114" s="146">
        <v>1.1909014910000001E-3</v>
      </c>
      <c r="AK114" s="146">
        <v>1.6382251110000001E-3</v>
      </c>
      <c r="AL114" s="146">
        <v>7.3151757399999998E-4</v>
      </c>
      <c r="AM114" s="146">
        <v>1.323808241E-3</v>
      </c>
      <c r="AN114" s="146">
        <v>2.6218471970000001E-3</v>
      </c>
      <c r="AO114" s="146">
        <v>2.1689543340000002E-3</v>
      </c>
      <c r="AP114" s="146">
        <v>0</v>
      </c>
      <c r="AQ114" s="146">
        <v>3.4759351000000004E-5</v>
      </c>
      <c r="AR114" s="146">
        <v>0</v>
      </c>
      <c r="AS114" s="146">
        <v>0</v>
      </c>
      <c r="AT114" s="146">
        <v>0</v>
      </c>
      <c r="AU114" s="146">
        <v>0</v>
      </c>
      <c r="AV114" s="146">
        <v>1.7717447198000003E-2</v>
      </c>
      <c r="AW114" s="146">
        <v>1.3596416609999998E-2</v>
      </c>
      <c r="AX114" s="146">
        <v>2.1604596910000003E-3</v>
      </c>
      <c r="AY114" s="146">
        <v>3.5085394959999999E-3</v>
      </c>
      <c r="AZ114" s="146">
        <v>0.246746858106</v>
      </c>
      <c r="BA114" s="146">
        <v>0.28646286381399999</v>
      </c>
      <c r="BB114" s="109">
        <v>0</v>
      </c>
      <c r="BC114" s="109">
        <v>0</v>
      </c>
      <c r="BD114" s="146">
        <v>7.0595522532999999E-2</v>
      </c>
      <c r="BE114" s="146">
        <v>6.4407494699000006E-2</v>
      </c>
      <c r="BF114" s="146">
        <v>8.8787080599999995E-4</v>
      </c>
      <c r="BG114" s="146">
        <v>7.993694290000001E-4</v>
      </c>
      <c r="BH114" s="146">
        <v>0</v>
      </c>
      <c r="BI114" s="146">
        <v>0</v>
      </c>
      <c r="BJ114" s="146">
        <v>0</v>
      </c>
      <c r="BK114" s="146">
        <v>0</v>
      </c>
      <c r="BL114" s="146">
        <v>1.0811595199999999E-4</v>
      </c>
      <c r="BM114" s="146">
        <v>1.02965479E-4</v>
      </c>
      <c r="BN114" s="146">
        <v>9.8741287999999997E-5</v>
      </c>
      <c r="BO114" s="146">
        <v>1.0816394799999999E-4</v>
      </c>
      <c r="BP114" s="146">
        <v>0</v>
      </c>
      <c r="BQ114" s="146">
        <v>0</v>
      </c>
      <c r="BR114" s="146">
        <v>0</v>
      </c>
      <c r="BS114" s="146">
        <v>0</v>
      </c>
      <c r="BT114" s="146">
        <v>0</v>
      </c>
      <c r="BU114" s="146">
        <v>0</v>
      </c>
      <c r="BV114" s="146">
        <v>0</v>
      </c>
      <c r="BW114" s="146">
        <v>0</v>
      </c>
      <c r="BX114" s="146">
        <v>0</v>
      </c>
      <c r="BY114" s="146">
        <v>0</v>
      </c>
      <c r="BZ114" s="146">
        <v>0</v>
      </c>
      <c r="CA114" s="146">
        <v>0</v>
      </c>
      <c r="CB114" s="146">
        <v>0</v>
      </c>
      <c r="CC114" s="146">
        <v>0</v>
      </c>
      <c r="CD114" s="146">
        <v>0</v>
      </c>
      <c r="CE114" s="146">
        <v>0</v>
      </c>
      <c r="CF114" s="146">
        <v>0</v>
      </c>
      <c r="CG114" s="146">
        <v>0</v>
      </c>
      <c r="CH114" s="146">
        <v>0</v>
      </c>
      <c r="CI114" s="146">
        <v>0</v>
      </c>
      <c r="CJ114" s="146">
        <v>3.6266448E-5</v>
      </c>
      <c r="CK114" s="146">
        <v>1.2083512E-5</v>
      </c>
      <c r="CL114" s="146">
        <v>0</v>
      </c>
      <c r="CM114" s="146">
        <v>0</v>
      </c>
      <c r="CN114" s="146">
        <v>9.3792925099999997E-4</v>
      </c>
      <c r="CO114" s="146">
        <v>1.0691343030000001E-3</v>
      </c>
      <c r="CP114" s="146">
        <v>9.2727304999999996E-4</v>
      </c>
      <c r="CQ114" s="146">
        <v>8.4864636400000006E-4</v>
      </c>
      <c r="CT114" s="105"/>
    </row>
    <row r="115" spans="1:98" x14ac:dyDescent="0.25">
      <c r="A115" s="122" t="s">
        <v>692</v>
      </c>
      <c r="B115" s="104" t="s">
        <v>128</v>
      </c>
      <c r="C115" s="88" t="s">
        <v>127</v>
      </c>
      <c r="D115" s="123">
        <f t="shared" ca="1" si="12"/>
        <v>4.2474443500000003E-5</v>
      </c>
      <c r="E115" s="123">
        <f t="shared" ca="1" si="12"/>
        <v>1.2221493200000001E-4</v>
      </c>
      <c r="F115" s="123">
        <f t="shared" ca="1" si="12"/>
        <v>1.69455181825E-3</v>
      </c>
      <c r="G115" s="123">
        <f t="shared" ca="1" si="12"/>
        <v>1.2221493200000001E-4</v>
      </c>
      <c r="H115" s="123">
        <f t="shared" ca="1" si="12"/>
        <v>0</v>
      </c>
      <c r="I115" s="123">
        <f t="shared" ca="1" si="12"/>
        <v>0</v>
      </c>
      <c r="J115" s="123">
        <f t="shared" ca="1" si="12"/>
        <v>9.7727109199999989E-4</v>
      </c>
      <c r="K115" s="123">
        <f t="shared" ca="1" si="12"/>
        <v>4.472234974E-2</v>
      </c>
      <c r="L115" s="123">
        <f t="shared" ca="1" si="12"/>
        <v>5.4906853033999996E-2</v>
      </c>
      <c r="M115" s="123">
        <f t="shared" ca="1" si="12"/>
        <v>0</v>
      </c>
      <c r="N115" s="123">
        <f t="shared" ca="1" si="12"/>
        <v>5.7748235E-5</v>
      </c>
      <c r="O115" s="123">
        <f t="shared" ca="1" si="12"/>
        <v>0</v>
      </c>
      <c r="P115" s="123">
        <f t="shared" ca="1" si="12"/>
        <v>0</v>
      </c>
      <c r="Q115" s="123">
        <f t="shared" ca="1" si="12"/>
        <v>0</v>
      </c>
      <c r="R115" s="123">
        <f t="shared" ca="1" si="12"/>
        <v>0</v>
      </c>
      <c r="S115" s="123">
        <f t="shared" ca="1" si="12"/>
        <v>0</v>
      </c>
      <c r="T115" s="123">
        <f t="shared" ca="1" si="11"/>
        <v>4.415389E-6</v>
      </c>
      <c r="U115" s="124">
        <f t="shared" ca="1" si="11"/>
        <v>6.2752977224999999E-4</v>
      </c>
      <c r="X115" s="146">
        <v>1.39501459E-4</v>
      </c>
      <c r="Y115" s="146">
        <v>0</v>
      </c>
      <c r="Z115" s="146">
        <v>3.0396315E-5</v>
      </c>
      <c r="AA115" s="146">
        <v>0</v>
      </c>
      <c r="AB115" s="146">
        <v>4.3999272000000001E-5</v>
      </c>
      <c r="AC115" s="146">
        <v>1.89086092E-4</v>
      </c>
      <c r="AD115" s="146">
        <v>2.1070106E-5</v>
      </c>
      <c r="AE115" s="146">
        <v>2.3470425799999999E-4</v>
      </c>
      <c r="AF115" s="146">
        <v>1.7663950860000001E-3</v>
      </c>
      <c r="AG115" s="146">
        <v>1.7248036679999999E-3</v>
      </c>
      <c r="AH115" s="146">
        <v>1.698556367E-3</v>
      </c>
      <c r="AI115" s="146">
        <v>1.588452152E-3</v>
      </c>
      <c r="AJ115" s="146">
        <v>4.3999272000000001E-5</v>
      </c>
      <c r="AK115" s="146">
        <v>1.89086092E-4</v>
      </c>
      <c r="AL115" s="146">
        <v>2.1070106E-5</v>
      </c>
      <c r="AM115" s="146">
        <v>2.3470425799999999E-4</v>
      </c>
      <c r="AN115" s="146">
        <v>0</v>
      </c>
      <c r="AO115" s="146">
        <v>0</v>
      </c>
      <c r="AP115" s="146">
        <v>0</v>
      </c>
      <c r="AQ115" s="146">
        <v>0</v>
      </c>
      <c r="AR115" s="146">
        <v>0</v>
      </c>
      <c r="AS115" s="146">
        <v>0</v>
      </c>
      <c r="AT115" s="146">
        <v>0</v>
      </c>
      <c r="AU115" s="146">
        <v>0</v>
      </c>
      <c r="AV115" s="146">
        <v>2.2288960899999998E-3</v>
      </c>
      <c r="AW115" s="146">
        <v>1.680188278E-3</v>
      </c>
      <c r="AX115" s="146">
        <v>0</v>
      </c>
      <c r="AY115" s="146">
        <v>0</v>
      </c>
      <c r="AZ115" s="146">
        <v>8.5410362008999999E-2</v>
      </c>
      <c r="BA115" s="146">
        <v>9.3479036951000002E-2</v>
      </c>
      <c r="BB115" s="109">
        <v>0</v>
      </c>
      <c r="BC115" s="109">
        <v>0</v>
      </c>
      <c r="BD115" s="146">
        <v>0.116471881715</v>
      </c>
      <c r="BE115" s="146">
        <v>0.10209705537699999</v>
      </c>
      <c r="BF115" s="146">
        <v>5.5827396500000002E-4</v>
      </c>
      <c r="BG115" s="146">
        <v>5.0020107899999993E-4</v>
      </c>
      <c r="BH115" s="146">
        <v>0</v>
      </c>
      <c r="BI115" s="146">
        <v>0</v>
      </c>
      <c r="BJ115" s="146">
        <v>0</v>
      </c>
      <c r="BK115" s="146">
        <v>0</v>
      </c>
      <c r="BL115" s="146">
        <v>6.2162887999999994E-5</v>
      </c>
      <c r="BM115" s="146">
        <v>5.6196572E-5</v>
      </c>
      <c r="BN115" s="146">
        <v>5.4341617000000001E-5</v>
      </c>
      <c r="BO115" s="146">
        <v>5.8291863000000002E-5</v>
      </c>
      <c r="BP115" s="146">
        <v>0</v>
      </c>
      <c r="BQ115" s="146">
        <v>0</v>
      </c>
      <c r="BR115" s="146">
        <v>0</v>
      </c>
      <c r="BS115" s="146">
        <v>0</v>
      </c>
      <c r="BT115" s="146">
        <v>0</v>
      </c>
      <c r="BU115" s="146">
        <v>0</v>
      </c>
      <c r="BV115" s="146">
        <v>0</v>
      </c>
      <c r="BW115" s="146">
        <v>0</v>
      </c>
      <c r="BX115" s="146">
        <v>0</v>
      </c>
      <c r="BY115" s="146">
        <v>0</v>
      </c>
      <c r="BZ115" s="146">
        <v>0</v>
      </c>
      <c r="CA115" s="146">
        <v>0</v>
      </c>
      <c r="CB115" s="146">
        <v>0</v>
      </c>
      <c r="CC115" s="146">
        <v>0</v>
      </c>
      <c r="CD115" s="146">
        <v>0</v>
      </c>
      <c r="CE115" s="146">
        <v>0</v>
      </c>
      <c r="CF115" s="146">
        <v>0</v>
      </c>
      <c r="CG115" s="146">
        <v>0</v>
      </c>
      <c r="CH115" s="146">
        <v>0</v>
      </c>
      <c r="CI115" s="146">
        <v>0</v>
      </c>
      <c r="CJ115" s="146">
        <v>1.7661556E-5</v>
      </c>
      <c r="CK115" s="146">
        <v>0</v>
      </c>
      <c r="CL115" s="146">
        <v>0</v>
      </c>
      <c r="CM115" s="146">
        <v>0</v>
      </c>
      <c r="CN115" s="146">
        <v>6.2494338899999995E-4</v>
      </c>
      <c r="CO115" s="146">
        <v>7.1272544900000004E-4</v>
      </c>
      <c r="CP115" s="146">
        <v>6.1597356899999991E-4</v>
      </c>
      <c r="CQ115" s="146">
        <v>5.5647668199999996E-4</v>
      </c>
      <c r="CT115" s="105"/>
    </row>
    <row r="116" spans="1:98" x14ac:dyDescent="0.25">
      <c r="A116" s="122" t="s">
        <v>692</v>
      </c>
      <c r="B116" s="104" t="s">
        <v>128</v>
      </c>
      <c r="C116" s="88" t="s">
        <v>110</v>
      </c>
      <c r="D116" s="123">
        <f t="shared" ca="1" si="12"/>
        <v>0</v>
      </c>
      <c r="E116" s="123">
        <f t="shared" ca="1" si="12"/>
        <v>4.408777825E-5</v>
      </c>
      <c r="F116" s="123">
        <f t="shared" ca="1" si="12"/>
        <v>1.2353286500000001E-5</v>
      </c>
      <c r="G116" s="123">
        <f t="shared" ca="1" si="12"/>
        <v>4.408777825E-5</v>
      </c>
      <c r="H116" s="123">
        <f t="shared" ca="1" si="12"/>
        <v>9.4571897500000005E-5</v>
      </c>
      <c r="I116" s="123">
        <f t="shared" ca="1" si="12"/>
        <v>1.7476550757000001E-2</v>
      </c>
      <c r="J116" s="123">
        <f t="shared" ca="1" si="12"/>
        <v>3.5308967349999997E-4</v>
      </c>
      <c r="K116" s="123">
        <f t="shared" ca="1" si="12"/>
        <v>2.9454111975000001E-4</v>
      </c>
      <c r="L116" s="123">
        <f t="shared" ca="1" si="12"/>
        <v>7.5096609000000007E-5</v>
      </c>
      <c r="M116" s="123">
        <f t="shared" ca="1" si="12"/>
        <v>0</v>
      </c>
      <c r="N116" s="123">
        <f t="shared" ca="1" si="12"/>
        <v>0</v>
      </c>
      <c r="O116" s="123">
        <f t="shared" ca="1" si="12"/>
        <v>0</v>
      </c>
      <c r="P116" s="123">
        <f t="shared" ca="1" si="12"/>
        <v>0</v>
      </c>
      <c r="Q116" s="123">
        <f t="shared" ca="1" si="12"/>
        <v>0</v>
      </c>
      <c r="R116" s="123">
        <f t="shared" ca="1" si="12"/>
        <v>0</v>
      </c>
      <c r="S116" s="123">
        <f t="shared" ca="1" si="12"/>
        <v>0</v>
      </c>
      <c r="T116" s="123">
        <f t="shared" ca="1" si="11"/>
        <v>0</v>
      </c>
      <c r="U116" s="124">
        <f t="shared" ca="1" si="11"/>
        <v>0</v>
      </c>
      <c r="X116" s="146">
        <v>0</v>
      </c>
      <c r="Y116" s="146">
        <v>0</v>
      </c>
      <c r="Z116" s="146">
        <v>0</v>
      </c>
      <c r="AA116" s="146">
        <v>0</v>
      </c>
      <c r="AB116" s="146">
        <v>4.1583806999999999E-5</v>
      </c>
      <c r="AC116" s="146">
        <v>4.3857626000000003E-5</v>
      </c>
      <c r="AD116" s="146">
        <v>4.3146987000000003E-5</v>
      </c>
      <c r="AE116" s="146">
        <v>4.7762692999999997E-5</v>
      </c>
      <c r="AF116" s="146">
        <v>1.3087041000000001E-5</v>
      </c>
      <c r="AG116" s="146">
        <v>1.2510279E-5</v>
      </c>
      <c r="AH116" s="146">
        <v>1.2318925999999999E-5</v>
      </c>
      <c r="AI116" s="146">
        <v>1.14969E-5</v>
      </c>
      <c r="AJ116" s="146">
        <v>4.1583806999999999E-5</v>
      </c>
      <c r="AK116" s="146">
        <v>4.3857626000000003E-5</v>
      </c>
      <c r="AL116" s="146">
        <v>4.3146987000000003E-5</v>
      </c>
      <c r="AM116" s="146">
        <v>4.7762692999999997E-5</v>
      </c>
      <c r="AN116" s="146">
        <v>9.5982475000000003E-5</v>
      </c>
      <c r="AO116" s="146">
        <v>9.4464888999999994E-5</v>
      </c>
      <c r="AP116" s="146">
        <v>8.9701264000000003E-5</v>
      </c>
      <c r="AQ116" s="146">
        <v>9.8138962000000006E-5</v>
      </c>
      <c r="AR116" s="146">
        <v>1.7007989105999998E-2</v>
      </c>
      <c r="AS116" s="146">
        <v>1.7150960845E-2</v>
      </c>
      <c r="AT116" s="146">
        <v>1.7050497846E-2</v>
      </c>
      <c r="AU116" s="146">
        <v>1.8696755231000003E-2</v>
      </c>
      <c r="AV116" s="146">
        <v>3.5757001800000002E-4</v>
      </c>
      <c r="AW116" s="146">
        <v>3.4994818300000002E-4</v>
      </c>
      <c r="AX116" s="146">
        <v>3.3914697499999998E-4</v>
      </c>
      <c r="AY116" s="146">
        <v>3.6569351799999999E-4</v>
      </c>
      <c r="AZ116" s="146">
        <v>5.25502831E-4</v>
      </c>
      <c r="BA116" s="146">
        <v>6.5266164800000003E-4</v>
      </c>
      <c r="BB116" s="109">
        <v>0</v>
      </c>
      <c r="BC116" s="109">
        <v>0</v>
      </c>
      <c r="BD116" s="146">
        <v>1.50304739E-4</v>
      </c>
      <c r="BE116" s="146">
        <v>1.4220598099999999E-4</v>
      </c>
      <c r="BF116" s="146">
        <v>4.133881E-6</v>
      </c>
      <c r="BG116" s="146">
        <v>3.7418349999999998E-6</v>
      </c>
      <c r="BH116" s="146">
        <v>0</v>
      </c>
      <c r="BI116" s="146">
        <v>0</v>
      </c>
      <c r="BJ116" s="146">
        <v>0</v>
      </c>
      <c r="BK116" s="146">
        <v>0</v>
      </c>
      <c r="BL116" s="146">
        <v>0</v>
      </c>
      <c r="BM116" s="146">
        <v>0</v>
      </c>
      <c r="BN116" s="146">
        <v>0</v>
      </c>
      <c r="BO116" s="146">
        <v>0</v>
      </c>
      <c r="BP116" s="146">
        <v>0</v>
      </c>
      <c r="BQ116" s="146">
        <v>0</v>
      </c>
      <c r="BR116" s="146">
        <v>0</v>
      </c>
      <c r="BS116" s="146">
        <v>0</v>
      </c>
      <c r="BT116" s="146">
        <v>0</v>
      </c>
      <c r="BU116" s="146">
        <v>0</v>
      </c>
      <c r="BV116" s="146">
        <v>0</v>
      </c>
      <c r="BW116" s="146">
        <v>0</v>
      </c>
      <c r="BX116" s="146">
        <v>0</v>
      </c>
      <c r="BY116" s="146">
        <v>0</v>
      </c>
      <c r="BZ116" s="146">
        <v>0</v>
      </c>
      <c r="CA116" s="146">
        <v>0</v>
      </c>
      <c r="CB116" s="146">
        <v>0</v>
      </c>
      <c r="CC116" s="146">
        <v>0</v>
      </c>
      <c r="CD116" s="146">
        <v>0</v>
      </c>
      <c r="CE116" s="146">
        <v>0</v>
      </c>
      <c r="CF116" s="146">
        <v>0</v>
      </c>
      <c r="CG116" s="146">
        <v>0</v>
      </c>
      <c r="CH116" s="146">
        <v>0</v>
      </c>
      <c r="CI116" s="146">
        <v>0</v>
      </c>
      <c r="CJ116" s="146">
        <v>0</v>
      </c>
      <c r="CK116" s="146">
        <v>0</v>
      </c>
      <c r="CL116" s="146">
        <v>0</v>
      </c>
      <c r="CM116" s="146">
        <v>0</v>
      </c>
      <c r="CN116" s="146">
        <v>0</v>
      </c>
      <c r="CO116" s="146">
        <v>0</v>
      </c>
      <c r="CP116" s="146">
        <v>0</v>
      </c>
      <c r="CQ116" s="146">
        <v>0</v>
      </c>
      <c r="CT116" s="105"/>
    </row>
    <row r="117" spans="1:98" x14ac:dyDescent="0.25">
      <c r="A117" s="122" t="s">
        <v>692</v>
      </c>
      <c r="B117" s="104" t="s">
        <v>128</v>
      </c>
      <c r="C117" s="88" t="s">
        <v>116</v>
      </c>
      <c r="D117" s="123">
        <f t="shared" ca="1" si="12"/>
        <v>2.2284107749999998E-5</v>
      </c>
      <c r="E117" s="123">
        <f t="shared" ca="1" si="12"/>
        <v>5.5878794250000007E-5</v>
      </c>
      <c r="F117" s="123">
        <f t="shared" ca="1" si="12"/>
        <v>1.1797883775000002E-3</v>
      </c>
      <c r="G117" s="123">
        <f t="shared" ca="1" si="12"/>
        <v>5.5878794250000007E-5</v>
      </c>
      <c r="H117" s="123">
        <f t="shared" ca="1" si="12"/>
        <v>0</v>
      </c>
      <c r="I117" s="123">
        <f t="shared" ca="1" si="12"/>
        <v>2.2092155202499998E-3</v>
      </c>
      <c r="J117" s="123">
        <f t="shared" ca="1" si="12"/>
        <v>3.8917558350000001E-4</v>
      </c>
      <c r="K117" s="123">
        <f t="shared" ca="1" si="12"/>
        <v>2.76731210835E-2</v>
      </c>
      <c r="L117" s="123">
        <f t="shared" ca="1" si="12"/>
        <v>4.2991438315500008E-2</v>
      </c>
      <c r="M117" s="123">
        <f t="shared" ca="1" si="12"/>
        <v>0</v>
      </c>
      <c r="N117" s="123">
        <f t="shared" ca="1" si="12"/>
        <v>4.0322243250000002E-5</v>
      </c>
      <c r="O117" s="123">
        <f t="shared" ca="1" si="12"/>
        <v>0</v>
      </c>
      <c r="P117" s="123">
        <f t="shared" ca="1" si="12"/>
        <v>0</v>
      </c>
      <c r="Q117" s="123">
        <f t="shared" ca="1" si="12"/>
        <v>0</v>
      </c>
      <c r="R117" s="123">
        <f t="shared" ca="1" si="12"/>
        <v>0</v>
      </c>
      <c r="S117" s="123">
        <f t="shared" ca="1" si="12"/>
        <v>0</v>
      </c>
      <c r="T117" s="123">
        <f t="shared" ca="1" si="11"/>
        <v>3.41059575E-6</v>
      </c>
      <c r="U117" s="124">
        <f t="shared" ca="1" si="11"/>
        <v>4.3853970249999995E-4</v>
      </c>
      <c r="X117" s="146">
        <v>7.4277110999999997E-5</v>
      </c>
      <c r="Y117" s="146">
        <v>0</v>
      </c>
      <c r="Z117" s="146">
        <v>1.485932E-5</v>
      </c>
      <c r="AA117" s="146">
        <v>0</v>
      </c>
      <c r="AB117" s="146">
        <v>1.3930131E-5</v>
      </c>
      <c r="AC117" s="146">
        <v>7.8096302000000005E-5</v>
      </c>
      <c r="AD117" s="146">
        <v>0</v>
      </c>
      <c r="AE117" s="146">
        <v>1.3148874400000001E-4</v>
      </c>
      <c r="AF117" s="146">
        <v>1.2364199870000001E-3</v>
      </c>
      <c r="AG117" s="146">
        <v>1.2017290070000001E-3</v>
      </c>
      <c r="AH117" s="146">
        <v>1.1800313110000001E-3</v>
      </c>
      <c r="AI117" s="146">
        <v>1.1009732049999999E-3</v>
      </c>
      <c r="AJ117" s="146">
        <v>1.3930131E-5</v>
      </c>
      <c r="AK117" s="146">
        <v>7.8096302000000005E-5</v>
      </c>
      <c r="AL117" s="146">
        <v>0</v>
      </c>
      <c r="AM117" s="146">
        <v>1.3148874400000001E-4</v>
      </c>
      <c r="AN117" s="146">
        <v>0</v>
      </c>
      <c r="AO117" s="146">
        <v>0</v>
      </c>
      <c r="AP117" s="146">
        <v>0</v>
      </c>
      <c r="AQ117" s="146">
        <v>0</v>
      </c>
      <c r="AR117" s="146">
        <v>2.5831977640000002E-3</v>
      </c>
      <c r="AS117" s="146">
        <v>2.2995877040000003E-3</v>
      </c>
      <c r="AT117" s="146">
        <v>2.5462631599999998E-3</v>
      </c>
      <c r="AU117" s="146">
        <v>1.4078134529999999E-3</v>
      </c>
      <c r="AV117" s="146">
        <v>8.5414346600000001E-4</v>
      </c>
      <c r="AW117" s="146">
        <v>7.0255886800000005E-4</v>
      </c>
      <c r="AX117" s="146">
        <v>0</v>
      </c>
      <c r="AY117" s="146">
        <v>0</v>
      </c>
      <c r="AZ117" s="146">
        <v>5.2700686091000003E-2</v>
      </c>
      <c r="BA117" s="146">
        <v>5.7991798242999999E-2</v>
      </c>
      <c r="BB117" s="109">
        <v>0</v>
      </c>
      <c r="BC117" s="109">
        <v>0</v>
      </c>
      <c r="BD117" s="146">
        <v>9.1126925504000006E-2</v>
      </c>
      <c r="BE117" s="146">
        <v>8.0107912518000007E-2</v>
      </c>
      <c r="BF117" s="146">
        <v>3.8571771899999999E-4</v>
      </c>
      <c r="BG117" s="146">
        <v>3.4519752100000003E-4</v>
      </c>
      <c r="BH117" s="146">
        <v>0</v>
      </c>
      <c r="BI117" s="146">
        <v>0</v>
      </c>
      <c r="BJ117" s="146">
        <v>0</v>
      </c>
      <c r="BK117" s="146">
        <v>0</v>
      </c>
      <c r="BL117" s="146">
        <v>4.3185390000000001E-5</v>
      </c>
      <c r="BM117" s="146">
        <v>3.9651754E-5</v>
      </c>
      <c r="BN117" s="146">
        <v>3.7854963000000001E-5</v>
      </c>
      <c r="BO117" s="146">
        <v>4.0596865999999998E-5</v>
      </c>
      <c r="BP117" s="146">
        <v>0</v>
      </c>
      <c r="BQ117" s="146">
        <v>0</v>
      </c>
      <c r="BR117" s="146">
        <v>0</v>
      </c>
      <c r="BS117" s="146">
        <v>0</v>
      </c>
      <c r="BT117" s="146">
        <v>0</v>
      </c>
      <c r="BU117" s="146">
        <v>0</v>
      </c>
      <c r="BV117" s="146">
        <v>0</v>
      </c>
      <c r="BW117" s="146">
        <v>0</v>
      </c>
      <c r="BX117" s="146">
        <v>0</v>
      </c>
      <c r="BY117" s="146">
        <v>0</v>
      </c>
      <c r="BZ117" s="146">
        <v>0</v>
      </c>
      <c r="CA117" s="146">
        <v>0</v>
      </c>
      <c r="CB117" s="146">
        <v>0</v>
      </c>
      <c r="CC117" s="146">
        <v>0</v>
      </c>
      <c r="CD117" s="146">
        <v>0</v>
      </c>
      <c r="CE117" s="146">
        <v>0</v>
      </c>
      <c r="CF117" s="146">
        <v>0</v>
      </c>
      <c r="CG117" s="146">
        <v>0</v>
      </c>
      <c r="CH117" s="146">
        <v>0</v>
      </c>
      <c r="CI117" s="146">
        <v>0</v>
      </c>
      <c r="CJ117" s="146">
        <v>1.3642383E-5</v>
      </c>
      <c r="CK117" s="146">
        <v>0</v>
      </c>
      <c r="CL117" s="146">
        <v>0</v>
      </c>
      <c r="CM117" s="146">
        <v>0</v>
      </c>
      <c r="CN117" s="146">
        <v>4.4000905900000003E-4</v>
      </c>
      <c r="CO117" s="146">
        <v>4.97515032E-4</v>
      </c>
      <c r="CP117" s="146">
        <v>4.2892265700000001E-4</v>
      </c>
      <c r="CQ117" s="146">
        <v>3.8771206199999999E-4</v>
      </c>
      <c r="CT117" s="105"/>
    </row>
    <row r="118" spans="1:98" x14ac:dyDescent="0.25">
      <c r="A118" s="125" t="s">
        <v>692</v>
      </c>
      <c r="B118" s="126" t="s">
        <v>128</v>
      </c>
      <c r="C118" s="106" t="s">
        <v>114</v>
      </c>
      <c r="D118" s="127">
        <f t="shared" ca="1" si="12"/>
        <v>0</v>
      </c>
      <c r="E118" s="127">
        <f t="shared" ca="1" si="12"/>
        <v>0</v>
      </c>
      <c r="F118" s="127">
        <f t="shared" ca="1" si="12"/>
        <v>0</v>
      </c>
      <c r="G118" s="127">
        <f t="shared" ca="1" si="12"/>
        <v>0</v>
      </c>
      <c r="H118" s="127">
        <f t="shared" ca="1" si="12"/>
        <v>0</v>
      </c>
      <c r="I118" s="127">
        <f t="shared" ca="1" si="12"/>
        <v>3.8717469992500001E-3</v>
      </c>
      <c r="J118" s="127">
        <f t="shared" ca="1" si="12"/>
        <v>0</v>
      </c>
      <c r="K118" s="127">
        <f t="shared" ca="1" si="12"/>
        <v>3.1022514250000001E-5</v>
      </c>
      <c r="L118" s="127">
        <f t="shared" ca="1" si="12"/>
        <v>1.6727248499999997E-5</v>
      </c>
      <c r="M118" s="127">
        <f t="shared" ca="1" si="12"/>
        <v>0</v>
      </c>
      <c r="N118" s="127">
        <f t="shared" ca="1" si="12"/>
        <v>0</v>
      </c>
      <c r="O118" s="127">
        <f t="shared" ca="1" si="12"/>
        <v>0</v>
      </c>
      <c r="P118" s="127">
        <f t="shared" ca="1" si="12"/>
        <v>0</v>
      </c>
      <c r="Q118" s="127">
        <f t="shared" ca="1" si="12"/>
        <v>0</v>
      </c>
      <c r="R118" s="127">
        <f t="shared" ca="1" si="12"/>
        <v>0</v>
      </c>
      <c r="S118" s="127">
        <f t="shared" ca="1" si="12"/>
        <v>0</v>
      </c>
      <c r="T118" s="127">
        <f t="shared" ca="1" si="11"/>
        <v>0</v>
      </c>
      <c r="U118" s="128">
        <f t="shared" ca="1" si="11"/>
        <v>0</v>
      </c>
      <c r="X118" s="146">
        <v>0</v>
      </c>
      <c r="Y118" s="146">
        <v>0</v>
      </c>
      <c r="Z118" s="146">
        <v>0</v>
      </c>
      <c r="AA118" s="146">
        <v>0</v>
      </c>
      <c r="AB118" s="146">
        <v>0</v>
      </c>
      <c r="AC118" s="146">
        <v>0</v>
      </c>
      <c r="AD118" s="146">
        <v>0</v>
      </c>
      <c r="AE118" s="146">
        <v>0</v>
      </c>
      <c r="AF118" s="146">
        <v>0</v>
      </c>
      <c r="AG118" s="146">
        <v>0</v>
      </c>
      <c r="AH118" s="146">
        <v>0</v>
      </c>
      <c r="AI118" s="146">
        <v>0</v>
      </c>
      <c r="AJ118" s="146">
        <v>0</v>
      </c>
      <c r="AK118" s="146">
        <v>0</v>
      </c>
      <c r="AL118" s="146">
        <v>0</v>
      </c>
      <c r="AM118" s="146">
        <v>0</v>
      </c>
      <c r="AN118" s="146">
        <v>0</v>
      </c>
      <c r="AO118" s="146">
        <v>0</v>
      </c>
      <c r="AP118" s="146">
        <v>0</v>
      </c>
      <c r="AQ118" s="146">
        <v>0</v>
      </c>
      <c r="AR118" s="146">
        <v>4.172500638E-3</v>
      </c>
      <c r="AS118" s="146">
        <v>4.0413351400000004E-3</v>
      </c>
      <c r="AT118" s="146">
        <v>4.2702669070000003E-3</v>
      </c>
      <c r="AU118" s="146">
        <v>3.0028853119999999E-3</v>
      </c>
      <c r="AV118" s="146">
        <v>0</v>
      </c>
      <c r="AW118" s="146">
        <v>0</v>
      </c>
      <c r="AX118" s="146">
        <v>0</v>
      </c>
      <c r="AY118" s="146">
        <v>0</v>
      </c>
      <c r="AZ118" s="146">
        <v>5.6590715999999997E-5</v>
      </c>
      <c r="BA118" s="146">
        <v>6.7499341000000005E-5</v>
      </c>
      <c r="BB118" s="109">
        <v>0</v>
      </c>
      <c r="BC118" s="109">
        <v>0</v>
      </c>
      <c r="BD118" s="146">
        <v>3.4422728999999998E-5</v>
      </c>
      <c r="BE118" s="146">
        <v>3.2009221000000003E-5</v>
      </c>
      <c r="BF118" s="146">
        <v>2.5041999999999999E-7</v>
      </c>
      <c r="BG118" s="146">
        <v>2.26624E-7</v>
      </c>
      <c r="BH118" s="146">
        <v>0</v>
      </c>
      <c r="BI118" s="146">
        <v>0</v>
      </c>
      <c r="BJ118" s="146">
        <v>0</v>
      </c>
      <c r="BK118" s="146">
        <v>0</v>
      </c>
      <c r="BL118" s="146">
        <v>0</v>
      </c>
      <c r="BM118" s="146">
        <v>0</v>
      </c>
      <c r="BN118" s="146">
        <v>0</v>
      </c>
      <c r="BO118" s="146">
        <v>0</v>
      </c>
      <c r="BP118" s="146">
        <v>0</v>
      </c>
      <c r="BQ118" s="146">
        <v>0</v>
      </c>
      <c r="BR118" s="146">
        <v>0</v>
      </c>
      <c r="BS118" s="146">
        <v>0</v>
      </c>
      <c r="BT118" s="146">
        <v>0</v>
      </c>
      <c r="BU118" s="146">
        <v>0</v>
      </c>
      <c r="BV118" s="146">
        <v>0</v>
      </c>
      <c r="BW118" s="146">
        <v>0</v>
      </c>
      <c r="BX118" s="146">
        <v>0</v>
      </c>
      <c r="BY118" s="146">
        <v>0</v>
      </c>
      <c r="BZ118" s="146">
        <v>0</v>
      </c>
      <c r="CA118" s="146">
        <v>0</v>
      </c>
      <c r="CB118" s="146">
        <v>0</v>
      </c>
      <c r="CC118" s="146">
        <v>0</v>
      </c>
      <c r="CD118" s="146">
        <v>0</v>
      </c>
      <c r="CE118" s="146">
        <v>0</v>
      </c>
      <c r="CF118" s="146">
        <v>0</v>
      </c>
      <c r="CG118" s="146">
        <v>0</v>
      </c>
      <c r="CH118" s="146">
        <v>0</v>
      </c>
      <c r="CI118" s="146">
        <v>0</v>
      </c>
      <c r="CJ118" s="146">
        <v>0</v>
      </c>
      <c r="CK118" s="146">
        <v>0</v>
      </c>
      <c r="CL118" s="146">
        <v>0</v>
      </c>
      <c r="CM118" s="146">
        <v>0</v>
      </c>
      <c r="CN118" s="146">
        <v>0</v>
      </c>
      <c r="CO118" s="146">
        <v>0</v>
      </c>
      <c r="CP118" s="146">
        <v>0</v>
      </c>
      <c r="CQ118" s="146">
        <v>0</v>
      </c>
      <c r="CT118" s="105"/>
    </row>
    <row r="119" spans="1:98" x14ac:dyDescent="0.25">
      <c r="A119" s="100" t="s">
        <v>693</v>
      </c>
      <c r="B119" s="121" t="s">
        <v>129</v>
      </c>
      <c r="C119" s="86" t="s">
        <v>183</v>
      </c>
      <c r="D119" s="129">
        <f t="shared" ca="1" si="12"/>
        <v>2.4050696474999997E-4</v>
      </c>
      <c r="E119" s="129">
        <f t="shared" ca="1" si="12"/>
        <v>3.9668378575E-4</v>
      </c>
      <c r="F119" s="129">
        <f t="shared" ca="1" si="12"/>
        <v>0</v>
      </c>
      <c r="G119" s="129">
        <f t="shared" ca="1" si="12"/>
        <v>3.9668378575E-4</v>
      </c>
      <c r="H119" s="129">
        <f t="shared" ca="1" si="12"/>
        <v>4.1895289950000003E-4</v>
      </c>
      <c r="I119" s="129">
        <f t="shared" ca="1" si="12"/>
        <v>2.1273171900000002E-4</v>
      </c>
      <c r="J119" s="129">
        <f t="shared" ca="1" si="12"/>
        <v>4.5556147674999999E-4</v>
      </c>
      <c r="K119" s="129">
        <f t="shared" ca="1" si="12"/>
        <v>3.2220242749999999E-5</v>
      </c>
      <c r="L119" s="129">
        <f t="shared" ca="1" si="12"/>
        <v>3.0272106749999998E-5</v>
      </c>
      <c r="M119" s="129">
        <f t="shared" ca="1" si="12"/>
        <v>0</v>
      </c>
      <c r="N119" s="129">
        <f t="shared" ca="1" si="12"/>
        <v>0</v>
      </c>
      <c r="O119" s="129">
        <f t="shared" ca="1" si="12"/>
        <v>6.10956225E-6</v>
      </c>
      <c r="P119" s="129">
        <f t="shared" ca="1" si="12"/>
        <v>0</v>
      </c>
      <c r="Q119" s="129">
        <f t="shared" ca="1" si="12"/>
        <v>0</v>
      </c>
      <c r="R119" s="129">
        <f t="shared" ca="1" si="12"/>
        <v>4.6859725249999995E-5</v>
      </c>
      <c r="S119" s="129">
        <f t="shared" ca="1" si="12"/>
        <v>7.3098280999999999E-5</v>
      </c>
      <c r="T119" s="129">
        <f t="shared" ca="1" si="11"/>
        <v>5.4791795000000006E-5</v>
      </c>
      <c r="U119" s="130">
        <f t="shared" ca="1" si="11"/>
        <v>3.0201436549999997E-4</v>
      </c>
      <c r="X119" s="146">
        <v>2.5114661599999998E-4</v>
      </c>
      <c r="Y119" s="146">
        <v>2.2996580500000001E-4</v>
      </c>
      <c r="Z119" s="146">
        <v>2.3933519799999999E-4</v>
      </c>
      <c r="AA119" s="146">
        <v>2.4158023999999999E-4</v>
      </c>
      <c r="AB119" s="146">
        <v>3.8043020400000001E-4</v>
      </c>
      <c r="AC119" s="146">
        <v>3.8820005000000002E-4</v>
      </c>
      <c r="AD119" s="146">
        <v>3.9061598599999999E-4</v>
      </c>
      <c r="AE119" s="146">
        <v>4.2748890299999998E-4</v>
      </c>
      <c r="AF119" s="146">
        <v>0</v>
      </c>
      <c r="AG119" s="146">
        <v>0</v>
      </c>
      <c r="AH119" s="146">
        <v>0</v>
      </c>
      <c r="AI119" s="146">
        <v>0</v>
      </c>
      <c r="AJ119" s="146">
        <v>3.8043020400000001E-4</v>
      </c>
      <c r="AK119" s="146">
        <v>3.8820005000000002E-4</v>
      </c>
      <c r="AL119" s="146">
        <v>3.9061598599999999E-4</v>
      </c>
      <c r="AM119" s="146">
        <v>4.2748890299999998E-4</v>
      </c>
      <c r="AN119" s="146">
        <v>4.3235890000000002E-4</v>
      </c>
      <c r="AO119" s="146">
        <v>4.1889027199999999E-4</v>
      </c>
      <c r="AP119" s="146">
        <v>4.03483475E-4</v>
      </c>
      <c r="AQ119" s="146">
        <v>4.2107895100000002E-4</v>
      </c>
      <c r="AR119" s="146">
        <v>2.0793218599999999E-4</v>
      </c>
      <c r="AS119" s="146">
        <v>1.88466429E-4</v>
      </c>
      <c r="AT119" s="146">
        <v>2.15313466E-4</v>
      </c>
      <c r="AU119" s="146">
        <v>2.3921479500000001E-4</v>
      </c>
      <c r="AV119" s="146">
        <v>4.6750721000000001E-4</v>
      </c>
      <c r="AW119" s="146">
        <v>4.5693114899999999E-4</v>
      </c>
      <c r="AX119" s="146">
        <v>4.4146175899999998E-4</v>
      </c>
      <c r="AY119" s="146">
        <v>4.5634578899999997E-4</v>
      </c>
      <c r="AZ119" s="146">
        <v>6.6184719000000002E-5</v>
      </c>
      <c r="BA119" s="146">
        <v>6.2696251999999993E-5</v>
      </c>
      <c r="BB119" s="109">
        <v>0</v>
      </c>
      <c r="BC119" s="109">
        <v>0</v>
      </c>
      <c r="BD119" s="146">
        <v>7.4118844E-5</v>
      </c>
      <c r="BE119" s="146">
        <v>4.6969582999999999E-5</v>
      </c>
      <c r="BF119" s="146">
        <v>0</v>
      </c>
      <c r="BG119" s="146">
        <v>0</v>
      </c>
      <c r="BH119" s="146">
        <v>0</v>
      </c>
      <c r="BI119" s="146">
        <v>0</v>
      </c>
      <c r="BJ119" s="146">
        <v>0</v>
      </c>
      <c r="BK119" s="146">
        <v>0</v>
      </c>
      <c r="BL119" s="146">
        <v>0</v>
      </c>
      <c r="BM119" s="146">
        <v>0</v>
      </c>
      <c r="BN119" s="146">
        <v>0</v>
      </c>
      <c r="BO119" s="146">
        <v>0</v>
      </c>
      <c r="BP119" s="146">
        <v>0</v>
      </c>
      <c r="BQ119" s="146">
        <v>2.4438249E-5</v>
      </c>
      <c r="BR119" s="146">
        <v>0</v>
      </c>
      <c r="BS119" s="146">
        <v>0</v>
      </c>
      <c r="BT119" s="146">
        <v>0</v>
      </c>
      <c r="BU119" s="146">
        <v>0</v>
      </c>
      <c r="BV119" s="146">
        <v>0</v>
      </c>
      <c r="BW119" s="146">
        <v>0</v>
      </c>
      <c r="BX119" s="146">
        <v>0</v>
      </c>
      <c r="BY119" s="146">
        <v>0</v>
      </c>
      <c r="BZ119" s="146">
        <v>0</v>
      </c>
      <c r="CA119" s="146">
        <v>0</v>
      </c>
      <c r="CB119" s="146">
        <v>4.4559043000000002E-5</v>
      </c>
      <c r="CC119" s="146">
        <v>4.4430566000000001E-5</v>
      </c>
      <c r="CD119" s="146">
        <v>4.6530616999999998E-5</v>
      </c>
      <c r="CE119" s="146">
        <v>5.1918675E-5</v>
      </c>
      <c r="CF119" s="146">
        <v>6.9942564999999994E-5</v>
      </c>
      <c r="CG119" s="146">
        <v>6.9444996999999995E-5</v>
      </c>
      <c r="CH119" s="146">
        <v>7.1874609999999999E-5</v>
      </c>
      <c r="CI119" s="146">
        <v>8.1130951999999995E-5</v>
      </c>
      <c r="CJ119" s="146">
        <v>4.7749564999999999E-5</v>
      </c>
      <c r="CK119" s="146">
        <v>4.7931262000000002E-5</v>
      </c>
      <c r="CL119" s="146">
        <v>5.2250375999999998E-5</v>
      </c>
      <c r="CM119" s="146">
        <v>7.1235977000000004E-5</v>
      </c>
      <c r="CN119" s="146">
        <v>2.78461943E-4</v>
      </c>
      <c r="CO119" s="146">
        <v>2.8694484999999999E-4</v>
      </c>
      <c r="CP119" s="146">
        <v>3.0110059400000001E-4</v>
      </c>
      <c r="CQ119" s="146">
        <v>3.4155007500000001E-4</v>
      </c>
      <c r="CT119" s="105"/>
    </row>
    <row r="120" spans="1:98" x14ac:dyDescent="0.25">
      <c r="A120" s="122" t="s">
        <v>693</v>
      </c>
      <c r="B120" s="104" t="s">
        <v>129</v>
      </c>
      <c r="C120" s="88" t="s">
        <v>184</v>
      </c>
      <c r="D120" s="123">
        <f t="shared" ca="1" si="12"/>
        <v>1.6312117049999998E-4</v>
      </c>
      <c r="E120" s="123">
        <f t="shared" ca="1" si="12"/>
        <v>2.5472887824999998E-4</v>
      </c>
      <c r="F120" s="123">
        <f t="shared" ca="1" si="12"/>
        <v>0</v>
      </c>
      <c r="G120" s="123">
        <f t="shared" ca="1" si="12"/>
        <v>2.5472887824999998E-4</v>
      </c>
      <c r="H120" s="123">
        <f t="shared" ca="1" si="12"/>
        <v>2.7137428024999997E-4</v>
      </c>
      <c r="I120" s="123">
        <f t="shared" ca="1" si="12"/>
        <v>1.3700357825000001E-4</v>
      </c>
      <c r="J120" s="123">
        <f t="shared" ca="1" si="12"/>
        <v>2.9954278675000003E-4</v>
      </c>
      <c r="K120" s="123">
        <f t="shared" ca="1" si="12"/>
        <v>2.1269940000000001E-5</v>
      </c>
      <c r="L120" s="123">
        <f t="shared" ca="1" si="12"/>
        <v>1.9076144249999998E-5</v>
      </c>
      <c r="M120" s="123">
        <f t="shared" ca="1" si="12"/>
        <v>0</v>
      </c>
      <c r="N120" s="123">
        <f t="shared" ca="1" si="12"/>
        <v>0</v>
      </c>
      <c r="O120" s="123">
        <f t="shared" ca="1" si="12"/>
        <v>6.10956225E-6</v>
      </c>
      <c r="P120" s="123">
        <f t="shared" ca="1" si="12"/>
        <v>0</v>
      </c>
      <c r="Q120" s="123">
        <f t="shared" ca="1" si="12"/>
        <v>0</v>
      </c>
      <c r="R120" s="123">
        <f t="shared" ca="1" si="12"/>
        <v>3.0725091500000002E-5</v>
      </c>
      <c r="S120" s="123">
        <f t="shared" ca="1" si="12"/>
        <v>4.7999835999999999E-5</v>
      </c>
      <c r="T120" s="123">
        <f t="shared" ca="1" si="11"/>
        <v>3.6572857500000004E-5</v>
      </c>
      <c r="U120" s="124">
        <f t="shared" ca="1" si="11"/>
        <v>2.13134943E-4</v>
      </c>
      <c r="X120" s="146">
        <v>1.4346179800000001E-4</v>
      </c>
      <c r="Y120" s="146">
        <v>1.6817758899999999E-4</v>
      </c>
      <c r="Z120" s="146">
        <v>1.6808791299999999E-4</v>
      </c>
      <c r="AA120" s="146">
        <v>1.7275738199999999E-4</v>
      </c>
      <c r="AB120" s="146">
        <v>2.0537073500000001E-4</v>
      </c>
      <c r="AC120" s="146">
        <v>2.67957485E-4</v>
      </c>
      <c r="AD120" s="146">
        <v>2.5975110700000002E-4</v>
      </c>
      <c r="AE120" s="146">
        <v>2.8583618599999999E-4</v>
      </c>
      <c r="AF120" s="146">
        <v>0</v>
      </c>
      <c r="AG120" s="146">
        <v>0</v>
      </c>
      <c r="AH120" s="146">
        <v>0</v>
      </c>
      <c r="AI120" s="146">
        <v>0</v>
      </c>
      <c r="AJ120" s="146">
        <v>2.0537073500000001E-4</v>
      </c>
      <c r="AK120" s="146">
        <v>2.67957485E-4</v>
      </c>
      <c r="AL120" s="146">
        <v>2.5975110700000002E-4</v>
      </c>
      <c r="AM120" s="146">
        <v>2.8583618599999999E-4</v>
      </c>
      <c r="AN120" s="146">
        <v>2.3456102300000001E-4</v>
      </c>
      <c r="AO120" s="146">
        <v>2.9245565799999998E-4</v>
      </c>
      <c r="AP120" s="146">
        <v>2.7075856599999997E-4</v>
      </c>
      <c r="AQ120" s="146">
        <v>2.8772187399999998E-4</v>
      </c>
      <c r="AR120" s="146">
        <v>1.13005632E-4</v>
      </c>
      <c r="AS120" s="146">
        <v>1.3290417800000001E-4</v>
      </c>
      <c r="AT120" s="146">
        <v>1.4460431700000001E-4</v>
      </c>
      <c r="AU120" s="146">
        <v>1.57500186E-4</v>
      </c>
      <c r="AV120" s="146">
        <v>2.5831760400000001E-4</v>
      </c>
      <c r="AW120" s="146">
        <v>3.22895995E-4</v>
      </c>
      <c r="AX120" s="146">
        <v>3.0116940200000002E-4</v>
      </c>
      <c r="AY120" s="146">
        <v>3.1578814600000002E-4</v>
      </c>
      <c r="AZ120" s="146">
        <v>4.2669678999999998E-5</v>
      </c>
      <c r="BA120" s="146">
        <v>4.2410080999999997E-5</v>
      </c>
      <c r="BB120" s="109">
        <v>0</v>
      </c>
      <c r="BC120" s="109">
        <v>0</v>
      </c>
      <c r="BD120" s="146">
        <v>4.3896634999999998E-5</v>
      </c>
      <c r="BE120" s="146">
        <v>3.2407942E-5</v>
      </c>
      <c r="BF120" s="146">
        <v>0</v>
      </c>
      <c r="BG120" s="146">
        <v>0</v>
      </c>
      <c r="BH120" s="146">
        <v>0</v>
      </c>
      <c r="BI120" s="146">
        <v>0</v>
      </c>
      <c r="BJ120" s="146">
        <v>0</v>
      </c>
      <c r="BK120" s="146">
        <v>0</v>
      </c>
      <c r="BL120" s="146">
        <v>0</v>
      </c>
      <c r="BM120" s="146">
        <v>0</v>
      </c>
      <c r="BN120" s="146">
        <v>0</v>
      </c>
      <c r="BO120" s="146">
        <v>0</v>
      </c>
      <c r="BP120" s="146">
        <v>0</v>
      </c>
      <c r="BQ120" s="146">
        <v>2.4438249E-5</v>
      </c>
      <c r="BR120" s="146">
        <v>0</v>
      </c>
      <c r="BS120" s="146">
        <v>0</v>
      </c>
      <c r="BT120" s="146">
        <v>0</v>
      </c>
      <c r="BU120" s="146">
        <v>0</v>
      </c>
      <c r="BV120" s="146">
        <v>0</v>
      </c>
      <c r="BW120" s="146">
        <v>0</v>
      </c>
      <c r="BX120" s="146">
        <v>0</v>
      </c>
      <c r="BY120" s="146">
        <v>0</v>
      </c>
      <c r="BZ120" s="146">
        <v>0</v>
      </c>
      <c r="CA120" s="146">
        <v>0</v>
      </c>
      <c r="CB120" s="146">
        <v>2.4716305999999999E-5</v>
      </c>
      <c r="CC120" s="146">
        <v>3.1441113000000002E-5</v>
      </c>
      <c r="CD120" s="146">
        <v>3.1571268E-5</v>
      </c>
      <c r="CE120" s="146">
        <v>3.5171679000000003E-5</v>
      </c>
      <c r="CF120" s="146">
        <v>3.8865478000000002E-5</v>
      </c>
      <c r="CG120" s="146">
        <v>4.9204874999999999E-5</v>
      </c>
      <c r="CH120" s="146">
        <v>4.8799108E-5</v>
      </c>
      <c r="CI120" s="146">
        <v>5.5129883000000002E-5</v>
      </c>
      <c r="CJ120" s="146">
        <v>2.6949545E-5</v>
      </c>
      <c r="CK120" s="146">
        <v>3.4075829000000003E-5</v>
      </c>
      <c r="CL120" s="146">
        <v>3.5918404999999999E-5</v>
      </c>
      <c r="CM120" s="146">
        <v>4.9347651000000001E-5</v>
      </c>
      <c r="CN120" s="146">
        <v>1.6998195600000001E-4</v>
      </c>
      <c r="CO120" s="146">
        <v>2.1521836399999999E-4</v>
      </c>
      <c r="CP120" s="146">
        <v>2.1917902599999999E-4</v>
      </c>
      <c r="CQ120" s="146">
        <v>2.4816042600000001E-4</v>
      </c>
      <c r="CT120" s="105"/>
    </row>
    <row r="121" spans="1:98" x14ac:dyDescent="0.25">
      <c r="A121" s="122" t="s">
        <v>693</v>
      </c>
      <c r="B121" s="104" t="s">
        <v>129</v>
      </c>
      <c r="C121" s="88" t="s">
        <v>185</v>
      </c>
      <c r="D121" s="123">
        <f t="shared" ca="1" si="12"/>
        <v>3.8527530749999999E-5</v>
      </c>
      <c r="E121" s="123">
        <f t="shared" ca="1" si="12"/>
        <v>5.6534556500000004E-5</v>
      </c>
      <c r="F121" s="123">
        <f t="shared" ca="1" si="12"/>
        <v>0</v>
      </c>
      <c r="G121" s="123">
        <f t="shared" ca="1" si="12"/>
        <v>5.6534556500000004E-5</v>
      </c>
      <c r="H121" s="123">
        <f t="shared" ca="1" si="12"/>
        <v>6.1718548249999999E-5</v>
      </c>
      <c r="I121" s="123">
        <f t="shared" ca="1" si="12"/>
        <v>3.0982347750000002E-5</v>
      </c>
      <c r="J121" s="123">
        <f t="shared" ca="1" si="12"/>
        <v>6.9748633749999999E-5</v>
      </c>
      <c r="K121" s="123">
        <f t="shared" ca="1" si="12"/>
        <v>6.3962825000000005E-6</v>
      </c>
      <c r="L121" s="123">
        <f t="shared" ca="1" si="12"/>
        <v>5.9502634999999998E-6</v>
      </c>
      <c r="M121" s="123">
        <f t="shared" ca="1" si="12"/>
        <v>0</v>
      </c>
      <c r="N121" s="123">
        <f t="shared" ca="1" si="12"/>
        <v>0</v>
      </c>
      <c r="O121" s="123">
        <f t="shared" ca="1" si="12"/>
        <v>0</v>
      </c>
      <c r="P121" s="123">
        <f t="shared" ca="1" si="12"/>
        <v>0</v>
      </c>
      <c r="Q121" s="123">
        <f t="shared" ca="1" si="12"/>
        <v>0</v>
      </c>
      <c r="R121" s="123">
        <f t="shared" ca="1" si="12"/>
        <v>0</v>
      </c>
      <c r="S121" s="123">
        <f t="shared" ca="1" si="12"/>
        <v>6.4758232500000002E-6</v>
      </c>
      <c r="T121" s="123">
        <f t="shared" ca="1" si="11"/>
        <v>2.5624702499999999E-6</v>
      </c>
      <c r="U121" s="124">
        <f t="shared" ca="1" si="11"/>
        <v>4.9384317750000004E-5</v>
      </c>
      <c r="X121" s="146">
        <v>4.1618798999999999E-5</v>
      </c>
      <c r="Y121" s="146">
        <v>5.1337154000000001E-5</v>
      </c>
      <c r="Z121" s="146">
        <v>3.4525296000000002E-5</v>
      </c>
      <c r="AA121" s="146">
        <v>2.6628874000000001E-5</v>
      </c>
      <c r="AB121" s="146">
        <v>5.7077741000000003E-5</v>
      </c>
      <c r="AC121" s="146">
        <v>7.8027974000000001E-5</v>
      </c>
      <c r="AD121" s="146">
        <v>5.0404336E-5</v>
      </c>
      <c r="AE121" s="146">
        <v>4.0628174999999997E-5</v>
      </c>
      <c r="AF121" s="146">
        <v>0</v>
      </c>
      <c r="AG121" s="146">
        <v>0</v>
      </c>
      <c r="AH121" s="146">
        <v>0</v>
      </c>
      <c r="AI121" s="146">
        <v>0</v>
      </c>
      <c r="AJ121" s="146">
        <v>5.7077741000000003E-5</v>
      </c>
      <c r="AK121" s="146">
        <v>7.8027974000000001E-5</v>
      </c>
      <c r="AL121" s="146">
        <v>5.0404336E-5</v>
      </c>
      <c r="AM121" s="146">
        <v>4.0628174999999997E-5</v>
      </c>
      <c r="AN121" s="146">
        <v>6.5038741999999999E-5</v>
      </c>
      <c r="AO121" s="146">
        <v>8.5937885000000002E-5</v>
      </c>
      <c r="AP121" s="146">
        <v>5.3952387E-5</v>
      </c>
      <c r="AQ121" s="146">
        <v>4.1945179000000002E-5</v>
      </c>
      <c r="AR121" s="146">
        <v>3.2656966000000003E-5</v>
      </c>
      <c r="AS121" s="146">
        <v>4.0353686999999997E-5</v>
      </c>
      <c r="AT121" s="146">
        <v>2.7859005999999998E-5</v>
      </c>
      <c r="AU121" s="146">
        <v>2.3059732E-5</v>
      </c>
      <c r="AV121" s="146">
        <v>7.3365003999999997E-5</v>
      </c>
      <c r="AW121" s="146">
        <v>9.6085800999999997E-5</v>
      </c>
      <c r="AX121" s="146">
        <v>6.2475539999999998E-5</v>
      </c>
      <c r="AY121" s="146">
        <v>4.7068189999999997E-5</v>
      </c>
      <c r="AZ121" s="146">
        <v>1.2637372E-5</v>
      </c>
      <c r="BA121" s="146">
        <v>1.2947758E-5</v>
      </c>
      <c r="BB121" s="109">
        <v>0</v>
      </c>
      <c r="BC121" s="109">
        <v>0</v>
      </c>
      <c r="BD121" s="146">
        <v>1.369669E-5</v>
      </c>
      <c r="BE121" s="146">
        <v>1.0104363999999999E-5</v>
      </c>
      <c r="BF121" s="146">
        <v>0</v>
      </c>
      <c r="BG121" s="146">
        <v>0</v>
      </c>
      <c r="BH121" s="146">
        <v>0</v>
      </c>
      <c r="BI121" s="146">
        <v>0</v>
      </c>
      <c r="BJ121" s="146">
        <v>0</v>
      </c>
      <c r="BK121" s="146">
        <v>0</v>
      </c>
      <c r="BL121" s="146">
        <v>0</v>
      </c>
      <c r="BM121" s="146">
        <v>0</v>
      </c>
      <c r="BN121" s="146">
        <v>0</v>
      </c>
      <c r="BO121" s="146">
        <v>0</v>
      </c>
      <c r="BP121" s="146">
        <v>0</v>
      </c>
      <c r="BQ121" s="146">
        <v>0</v>
      </c>
      <c r="BR121" s="146">
        <v>0</v>
      </c>
      <c r="BS121" s="146">
        <v>0</v>
      </c>
      <c r="BT121" s="146">
        <v>0</v>
      </c>
      <c r="BU121" s="146">
        <v>0</v>
      </c>
      <c r="BV121" s="146">
        <v>0</v>
      </c>
      <c r="BW121" s="146">
        <v>0</v>
      </c>
      <c r="BX121" s="146">
        <v>0</v>
      </c>
      <c r="BY121" s="146">
        <v>0</v>
      </c>
      <c r="BZ121" s="146">
        <v>0</v>
      </c>
      <c r="CA121" s="146">
        <v>0</v>
      </c>
      <c r="CB121" s="146">
        <v>0</v>
      </c>
      <c r="CC121" s="146">
        <v>0</v>
      </c>
      <c r="CD121" s="146">
        <v>0</v>
      </c>
      <c r="CE121" s="146">
        <v>0</v>
      </c>
      <c r="CF121" s="146">
        <v>1.1080982E-5</v>
      </c>
      <c r="CG121" s="146">
        <v>1.4822311E-5</v>
      </c>
      <c r="CH121" s="146">
        <v>0</v>
      </c>
      <c r="CI121" s="146">
        <v>0</v>
      </c>
      <c r="CJ121" s="146">
        <v>0</v>
      </c>
      <c r="CK121" s="146">
        <v>1.0249881E-5</v>
      </c>
      <c r="CL121" s="146">
        <v>0</v>
      </c>
      <c r="CM121" s="146">
        <v>0</v>
      </c>
      <c r="CN121" s="146">
        <v>4.9525438000000003E-5</v>
      </c>
      <c r="CO121" s="146">
        <v>6.5339591000000002E-5</v>
      </c>
      <c r="CP121" s="146">
        <v>4.4484484E-5</v>
      </c>
      <c r="CQ121" s="146">
        <v>3.8187757999999999E-5</v>
      </c>
      <c r="CT121" s="105"/>
    </row>
    <row r="122" spans="1:98" x14ac:dyDescent="0.25">
      <c r="A122" s="122" t="s">
        <v>693</v>
      </c>
      <c r="B122" s="104" t="s">
        <v>129</v>
      </c>
      <c r="C122" s="88" t="s">
        <v>187</v>
      </c>
      <c r="D122" s="123">
        <f t="shared" ca="1" si="12"/>
        <v>2.2761448392500001E-3</v>
      </c>
      <c r="E122" s="123">
        <f t="shared" ca="1" si="12"/>
        <v>3.7315271142500002E-3</v>
      </c>
      <c r="F122" s="123">
        <f t="shared" ca="1" si="12"/>
        <v>0</v>
      </c>
      <c r="G122" s="123">
        <f t="shared" ca="1" si="12"/>
        <v>3.7315271142500002E-3</v>
      </c>
      <c r="H122" s="123">
        <f t="shared" ca="1" si="12"/>
        <v>3.9320094089999999E-3</v>
      </c>
      <c r="I122" s="123">
        <f t="shared" ca="1" si="12"/>
        <v>1.9945257604999998E-3</v>
      </c>
      <c r="J122" s="123">
        <f t="shared" ca="1" si="12"/>
        <v>4.2834823909999997E-3</v>
      </c>
      <c r="K122" s="123">
        <f t="shared" ca="1" si="12"/>
        <v>2.8815981725E-4</v>
      </c>
      <c r="L122" s="123">
        <f t="shared" ca="1" si="12"/>
        <v>2.7024378025000001E-4</v>
      </c>
      <c r="M122" s="123">
        <f t="shared" ca="1" si="12"/>
        <v>0</v>
      </c>
      <c r="N122" s="123">
        <f t="shared" ca="1" si="12"/>
        <v>0</v>
      </c>
      <c r="O122" s="123">
        <f t="shared" ca="1" si="12"/>
        <v>6.9022724999999994E-5</v>
      </c>
      <c r="P122" s="123">
        <f t="shared" ca="1" si="12"/>
        <v>0</v>
      </c>
      <c r="Q122" s="123">
        <f t="shared" ca="1" si="12"/>
        <v>0</v>
      </c>
      <c r="R122" s="123">
        <f t="shared" ca="1" si="12"/>
        <v>4.4227048425E-4</v>
      </c>
      <c r="S122" s="123">
        <f t="shared" ca="1" si="12"/>
        <v>6.9036089824999999E-4</v>
      </c>
      <c r="T122" s="123">
        <f t="shared" ca="1" si="11"/>
        <v>5.2414602799999996E-4</v>
      </c>
      <c r="U122" s="124">
        <f t="shared" ca="1" si="11"/>
        <v>2.9446200505000002E-3</v>
      </c>
      <c r="X122" s="146">
        <v>2.0940383419999998E-3</v>
      </c>
      <c r="Y122" s="146">
        <v>2.2282596499999998E-3</v>
      </c>
      <c r="Z122" s="146">
        <v>2.3545256270000002E-3</v>
      </c>
      <c r="AA122" s="146">
        <v>2.4277557379999998E-3</v>
      </c>
      <c r="AB122" s="146">
        <v>3.1460520620000001E-3</v>
      </c>
      <c r="AC122" s="146">
        <v>3.731184163E-3</v>
      </c>
      <c r="AD122" s="146">
        <v>3.7992631809999999E-3</v>
      </c>
      <c r="AE122" s="146">
        <v>4.2496090509999999E-3</v>
      </c>
      <c r="AF122" s="146">
        <v>0</v>
      </c>
      <c r="AG122" s="146">
        <v>0</v>
      </c>
      <c r="AH122" s="146">
        <v>0</v>
      </c>
      <c r="AI122" s="146">
        <v>0</v>
      </c>
      <c r="AJ122" s="146">
        <v>3.1460520620000001E-3</v>
      </c>
      <c r="AK122" s="146">
        <v>3.731184163E-3</v>
      </c>
      <c r="AL122" s="146">
        <v>3.7992631809999999E-3</v>
      </c>
      <c r="AM122" s="146">
        <v>4.2496090509999999E-3</v>
      </c>
      <c r="AN122" s="146">
        <v>3.5724692020000001E-3</v>
      </c>
      <c r="AO122" s="146">
        <v>4.029681704E-3</v>
      </c>
      <c r="AP122" s="146">
        <v>3.9278316159999998E-3</v>
      </c>
      <c r="AQ122" s="146">
        <v>4.1980551140000004E-3</v>
      </c>
      <c r="AR122" s="146">
        <v>1.7007788359999999E-3</v>
      </c>
      <c r="AS122" s="146">
        <v>1.804855324E-3</v>
      </c>
      <c r="AT122" s="146">
        <v>2.1050471499999999E-3</v>
      </c>
      <c r="AU122" s="146">
        <v>2.3674217319999999E-3</v>
      </c>
      <c r="AV122" s="146">
        <v>3.8753244219999999E-3</v>
      </c>
      <c r="AW122" s="146">
        <v>4.3929716790000002E-3</v>
      </c>
      <c r="AX122" s="146">
        <v>4.3059154259999996E-3</v>
      </c>
      <c r="AY122" s="146">
        <v>4.5597180370000002E-3</v>
      </c>
      <c r="AZ122" s="146">
        <v>5.77947023E-4</v>
      </c>
      <c r="BA122" s="146">
        <v>5.7469224600000001E-4</v>
      </c>
      <c r="BB122" s="109">
        <v>0</v>
      </c>
      <c r="BC122" s="109">
        <v>0</v>
      </c>
      <c r="BD122" s="146">
        <v>6.0704559499999997E-4</v>
      </c>
      <c r="BE122" s="146">
        <v>4.22216678E-4</v>
      </c>
      <c r="BF122" s="146">
        <v>2.2192403999999999E-5</v>
      </c>
      <c r="BG122" s="146">
        <v>2.9520444E-5</v>
      </c>
      <c r="BH122" s="146">
        <v>0</v>
      </c>
      <c r="BI122" s="146">
        <v>0</v>
      </c>
      <c r="BJ122" s="146">
        <v>0</v>
      </c>
      <c r="BK122" s="146">
        <v>0</v>
      </c>
      <c r="BL122" s="146">
        <v>0</v>
      </c>
      <c r="BM122" s="146">
        <v>0</v>
      </c>
      <c r="BN122" s="146">
        <v>0</v>
      </c>
      <c r="BO122" s="146">
        <v>0</v>
      </c>
      <c r="BP122" s="146">
        <v>0</v>
      </c>
      <c r="BQ122" s="146">
        <v>2.7609089999999998E-4</v>
      </c>
      <c r="BR122" s="146">
        <v>0</v>
      </c>
      <c r="BS122" s="146">
        <v>0</v>
      </c>
      <c r="BT122" s="146">
        <v>0</v>
      </c>
      <c r="BU122" s="146">
        <v>0</v>
      </c>
      <c r="BV122" s="146">
        <v>0</v>
      </c>
      <c r="BW122" s="146">
        <v>0</v>
      </c>
      <c r="BX122" s="146">
        <v>0</v>
      </c>
      <c r="BY122" s="146">
        <v>0</v>
      </c>
      <c r="BZ122" s="146">
        <v>0</v>
      </c>
      <c r="CA122" s="146">
        <v>0</v>
      </c>
      <c r="CB122" s="146">
        <v>3.7011512999999998E-4</v>
      </c>
      <c r="CC122" s="146">
        <v>4.2809688900000001E-4</v>
      </c>
      <c r="CD122" s="146">
        <v>4.5454270799999999E-4</v>
      </c>
      <c r="CE122" s="146">
        <v>5.1632721000000005E-4</v>
      </c>
      <c r="CF122" s="146">
        <v>5.8182598499999997E-4</v>
      </c>
      <c r="CG122" s="146">
        <v>6.6965341099999996E-4</v>
      </c>
      <c r="CH122" s="146">
        <v>7.0229487699999997E-4</v>
      </c>
      <c r="CI122" s="146">
        <v>8.0766932000000003E-4</v>
      </c>
      <c r="CJ122" s="146">
        <v>4.03024539E-4</v>
      </c>
      <c r="CK122" s="146">
        <v>4.6391422399999998E-4</v>
      </c>
      <c r="CL122" s="146">
        <v>5.1271412000000001E-4</v>
      </c>
      <c r="CM122" s="146">
        <v>7.1693122900000003E-4</v>
      </c>
      <c r="CN122" s="146">
        <v>2.4570566100000002E-3</v>
      </c>
      <c r="CO122" s="146">
        <v>2.842079652E-3</v>
      </c>
      <c r="CP122" s="146">
        <v>3.020710496E-3</v>
      </c>
      <c r="CQ122" s="146">
        <v>3.458633444E-3</v>
      </c>
      <c r="CT122" s="105"/>
    </row>
    <row r="123" spans="1:98" x14ac:dyDescent="0.25">
      <c r="A123" s="122" t="s">
        <v>693</v>
      </c>
      <c r="B123" s="104" t="s">
        <v>129</v>
      </c>
      <c r="C123" s="88" t="s">
        <v>212</v>
      </c>
      <c r="D123" s="123">
        <f t="shared" ca="1" si="12"/>
        <v>1.0336780275000001E-4</v>
      </c>
      <c r="E123" s="123">
        <f t="shared" ca="1" si="12"/>
        <v>1.7180380375000001E-4</v>
      </c>
      <c r="F123" s="123">
        <f t="shared" ca="1" si="12"/>
        <v>1.0543122750000001E-5</v>
      </c>
      <c r="G123" s="123">
        <f t="shared" ca="1" si="12"/>
        <v>1.7180380375000001E-4</v>
      </c>
      <c r="H123" s="123">
        <f t="shared" ca="1" si="12"/>
        <v>1.7872490925E-4</v>
      </c>
      <c r="I123" s="123">
        <f t="shared" ca="1" si="12"/>
        <v>9.3688698250000003E-5</v>
      </c>
      <c r="J123" s="123">
        <f t="shared" ca="1" si="12"/>
        <v>1.8634579024999999E-4</v>
      </c>
      <c r="K123" s="123">
        <f t="shared" ca="1" si="12"/>
        <v>9.3227522499999993E-6</v>
      </c>
      <c r="L123" s="123">
        <f t="shared" ca="1" si="12"/>
        <v>7.5123677499999995E-6</v>
      </c>
      <c r="M123" s="123">
        <f t="shared" ca="1" si="12"/>
        <v>0</v>
      </c>
      <c r="N123" s="123">
        <f t="shared" ca="1" si="12"/>
        <v>0</v>
      </c>
      <c r="O123" s="123">
        <f t="shared" ca="1" si="12"/>
        <v>0</v>
      </c>
      <c r="P123" s="123">
        <f t="shared" ca="1" si="12"/>
        <v>0</v>
      </c>
      <c r="Q123" s="123">
        <f t="shared" ca="1" si="12"/>
        <v>0</v>
      </c>
      <c r="R123" s="123">
        <f t="shared" ca="1" si="12"/>
        <v>1.963289225E-5</v>
      </c>
      <c r="S123" s="123">
        <f t="shared" ca="1" si="12"/>
        <v>3.0812313750000002E-5</v>
      </c>
      <c r="T123" s="123">
        <f t="shared" ca="1" si="11"/>
        <v>2.2796828000000002E-5</v>
      </c>
      <c r="U123" s="124">
        <f t="shared" ca="1" si="11"/>
        <v>1.1858935475E-4</v>
      </c>
      <c r="X123" s="146">
        <v>1.2218211799999999E-4</v>
      </c>
      <c r="Y123" s="146">
        <v>1.00579184E-4</v>
      </c>
      <c r="Z123" s="146">
        <v>1.06033845E-4</v>
      </c>
      <c r="AA123" s="146">
        <v>8.4676064000000002E-5</v>
      </c>
      <c r="AB123" s="146">
        <v>1.7847517700000001E-4</v>
      </c>
      <c r="AC123" s="146">
        <v>1.8218278500000001E-4</v>
      </c>
      <c r="AD123" s="146">
        <v>1.7916663600000001E-4</v>
      </c>
      <c r="AE123" s="146">
        <v>1.4739061700000001E-4</v>
      </c>
      <c r="AF123" s="146">
        <v>1.9449143000000001E-5</v>
      </c>
      <c r="AG123" s="146">
        <v>1.0837680999999999E-5</v>
      </c>
      <c r="AH123" s="146">
        <v>1.1885667E-5</v>
      </c>
      <c r="AI123" s="146">
        <v>0</v>
      </c>
      <c r="AJ123" s="146">
        <v>1.7847517700000001E-4</v>
      </c>
      <c r="AK123" s="146">
        <v>1.8218278500000001E-4</v>
      </c>
      <c r="AL123" s="146">
        <v>1.7916663600000001E-4</v>
      </c>
      <c r="AM123" s="146">
        <v>1.4739061700000001E-4</v>
      </c>
      <c r="AN123" s="146">
        <v>1.9969414099999999E-4</v>
      </c>
      <c r="AO123" s="146">
        <v>1.90225958E-4</v>
      </c>
      <c r="AP123" s="146">
        <v>1.7983364299999999E-4</v>
      </c>
      <c r="AQ123" s="146">
        <v>1.4514589500000001E-4</v>
      </c>
      <c r="AR123" s="146">
        <v>9.9383615999999999E-5</v>
      </c>
      <c r="AS123" s="146">
        <v>8.5986868000000001E-5</v>
      </c>
      <c r="AT123" s="146">
        <v>1.01391995E-4</v>
      </c>
      <c r="AU123" s="146">
        <v>8.7992313999999999E-5</v>
      </c>
      <c r="AV123" s="146">
        <v>2.03433947E-4</v>
      </c>
      <c r="AW123" s="146">
        <v>1.9845569399999999E-4</v>
      </c>
      <c r="AX123" s="146">
        <v>1.8857326899999999E-4</v>
      </c>
      <c r="AY123" s="146">
        <v>1.5492025099999999E-4</v>
      </c>
      <c r="AZ123" s="146">
        <v>1.9327795000000001E-5</v>
      </c>
      <c r="BA123" s="146">
        <v>1.7963213999999999E-5</v>
      </c>
      <c r="BB123" s="109">
        <v>0</v>
      </c>
      <c r="BC123" s="109">
        <v>0</v>
      </c>
      <c r="BD123" s="146">
        <v>1.8194942999999998E-5</v>
      </c>
      <c r="BE123" s="146">
        <v>1.1854528E-5</v>
      </c>
      <c r="BF123" s="146">
        <v>0</v>
      </c>
      <c r="BG123" s="146">
        <v>0</v>
      </c>
      <c r="BH123" s="146">
        <v>0</v>
      </c>
      <c r="BI123" s="146">
        <v>0</v>
      </c>
      <c r="BJ123" s="146">
        <v>0</v>
      </c>
      <c r="BK123" s="146">
        <v>0</v>
      </c>
      <c r="BL123" s="146">
        <v>0</v>
      </c>
      <c r="BM123" s="146">
        <v>0</v>
      </c>
      <c r="BN123" s="146">
        <v>0</v>
      </c>
      <c r="BO123" s="146">
        <v>0</v>
      </c>
      <c r="BP123" s="146">
        <v>0</v>
      </c>
      <c r="BQ123" s="146">
        <v>0</v>
      </c>
      <c r="BR123" s="146">
        <v>0</v>
      </c>
      <c r="BS123" s="146">
        <v>0</v>
      </c>
      <c r="BT123" s="146">
        <v>0</v>
      </c>
      <c r="BU123" s="146">
        <v>0</v>
      </c>
      <c r="BV123" s="146">
        <v>0</v>
      </c>
      <c r="BW123" s="146">
        <v>0</v>
      </c>
      <c r="BX123" s="146">
        <v>0</v>
      </c>
      <c r="BY123" s="146">
        <v>0</v>
      </c>
      <c r="BZ123" s="146">
        <v>0</v>
      </c>
      <c r="CA123" s="146">
        <v>0</v>
      </c>
      <c r="CB123" s="146">
        <v>2.0194830000000001E-5</v>
      </c>
      <c r="CC123" s="146">
        <v>1.9839949E-5</v>
      </c>
      <c r="CD123" s="146">
        <v>2.0665772000000001E-5</v>
      </c>
      <c r="CE123" s="146">
        <v>1.7831017999999998E-5</v>
      </c>
      <c r="CF123" s="146">
        <v>3.1925404000000002E-5</v>
      </c>
      <c r="CG123" s="146">
        <v>3.1173865000000001E-5</v>
      </c>
      <c r="CH123" s="146">
        <v>3.2052606000000002E-5</v>
      </c>
      <c r="CI123" s="146">
        <v>2.8097380000000002E-5</v>
      </c>
      <c r="CJ123" s="146">
        <v>2.1718522999999998E-5</v>
      </c>
      <c r="CK123" s="146">
        <v>2.1412510999999999E-5</v>
      </c>
      <c r="CL123" s="146">
        <v>2.2789649E-5</v>
      </c>
      <c r="CM123" s="146">
        <v>2.5266628999999999E-5</v>
      </c>
      <c r="CN123" s="146">
        <v>1.1119819499999999E-4</v>
      </c>
      <c r="CO123" s="146">
        <v>1.2055881399999999E-4</v>
      </c>
      <c r="CP123" s="146">
        <v>1.2563178800000001E-4</v>
      </c>
      <c r="CQ123" s="146">
        <v>1.16968622E-4</v>
      </c>
      <c r="CT123" s="105"/>
    </row>
    <row r="124" spans="1:98" x14ac:dyDescent="0.25">
      <c r="A124" s="122" t="s">
        <v>693</v>
      </c>
      <c r="B124" s="104" t="s">
        <v>129</v>
      </c>
      <c r="C124" s="88" t="s">
        <v>219</v>
      </c>
      <c r="D124" s="123">
        <f t="shared" ca="1" si="12"/>
        <v>1.1854834125000001E-4</v>
      </c>
      <c r="E124" s="123">
        <f t="shared" ca="1" si="12"/>
        <v>1.7007756624999999E-4</v>
      </c>
      <c r="F124" s="123">
        <f t="shared" ca="1" si="12"/>
        <v>0</v>
      </c>
      <c r="G124" s="123">
        <f t="shared" ca="1" si="12"/>
        <v>1.7007756624999999E-4</v>
      </c>
      <c r="H124" s="123">
        <f t="shared" ca="1" si="12"/>
        <v>1.8278899E-4</v>
      </c>
      <c r="I124" s="123">
        <f t="shared" ca="1" si="12"/>
        <v>9.6332189749999999E-5</v>
      </c>
      <c r="J124" s="123">
        <f t="shared" ca="1" si="12"/>
        <v>2.0954081900000001E-4</v>
      </c>
      <c r="K124" s="123">
        <f t="shared" ca="1" si="12"/>
        <v>1.402994725E-5</v>
      </c>
      <c r="L124" s="123">
        <f t="shared" ca="1" si="12"/>
        <v>1.2937468750000001E-5</v>
      </c>
      <c r="M124" s="123">
        <f t="shared" ca="1" si="12"/>
        <v>0</v>
      </c>
      <c r="N124" s="123">
        <f t="shared" ca="1" si="12"/>
        <v>0</v>
      </c>
      <c r="O124" s="123">
        <f t="shared" ca="1" si="12"/>
        <v>2.8761349250000002E-5</v>
      </c>
      <c r="P124" s="123">
        <f t="shared" ca="1" si="12"/>
        <v>0</v>
      </c>
      <c r="Q124" s="123">
        <f t="shared" ca="1" si="12"/>
        <v>0</v>
      </c>
      <c r="R124" s="123">
        <f t="shared" ca="1" si="12"/>
        <v>1.8979916749999998E-5</v>
      </c>
      <c r="S124" s="123">
        <f t="shared" ca="1" si="12"/>
        <v>3.3972771000000002E-5</v>
      </c>
      <c r="T124" s="123">
        <f t="shared" ca="1" si="11"/>
        <v>2.2279920500000003E-5</v>
      </c>
      <c r="U124" s="124">
        <f t="shared" ca="1" si="11"/>
        <v>1.49605415E-4</v>
      </c>
      <c r="X124" s="146">
        <v>5.2992289000000001E-5</v>
      </c>
      <c r="Y124" s="146">
        <v>1.9880501900000001E-4</v>
      </c>
      <c r="Z124" s="146">
        <v>1.5697342000000001E-4</v>
      </c>
      <c r="AA124" s="146">
        <v>6.5422637000000001E-5</v>
      </c>
      <c r="AB124" s="146">
        <v>7.1178433000000006E-5</v>
      </c>
      <c r="AC124" s="146">
        <v>2.86463404E-4</v>
      </c>
      <c r="AD124" s="146">
        <v>2.2373142099999999E-4</v>
      </c>
      <c r="AE124" s="146">
        <v>9.8937007000000004E-5</v>
      </c>
      <c r="AF124" s="146">
        <v>0</v>
      </c>
      <c r="AG124" s="146">
        <v>0</v>
      </c>
      <c r="AH124" s="146">
        <v>0</v>
      </c>
      <c r="AI124" s="146">
        <v>0</v>
      </c>
      <c r="AJ124" s="146">
        <v>7.1178433000000006E-5</v>
      </c>
      <c r="AK124" s="146">
        <v>2.86463404E-4</v>
      </c>
      <c r="AL124" s="146">
        <v>2.2373142099999999E-4</v>
      </c>
      <c r="AM124" s="146">
        <v>9.8937007000000004E-5</v>
      </c>
      <c r="AN124" s="146">
        <v>7.6291944000000001E-5</v>
      </c>
      <c r="AO124" s="146">
        <v>3.0985310299999998E-4</v>
      </c>
      <c r="AP124" s="146">
        <v>2.4230994199999999E-4</v>
      </c>
      <c r="AQ124" s="146">
        <v>1.02700971E-4</v>
      </c>
      <c r="AR124" s="146">
        <v>4.2061743000000002E-5</v>
      </c>
      <c r="AS124" s="146">
        <v>1.5938266999999999E-4</v>
      </c>
      <c r="AT124" s="146">
        <v>1.26530006E-4</v>
      </c>
      <c r="AU124" s="146">
        <v>5.7354339999999997E-5</v>
      </c>
      <c r="AV124" s="146">
        <v>8.7798174999999994E-5</v>
      </c>
      <c r="AW124" s="146">
        <v>3.5283886099999999E-4</v>
      </c>
      <c r="AX124" s="146">
        <v>2.8274550800000002E-4</v>
      </c>
      <c r="AY124" s="146">
        <v>1.14780732E-4</v>
      </c>
      <c r="AZ124" s="146">
        <v>1.6335610000000001E-5</v>
      </c>
      <c r="BA124" s="146">
        <v>3.9784179E-5</v>
      </c>
      <c r="BB124" s="109">
        <v>0</v>
      </c>
      <c r="BC124" s="109">
        <v>0</v>
      </c>
      <c r="BD124" s="146">
        <v>1.9587013999999999E-5</v>
      </c>
      <c r="BE124" s="146">
        <v>3.2162861000000003E-5</v>
      </c>
      <c r="BF124" s="146">
        <v>0</v>
      </c>
      <c r="BG124" s="146">
        <v>0</v>
      </c>
      <c r="BH124" s="146">
        <v>0</v>
      </c>
      <c r="BI124" s="146">
        <v>0</v>
      </c>
      <c r="BJ124" s="146">
        <v>0</v>
      </c>
      <c r="BK124" s="146">
        <v>0</v>
      </c>
      <c r="BL124" s="146">
        <v>0</v>
      </c>
      <c r="BM124" s="146">
        <v>0</v>
      </c>
      <c r="BN124" s="146">
        <v>0</v>
      </c>
      <c r="BO124" s="146">
        <v>0</v>
      </c>
      <c r="BP124" s="146">
        <v>0</v>
      </c>
      <c r="BQ124" s="146">
        <v>1.1504539700000001E-4</v>
      </c>
      <c r="BR124" s="146">
        <v>0</v>
      </c>
      <c r="BS124" s="146">
        <v>0</v>
      </c>
      <c r="BT124" s="146">
        <v>0</v>
      </c>
      <c r="BU124" s="146">
        <v>0</v>
      </c>
      <c r="BV124" s="146">
        <v>0</v>
      </c>
      <c r="BW124" s="146">
        <v>0</v>
      </c>
      <c r="BX124" s="146">
        <v>0</v>
      </c>
      <c r="BY124" s="146">
        <v>0</v>
      </c>
      <c r="BZ124" s="146">
        <v>0</v>
      </c>
      <c r="CA124" s="146">
        <v>0</v>
      </c>
      <c r="CB124" s="146">
        <v>0</v>
      </c>
      <c r="CC124" s="146">
        <v>3.5189008E-5</v>
      </c>
      <c r="CD124" s="146">
        <v>2.8146964000000002E-5</v>
      </c>
      <c r="CE124" s="146">
        <v>1.2583695000000001E-5</v>
      </c>
      <c r="CF124" s="146">
        <v>1.3987499999999999E-5</v>
      </c>
      <c r="CG124" s="146">
        <v>5.6876007000000001E-5</v>
      </c>
      <c r="CH124" s="146">
        <v>4.4827938000000002E-5</v>
      </c>
      <c r="CI124" s="146">
        <v>2.0199638999999999E-5</v>
      </c>
      <c r="CJ124" s="146">
        <v>0</v>
      </c>
      <c r="CK124" s="146">
        <v>3.8810880999999999E-5</v>
      </c>
      <c r="CL124" s="146">
        <v>3.2144005999999999E-5</v>
      </c>
      <c r="CM124" s="146">
        <v>1.8164794999999999E-5</v>
      </c>
      <c r="CN124" s="146">
        <v>6.4881607000000005E-5</v>
      </c>
      <c r="CO124" s="146">
        <v>2.4470342500000001E-4</v>
      </c>
      <c r="CP124" s="146">
        <v>1.9666762900000001E-4</v>
      </c>
      <c r="CQ124" s="146">
        <v>9.2168998999999995E-5</v>
      </c>
      <c r="CT124" s="105"/>
    </row>
    <row r="125" spans="1:98" x14ac:dyDescent="0.25">
      <c r="A125" s="122" t="s">
        <v>692</v>
      </c>
      <c r="B125" s="104" t="s">
        <v>129</v>
      </c>
      <c r="C125" s="88" t="s">
        <v>135</v>
      </c>
      <c r="D125" s="123">
        <f t="shared" ca="1" si="12"/>
        <v>0</v>
      </c>
      <c r="E125" s="123">
        <f t="shared" ca="1" si="12"/>
        <v>0</v>
      </c>
      <c r="F125" s="123">
        <f t="shared" ca="1" si="12"/>
        <v>1.2829391500000001E-5</v>
      </c>
      <c r="G125" s="123">
        <f t="shared" ca="1" si="12"/>
        <v>0</v>
      </c>
      <c r="H125" s="123">
        <f t="shared" ca="1" si="12"/>
        <v>0</v>
      </c>
      <c r="I125" s="123">
        <f t="shared" ca="1" si="12"/>
        <v>7.4445344650000001E-4</v>
      </c>
      <c r="J125" s="123">
        <f t="shared" ca="1" si="12"/>
        <v>0</v>
      </c>
      <c r="K125" s="123">
        <f t="shared" ca="1" si="12"/>
        <v>0</v>
      </c>
      <c r="L125" s="123">
        <f t="shared" ca="1" si="12"/>
        <v>0</v>
      </c>
      <c r="M125" s="123">
        <f t="shared" ca="1" si="12"/>
        <v>1.5501831424999998E-4</v>
      </c>
      <c r="N125" s="123">
        <f t="shared" ca="1" si="12"/>
        <v>3.9483459350000001E-4</v>
      </c>
      <c r="O125" s="123">
        <f t="shared" ca="1" si="12"/>
        <v>2.70589168375E-3</v>
      </c>
      <c r="P125" s="123">
        <f t="shared" ca="1" si="12"/>
        <v>6.7313887724999996E-4</v>
      </c>
      <c r="Q125" s="123">
        <f t="shared" ca="1" si="12"/>
        <v>1.5501831424999998E-4</v>
      </c>
      <c r="R125" s="123">
        <f t="shared" ca="1" si="12"/>
        <v>0</v>
      </c>
      <c r="S125" s="123">
        <f t="shared" ca="1" si="12"/>
        <v>0</v>
      </c>
      <c r="T125" s="123">
        <f t="shared" ca="1" si="11"/>
        <v>0</v>
      </c>
      <c r="U125" s="124">
        <f t="shared" ca="1" si="11"/>
        <v>0</v>
      </c>
      <c r="X125" s="146">
        <v>0</v>
      </c>
      <c r="Y125" s="146">
        <v>0</v>
      </c>
      <c r="Z125" s="146">
        <v>0</v>
      </c>
      <c r="AA125" s="146">
        <v>0</v>
      </c>
      <c r="AB125" s="146">
        <v>0</v>
      </c>
      <c r="AC125" s="146">
        <v>0</v>
      </c>
      <c r="AD125" s="146">
        <v>0</v>
      </c>
      <c r="AE125" s="146">
        <v>0</v>
      </c>
      <c r="AF125" s="146">
        <v>1.3175825E-5</v>
      </c>
      <c r="AG125" s="146">
        <v>1.3166154E-5</v>
      </c>
      <c r="AH125" s="146">
        <v>1.2842449999999999E-5</v>
      </c>
      <c r="AI125" s="146">
        <v>1.2133137E-5</v>
      </c>
      <c r="AJ125" s="146">
        <v>0</v>
      </c>
      <c r="AK125" s="146">
        <v>0</v>
      </c>
      <c r="AL125" s="146">
        <v>0</v>
      </c>
      <c r="AM125" s="146">
        <v>0</v>
      </c>
      <c r="AN125" s="146">
        <v>0</v>
      </c>
      <c r="AO125" s="146">
        <v>0</v>
      </c>
      <c r="AP125" s="146">
        <v>0</v>
      </c>
      <c r="AQ125" s="146">
        <v>0</v>
      </c>
      <c r="AR125" s="146">
        <v>1.151719496E-3</v>
      </c>
      <c r="AS125" s="146">
        <v>7.5576798100000005E-4</v>
      </c>
      <c r="AT125" s="146">
        <v>7.4302033400000002E-4</v>
      </c>
      <c r="AU125" s="146">
        <v>3.2730597500000002E-4</v>
      </c>
      <c r="AV125" s="146">
        <v>0</v>
      </c>
      <c r="AW125" s="146">
        <v>0</v>
      </c>
      <c r="AX125" s="146">
        <v>0</v>
      </c>
      <c r="AY125" s="146">
        <v>0</v>
      </c>
      <c r="AZ125" s="146">
        <v>0</v>
      </c>
      <c r="BA125" s="146">
        <v>0</v>
      </c>
      <c r="BB125" s="109">
        <v>0</v>
      </c>
      <c r="BC125" s="109">
        <v>0</v>
      </c>
      <c r="BD125" s="146">
        <v>0</v>
      </c>
      <c r="BE125" s="146">
        <v>0</v>
      </c>
      <c r="BF125" s="146">
        <v>0</v>
      </c>
      <c r="BG125" s="146">
        <v>0</v>
      </c>
      <c r="BH125" s="146">
        <v>1.5620515400000001E-4</v>
      </c>
      <c r="BI125" s="146">
        <v>1.5368277899999999E-4</v>
      </c>
      <c r="BJ125" s="146">
        <v>1.54682449E-4</v>
      </c>
      <c r="BK125" s="146">
        <v>1.5550287499999999E-4</v>
      </c>
      <c r="BL125" s="146">
        <v>4.0110818499999997E-4</v>
      </c>
      <c r="BM125" s="146">
        <v>4.0846030400000001E-4</v>
      </c>
      <c r="BN125" s="146">
        <v>4.0201145599999999E-4</v>
      </c>
      <c r="BO125" s="146">
        <v>3.6775842900000001E-4</v>
      </c>
      <c r="BP125" s="146">
        <v>2.7051258229999998E-3</v>
      </c>
      <c r="BQ125" s="146">
        <v>2.7075953240000001E-3</v>
      </c>
      <c r="BR125" s="146">
        <v>2.7027487460000001E-3</v>
      </c>
      <c r="BS125" s="146">
        <v>2.7080968419999998E-3</v>
      </c>
      <c r="BT125" s="146">
        <v>6.75639085E-4</v>
      </c>
      <c r="BU125" s="146">
        <v>6.7361871000000005E-4</v>
      </c>
      <c r="BV125" s="146">
        <v>6.7207081199999999E-4</v>
      </c>
      <c r="BW125" s="146">
        <v>6.71226902E-4</v>
      </c>
      <c r="BX125" s="146">
        <v>1.5620515400000001E-4</v>
      </c>
      <c r="BY125" s="146">
        <v>1.5368277899999999E-4</v>
      </c>
      <c r="BZ125" s="146">
        <v>1.54682449E-4</v>
      </c>
      <c r="CA125" s="146">
        <v>1.5550287499999999E-4</v>
      </c>
      <c r="CB125" s="146">
        <v>0</v>
      </c>
      <c r="CC125" s="146">
        <v>0</v>
      </c>
      <c r="CD125" s="146">
        <v>0</v>
      </c>
      <c r="CE125" s="146">
        <v>0</v>
      </c>
      <c r="CF125" s="146">
        <v>0</v>
      </c>
      <c r="CG125" s="146">
        <v>0</v>
      </c>
      <c r="CH125" s="146">
        <v>0</v>
      </c>
      <c r="CI125" s="146">
        <v>0</v>
      </c>
      <c r="CJ125" s="146">
        <v>0</v>
      </c>
      <c r="CK125" s="146">
        <v>0</v>
      </c>
      <c r="CL125" s="146">
        <v>0</v>
      </c>
      <c r="CM125" s="146">
        <v>0</v>
      </c>
      <c r="CN125" s="146">
        <v>0</v>
      </c>
      <c r="CO125" s="146">
        <v>0</v>
      </c>
      <c r="CP125" s="146">
        <v>0</v>
      </c>
      <c r="CQ125" s="146">
        <v>0</v>
      </c>
      <c r="CT125" s="105"/>
    </row>
    <row r="126" spans="1:98" x14ac:dyDescent="0.25">
      <c r="A126" s="122" t="s">
        <v>692</v>
      </c>
      <c r="B126" s="104" t="s">
        <v>129</v>
      </c>
      <c r="C126" s="88" t="s">
        <v>136</v>
      </c>
      <c r="D126" s="123">
        <f t="shared" ca="1" si="12"/>
        <v>2.8408310000000002E-6</v>
      </c>
      <c r="E126" s="123">
        <f t="shared" ca="1" si="12"/>
        <v>0</v>
      </c>
      <c r="F126" s="123">
        <f t="shared" ca="1" si="12"/>
        <v>1.8034845312499999E-3</v>
      </c>
      <c r="G126" s="123">
        <f t="shared" ca="1" si="12"/>
        <v>0</v>
      </c>
      <c r="H126" s="123">
        <f t="shared" ca="1" si="12"/>
        <v>0</v>
      </c>
      <c r="I126" s="123">
        <f t="shared" ca="1" si="12"/>
        <v>2.2333101224999998E-3</v>
      </c>
      <c r="J126" s="123">
        <f t="shared" ca="1" si="12"/>
        <v>0</v>
      </c>
      <c r="K126" s="123">
        <f t="shared" ca="1" si="12"/>
        <v>5.3468351425E-4</v>
      </c>
      <c r="L126" s="123">
        <f t="shared" ca="1" si="12"/>
        <v>7.1292561774999991E-4</v>
      </c>
      <c r="M126" s="123">
        <f t="shared" ca="1" si="12"/>
        <v>4.6769708382749998E-2</v>
      </c>
      <c r="N126" s="123">
        <f t="shared" ca="1" si="12"/>
        <v>0.11838400139775</v>
      </c>
      <c r="O126" s="123">
        <f t="shared" ca="1" si="12"/>
        <v>0.20248915934400002</v>
      </c>
      <c r="P126" s="123">
        <f t="shared" ca="1" si="12"/>
        <v>0.188744098039</v>
      </c>
      <c r="Q126" s="123">
        <f t="shared" ca="1" si="12"/>
        <v>4.6769708382749998E-2</v>
      </c>
      <c r="R126" s="123">
        <f t="shared" ca="1" si="12"/>
        <v>0</v>
      </c>
      <c r="S126" s="123">
        <f t="shared" ca="1" si="12"/>
        <v>0</v>
      </c>
      <c r="T126" s="123">
        <f t="shared" ca="1" si="11"/>
        <v>3.3774379999999998E-6</v>
      </c>
      <c r="U126" s="124">
        <f t="shared" ca="1" si="11"/>
        <v>6.0769617724999996E-4</v>
      </c>
      <c r="X126" s="146">
        <v>1.1363324000000001E-5</v>
      </c>
      <c r="Y126" s="146">
        <v>0</v>
      </c>
      <c r="Z126" s="146">
        <v>0</v>
      </c>
      <c r="AA126" s="146">
        <v>0</v>
      </c>
      <c r="AB126" s="146">
        <v>0</v>
      </c>
      <c r="AC126" s="146">
        <v>0</v>
      </c>
      <c r="AD126" s="146">
        <v>0</v>
      </c>
      <c r="AE126" s="146">
        <v>0</v>
      </c>
      <c r="AF126" s="146">
        <v>1.8671441530000001E-3</v>
      </c>
      <c r="AG126" s="146">
        <v>1.841049496E-3</v>
      </c>
      <c r="AH126" s="146">
        <v>1.807417045E-3</v>
      </c>
      <c r="AI126" s="146">
        <v>1.6983274309999999E-3</v>
      </c>
      <c r="AJ126" s="146">
        <v>0</v>
      </c>
      <c r="AK126" s="146">
        <v>0</v>
      </c>
      <c r="AL126" s="146">
        <v>0</v>
      </c>
      <c r="AM126" s="146">
        <v>0</v>
      </c>
      <c r="AN126" s="146">
        <v>0</v>
      </c>
      <c r="AO126" s="146">
        <v>0</v>
      </c>
      <c r="AP126" s="146">
        <v>0</v>
      </c>
      <c r="AQ126" s="146">
        <v>0</v>
      </c>
      <c r="AR126" s="146">
        <v>2.4466915829999998E-3</v>
      </c>
      <c r="AS126" s="146">
        <v>2.328247065E-3</v>
      </c>
      <c r="AT126" s="146">
        <v>2.549536714E-3</v>
      </c>
      <c r="AU126" s="146">
        <v>1.608765128E-3</v>
      </c>
      <c r="AV126" s="146">
        <v>0</v>
      </c>
      <c r="AW126" s="146">
        <v>0</v>
      </c>
      <c r="AX126" s="146">
        <v>0</v>
      </c>
      <c r="AY126" s="146">
        <v>0</v>
      </c>
      <c r="AZ126" s="146">
        <v>1.173759852E-3</v>
      </c>
      <c r="BA126" s="146">
        <v>9.64974205E-4</v>
      </c>
      <c r="BB126" s="109">
        <v>0</v>
      </c>
      <c r="BC126" s="109">
        <v>0</v>
      </c>
      <c r="BD126" s="146">
        <v>1.028469589E-3</v>
      </c>
      <c r="BE126" s="146">
        <v>7.2205895099999992E-4</v>
      </c>
      <c r="BF126" s="146">
        <v>5.8025056799999994E-4</v>
      </c>
      <c r="BG126" s="146">
        <v>5.2092336300000003E-4</v>
      </c>
      <c r="BH126" s="146">
        <v>4.6928973753000001E-2</v>
      </c>
      <c r="BI126" s="146">
        <v>4.6598461968E-2</v>
      </c>
      <c r="BJ126" s="146">
        <v>4.6711654261999996E-2</v>
      </c>
      <c r="BK126" s="146">
        <v>4.6839743548000003E-2</v>
      </c>
      <c r="BL126" s="146">
        <v>0.12074815770899999</v>
      </c>
      <c r="BM126" s="146">
        <v>0.123509916804</v>
      </c>
      <c r="BN126" s="146">
        <v>0.11967342073499999</v>
      </c>
      <c r="BO126" s="146">
        <v>0.10960451034300001</v>
      </c>
      <c r="BP126" s="146">
        <v>0.202340153588</v>
      </c>
      <c r="BQ126" s="146">
        <v>0.20235252690800001</v>
      </c>
      <c r="BR126" s="146">
        <v>0.202374585233</v>
      </c>
      <c r="BS126" s="146">
        <v>0.20288937164699999</v>
      </c>
      <c r="BT126" s="146">
        <v>0.18876596154200001</v>
      </c>
      <c r="BU126" s="146">
        <v>0.18867733361700001</v>
      </c>
      <c r="BV126" s="146">
        <v>0.18859859564499998</v>
      </c>
      <c r="BW126" s="146">
        <v>0.18893450135200002</v>
      </c>
      <c r="BX126" s="146">
        <v>4.6928973753000001E-2</v>
      </c>
      <c r="BY126" s="146">
        <v>4.6598461968E-2</v>
      </c>
      <c r="BZ126" s="146">
        <v>4.6711654261999996E-2</v>
      </c>
      <c r="CA126" s="146">
        <v>4.6839743548000003E-2</v>
      </c>
      <c r="CB126" s="146">
        <v>0</v>
      </c>
      <c r="CC126" s="146">
        <v>0</v>
      </c>
      <c r="CD126" s="146">
        <v>0</v>
      </c>
      <c r="CE126" s="146">
        <v>0</v>
      </c>
      <c r="CF126" s="146">
        <v>0</v>
      </c>
      <c r="CG126" s="146">
        <v>0</v>
      </c>
      <c r="CH126" s="146">
        <v>0</v>
      </c>
      <c r="CI126" s="146">
        <v>0</v>
      </c>
      <c r="CJ126" s="146">
        <v>1.3509751999999999E-5</v>
      </c>
      <c r="CK126" s="146">
        <v>0</v>
      </c>
      <c r="CL126" s="146">
        <v>0</v>
      </c>
      <c r="CM126" s="146">
        <v>0</v>
      </c>
      <c r="CN126" s="146">
        <v>5.9821813699999996E-4</v>
      </c>
      <c r="CO126" s="146">
        <v>6.8351885899999997E-4</v>
      </c>
      <c r="CP126" s="146">
        <v>5.97349068E-4</v>
      </c>
      <c r="CQ126" s="146">
        <v>5.5169864500000001E-4</v>
      </c>
      <c r="CT126" s="105"/>
    </row>
    <row r="127" spans="1:98" x14ac:dyDescent="0.25">
      <c r="A127" s="122" t="s">
        <v>692</v>
      </c>
      <c r="B127" s="104" t="s">
        <v>129</v>
      </c>
      <c r="C127" s="88" t="s">
        <v>130</v>
      </c>
      <c r="D127" s="123">
        <f t="shared" ca="1" si="12"/>
        <v>3.5966914999999999E-6</v>
      </c>
      <c r="E127" s="123">
        <f t="shared" ca="1" si="12"/>
        <v>0</v>
      </c>
      <c r="F127" s="123">
        <f t="shared" ca="1" si="12"/>
        <v>1.52946236725E-3</v>
      </c>
      <c r="G127" s="123">
        <f t="shared" ca="1" si="12"/>
        <v>0</v>
      </c>
      <c r="H127" s="123">
        <f t="shared" ca="1" si="12"/>
        <v>0</v>
      </c>
      <c r="I127" s="123">
        <f t="shared" ca="1" si="12"/>
        <v>2.2718059452499998E-3</v>
      </c>
      <c r="J127" s="123">
        <f t="shared" ca="1" si="12"/>
        <v>0</v>
      </c>
      <c r="K127" s="123">
        <f t="shared" ca="1" si="12"/>
        <v>4.61709306E-4</v>
      </c>
      <c r="L127" s="123">
        <f t="shared" ca="1" si="12"/>
        <v>6.1084008224999997E-4</v>
      </c>
      <c r="M127" s="123">
        <f t="shared" ca="1" si="12"/>
        <v>4.9113318751749999E-2</v>
      </c>
      <c r="N127" s="123">
        <f t="shared" ca="1" si="12"/>
        <v>0.12376135413625</v>
      </c>
      <c r="O127" s="123">
        <f t="shared" ca="1" si="12"/>
        <v>0.101460571258</v>
      </c>
      <c r="P127" s="123">
        <f t="shared" ca="1" si="12"/>
        <v>0.19486446307074998</v>
      </c>
      <c r="Q127" s="123">
        <f t="shared" ca="1" si="12"/>
        <v>4.9113318751749999E-2</v>
      </c>
      <c r="R127" s="123">
        <f t="shared" ca="1" si="12"/>
        <v>0</v>
      </c>
      <c r="S127" s="123">
        <f t="shared" ca="1" si="12"/>
        <v>0</v>
      </c>
      <c r="T127" s="123">
        <f t="shared" ca="1" si="11"/>
        <v>4.5695592499999996E-6</v>
      </c>
      <c r="U127" s="124">
        <f t="shared" ca="1" si="11"/>
        <v>5.0917264399999993E-4</v>
      </c>
      <c r="X127" s="146">
        <v>1.4386766E-5</v>
      </c>
      <c r="Y127" s="146">
        <v>0</v>
      </c>
      <c r="Z127" s="146">
        <v>0</v>
      </c>
      <c r="AA127" s="146">
        <v>0</v>
      </c>
      <c r="AB127" s="146">
        <v>0</v>
      </c>
      <c r="AC127" s="146">
        <v>0</v>
      </c>
      <c r="AD127" s="146">
        <v>0</v>
      </c>
      <c r="AE127" s="146">
        <v>0</v>
      </c>
      <c r="AF127" s="146">
        <v>1.580432027E-3</v>
      </c>
      <c r="AG127" s="146">
        <v>1.5618288150000001E-3</v>
      </c>
      <c r="AH127" s="146">
        <v>1.5341169619999999E-3</v>
      </c>
      <c r="AI127" s="146">
        <v>1.4414716649999999E-3</v>
      </c>
      <c r="AJ127" s="146">
        <v>0</v>
      </c>
      <c r="AK127" s="146">
        <v>0</v>
      </c>
      <c r="AL127" s="146">
        <v>0</v>
      </c>
      <c r="AM127" s="146">
        <v>0</v>
      </c>
      <c r="AN127" s="146">
        <v>0</v>
      </c>
      <c r="AO127" s="146">
        <v>0</v>
      </c>
      <c r="AP127" s="146">
        <v>0</v>
      </c>
      <c r="AQ127" s="146">
        <v>0</v>
      </c>
      <c r="AR127" s="146">
        <v>2.6864403839999998E-3</v>
      </c>
      <c r="AS127" s="146">
        <v>2.3635800960000002E-3</v>
      </c>
      <c r="AT127" s="146">
        <v>2.63080726E-3</v>
      </c>
      <c r="AU127" s="146">
        <v>1.4063960410000001E-3</v>
      </c>
      <c r="AV127" s="146">
        <v>0</v>
      </c>
      <c r="AW127" s="146">
        <v>0</v>
      </c>
      <c r="AX127" s="146">
        <v>0</v>
      </c>
      <c r="AY127" s="146">
        <v>0</v>
      </c>
      <c r="AZ127" s="146">
        <v>1.009560838E-3</v>
      </c>
      <c r="BA127" s="146">
        <v>8.3727638599999995E-4</v>
      </c>
      <c r="BB127" s="109">
        <v>0</v>
      </c>
      <c r="BC127" s="109">
        <v>0</v>
      </c>
      <c r="BD127" s="146">
        <v>8.8084499600000002E-4</v>
      </c>
      <c r="BE127" s="146">
        <v>6.2098894599999996E-4</v>
      </c>
      <c r="BF127" s="146">
        <v>4.9533143100000002E-4</v>
      </c>
      <c r="BG127" s="146">
        <v>4.4619495599999999E-4</v>
      </c>
      <c r="BH127" s="146">
        <v>4.9200655651E-2</v>
      </c>
      <c r="BI127" s="146">
        <v>4.8961826845E-2</v>
      </c>
      <c r="BJ127" s="146">
        <v>4.9083892189E-2</v>
      </c>
      <c r="BK127" s="146">
        <v>4.9206900321999994E-2</v>
      </c>
      <c r="BL127" s="146">
        <v>0.126344650088</v>
      </c>
      <c r="BM127" s="146">
        <v>0.128961518976</v>
      </c>
      <c r="BN127" s="146">
        <v>0.12515750247000001</v>
      </c>
      <c r="BO127" s="146">
        <v>0.11458174501099999</v>
      </c>
      <c r="BP127" s="146">
        <v>0.101492910792</v>
      </c>
      <c r="BQ127" s="146">
        <v>0.10132352431500001</v>
      </c>
      <c r="BR127" s="146">
        <v>0.10144409372299999</v>
      </c>
      <c r="BS127" s="146">
        <v>0.10158175620200001</v>
      </c>
      <c r="BT127" s="146">
        <v>0.19455073123299998</v>
      </c>
      <c r="BU127" s="146">
        <v>0.19471329344899999</v>
      </c>
      <c r="BV127" s="146">
        <v>0.19484386810600002</v>
      </c>
      <c r="BW127" s="146">
        <v>0.195349959495</v>
      </c>
      <c r="BX127" s="146">
        <v>4.9200655651E-2</v>
      </c>
      <c r="BY127" s="146">
        <v>4.8961826845E-2</v>
      </c>
      <c r="BZ127" s="146">
        <v>4.9083892189E-2</v>
      </c>
      <c r="CA127" s="146">
        <v>4.9206900321999994E-2</v>
      </c>
      <c r="CB127" s="146">
        <v>0</v>
      </c>
      <c r="CC127" s="146">
        <v>0</v>
      </c>
      <c r="CD127" s="146">
        <v>0</v>
      </c>
      <c r="CE127" s="146">
        <v>0</v>
      </c>
      <c r="CF127" s="146">
        <v>0</v>
      </c>
      <c r="CG127" s="146">
        <v>0</v>
      </c>
      <c r="CH127" s="146">
        <v>0</v>
      </c>
      <c r="CI127" s="146">
        <v>0</v>
      </c>
      <c r="CJ127" s="146">
        <v>1.8278236999999998E-5</v>
      </c>
      <c r="CK127" s="146">
        <v>0</v>
      </c>
      <c r="CL127" s="146">
        <v>0</v>
      </c>
      <c r="CM127" s="146">
        <v>0</v>
      </c>
      <c r="CN127" s="146">
        <v>5.0159912199999998E-4</v>
      </c>
      <c r="CO127" s="146">
        <v>5.7236455499999996E-4</v>
      </c>
      <c r="CP127" s="146">
        <v>4.9986453699999995E-4</v>
      </c>
      <c r="CQ127" s="146">
        <v>4.6286236199999999E-4</v>
      </c>
      <c r="CT127" s="105"/>
    </row>
    <row r="128" spans="1:98" x14ac:dyDescent="0.25">
      <c r="A128" s="122" t="s">
        <v>692</v>
      </c>
      <c r="B128" s="104" t="s">
        <v>129</v>
      </c>
      <c r="C128" s="88" t="s">
        <v>134</v>
      </c>
      <c r="D128" s="123">
        <f t="shared" ca="1" si="12"/>
        <v>2.8422800000000002E-6</v>
      </c>
      <c r="E128" s="123">
        <f t="shared" ca="1" si="12"/>
        <v>0</v>
      </c>
      <c r="F128" s="123">
        <f t="shared" ca="1" si="12"/>
        <v>1.2500353120000001E-3</v>
      </c>
      <c r="G128" s="123">
        <f t="shared" ca="1" si="12"/>
        <v>0</v>
      </c>
      <c r="H128" s="123">
        <f t="shared" ca="1" si="12"/>
        <v>0</v>
      </c>
      <c r="I128" s="123">
        <f t="shared" ca="1" si="12"/>
        <v>1.9287390184999998E-3</v>
      </c>
      <c r="J128" s="123">
        <f t="shared" ca="1" si="12"/>
        <v>0</v>
      </c>
      <c r="K128" s="123">
        <f t="shared" ca="1" si="12"/>
        <v>3.7603645174999999E-4</v>
      </c>
      <c r="L128" s="123">
        <f t="shared" ca="1" si="12"/>
        <v>5.1088739625000006E-4</v>
      </c>
      <c r="M128" s="123">
        <f t="shared" ca="1" si="12"/>
        <v>1.523331940975E-2</v>
      </c>
      <c r="N128" s="123">
        <f t="shared" ca="1" si="12"/>
        <v>3.8234653678750001E-2</v>
      </c>
      <c r="O128" s="123">
        <f t="shared" ca="1" si="12"/>
        <v>0.26609209856099997</v>
      </c>
      <c r="P128" s="123">
        <f t="shared" ca="1" si="12"/>
        <v>6.6211873667999993E-2</v>
      </c>
      <c r="Q128" s="123">
        <f t="shared" ca="1" si="12"/>
        <v>1.523331940975E-2</v>
      </c>
      <c r="R128" s="123">
        <f t="shared" ca="1" si="12"/>
        <v>0</v>
      </c>
      <c r="S128" s="123">
        <f t="shared" ca="1" si="12"/>
        <v>0</v>
      </c>
      <c r="T128" s="123">
        <f t="shared" ca="1" si="11"/>
        <v>3.7948845E-6</v>
      </c>
      <c r="U128" s="124">
        <f t="shared" ca="1" si="11"/>
        <v>4.3487258375000005E-4</v>
      </c>
      <c r="X128" s="146">
        <v>1.1369120000000001E-5</v>
      </c>
      <c r="Y128" s="146">
        <v>0</v>
      </c>
      <c r="Z128" s="146">
        <v>0</v>
      </c>
      <c r="AA128" s="146">
        <v>0</v>
      </c>
      <c r="AB128" s="146">
        <v>0</v>
      </c>
      <c r="AC128" s="146">
        <v>0</v>
      </c>
      <c r="AD128" s="146">
        <v>0</v>
      </c>
      <c r="AE128" s="146">
        <v>0</v>
      </c>
      <c r="AF128" s="146">
        <v>1.287539615E-3</v>
      </c>
      <c r="AG128" s="146">
        <v>1.2767661059999999E-3</v>
      </c>
      <c r="AH128" s="146">
        <v>1.2561666110000001E-3</v>
      </c>
      <c r="AI128" s="146">
        <v>1.1796689160000001E-3</v>
      </c>
      <c r="AJ128" s="146">
        <v>0</v>
      </c>
      <c r="AK128" s="146">
        <v>0</v>
      </c>
      <c r="AL128" s="146">
        <v>0</v>
      </c>
      <c r="AM128" s="146">
        <v>0</v>
      </c>
      <c r="AN128" s="146">
        <v>0</v>
      </c>
      <c r="AO128" s="146">
        <v>0</v>
      </c>
      <c r="AP128" s="146">
        <v>0</v>
      </c>
      <c r="AQ128" s="146">
        <v>0</v>
      </c>
      <c r="AR128" s="146">
        <v>2.2684232729999997E-3</v>
      </c>
      <c r="AS128" s="146">
        <v>2.0065145140000002E-3</v>
      </c>
      <c r="AT128" s="146">
        <v>2.2350210749999999E-3</v>
      </c>
      <c r="AU128" s="146">
        <v>1.2049972120000002E-3</v>
      </c>
      <c r="AV128" s="146">
        <v>0</v>
      </c>
      <c r="AW128" s="146">
        <v>0</v>
      </c>
      <c r="AX128" s="146">
        <v>0</v>
      </c>
      <c r="AY128" s="146">
        <v>0</v>
      </c>
      <c r="AZ128" s="146">
        <v>8.3269486099999995E-4</v>
      </c>
      <c r="BA128" s="146">
        <v>6.7145094599999999E-4</v>
      </c>
      <c r="BB128" s="109">
        <v>0</v>
      </c>
      <c r="BC128" s="109">
        <v>0</v>
      </c>
      <c r="BD128" s="146">
        <v>7.5258760300000007E-4</v>
      </c>
      <c r="BE128" s="146">
        <v>5.1744144299999996E-4</v>
      </c>
      <c r="BF128" s="146">
        <v>4.0657286300000003E-4</v>
      </c>
      <c r="BG128" s="146">
        <v>3.6694767600000002E-4</v>
      </c>
      <c r="BH128" s="146">
        <v>1.5285306849999999E-2</v>
      </c>
      <c r="BI128" s="146">
        <v>1.5080645800999999E-2</v>
      </c>
      <c r="BJ128" s="146">
        <v>1.5222110779E-2</v>
      </c>
      <c r="BK128" s="146">
        <v>1.5345214209000001E-2</v>
      </c>
      <c r="BL128" s="146">
        <v>3.8719788633000005E-2</v>
      </c>
      <c r="BM128" s="146">
        <v>3.977878101E-2</v>
      </c>
      <c r="BN128" s="146">
        <v>3.8614043956000002E-2</v>
      </c>
      <c r="BO128" s="146">
        <v>3.5826001116000004E-2</v>
      </c>
      <c r="BP128" s="146">
        <v>0.26486207666299999</v>
      </c>
      <c r="BQ128" s="146">
        <v>0.26595806058999999</v>
      </c>
      <c r="BR128" s="146">
        <v>0.266145060489</v>
      </c>
      <c r="BS128" s="146">
        <v>0.26740319650200001</v>
      </c>
      <c r="BT128" s="146">
        <v>6.6190195711000002E-2</v>
      </c>
      <c r="BU128" s="146">
        <v>6.6169133446000006E-2</v>
      </c>
      <c r="BV128" s="146">
        <v>6.6183973048E-2</v>
      </c>
      <c r="BW128" s="146">
        <v>6.6304192467000006E-2</v>
      </c>
      <c r="BX128" s="146">
        <v>1.5285306849999999E-2</v>
      </c>
      <c r="BY128" s="146">
        <v>1.5080645800999999E-2</v>
      </c>
      <c r="BZ128" s="146">
        <v>1.5222110779E-2</v>
      </c>
      <c r="CA128" s="146">
        <v>1.5345214209000001E-2</v>
      </c>
      <c r="CB128" s="146">
        <v>0</v>
      </c>
      <c r="CC128" s="146">
        <v>0</v>
      </c>
      <c r="CD128" s="146">
        <v>0</v>
      </c>
      <c r="CE128" s="146">
        <v>0</v>
      </c>
      <c r="CF128" s="146">
        <v>0</v>
      </c>
      <c r="CG128" s="146">
        <v>0</v>
      </c>
      <c r="CH128" s="146">
        <v>0</v>
      </c>
      <c r="CI128" s="146">
        <v>0</v>
      </c>
      <c r="CJ128" s="146">
        <v>1.5179538E-5</v>
      </c>
      <c r="CK128" s="146">
        <v>0</v>
      </c>
      <c r="CL128" s="146">
        <v>0</v>
      </c>
      <c r="CM128" s="146">
        <v>0</v>
      </c>
      <c r="CN128" s="146">
        <v>4.3220973500000001E-4</v>
      </c>
      <c r="CO128" s="146">
        <v>4.9128299100000006E-4</v>
      </c>
      <c r="CP128" s="146">
        <v>4.2612951200000004E-4</v>
      </c>
      <c r="CQ128" s="146">
        <v>3.8986809699999997E-4</v>
      </c>
      <c r="CT128" s="105"/>
    </row>
    <row r="129" spans="1:98" x14ac:dyDescent="0.25">
      <c r="A129" s="122" t="s">
        <v>692</v>
      </c>
      <c r="B129" s="104" t="s">
        <v>129</v>
      </c>
      <c r="C129" s="88" t="s">
        <v>133</v>
      </c>
      <c r="D129" s="123">
        <f t="shared" ca="1" si="12"/>
        <v>0</v>
      </c>
      <c r="E129" s="123">
        <f t="shared" ca="1" si="12"/>
        <v>0</v>
      </c>
      <c r="F129" s="123">
        <f t="shared" ca="1" si="12"/>
        <v>8.5607811250000006E-5</v>
      </c>
      <c r="G129" s="123">
        <f t="shared" ca="1" si="12"/>
        <v>0</v>
      </c>
      <c r="H129" s="123">
        <f t="shared" ca="1" si="12"/>
        <v>0</v>
      </c>
      <c r="I129" s="123">
        <f t="shared" ca="1" si="12"/>
        <v>8.6784750617500007E-3</v>
      </c>
      <c r="J129" s="123">
        <f t="shared" ca="1" si="12"/>
        <v>0</v>
      </c>
      <c r="K129" s="123">
        <f t="shared" ca="1" si="12"/>
        <v>2.6742791249999999E-5</v>
      </c>
      <c r="L129" s="123">
        <f t="shared" ca="1" si="12"/>
        <v>3.5741008750000001E-5</v>
      </c>
      <c r="M129" s="123">
        <f t="shared" ca="1" si="12"/>
        <v>1.2174706734999999E-3</v>
      </c>
      <c r="N129" s="123">
        <f t="shared" ca="1" si="12"/>
        <v>4.6472337247500002E-3</v>
      </c>
      <c r="O129" s="123">
        <f t="shared" ca="1" si="12"/>
        <v>1.4967583215750001E-2</v>
      </c>
      <c r="P129" s="123">
        <f t="shared" ca="1" si="12"/>
        <v>5.16453546025E-3</v>
      </c>
      <c r="Q129" s="123">
        <f t="shared" ca="1" si="12"/>
        <v>1.2174706734999999E-3</v>
      </c>
      <c r="R129" s="123">
        <f t="shared" ca="1" si="12"/>
        <v>0</v>
      </c>
      <c r="S129" s="123">
        <f t="shared" ref="S129:U144" ca="1" si="13">AVERAGE(OFFSET($X129,0,4*S$3-4,1,4))</f>
        <v>0</v>
      </c>
      <c r="T129" s="123">
        <f t="shared" ca="1" si="13"/>
        <v>0</v>
      </c>
      <c r="U129" s="124">
        <f t="shared" ca="1" si="13"/>
        <v>2.9107796250000001E-5</v>
      </c>
      <c r="X129" s="146">
        <v>0</v>
      </c>
      <c r="Y129" s="146">
        <v>0</v>
      </c>
      <c r="Z129" s="146">
        <v>0</v>
      </c>
      <c r="AA129" s="146">
        <v>0</v>
      </c>
      <c r="AB129" s="146">
        <v>0</v>
      </c>
      <c r="AC129" s="146">
        <v>0</v>
      </c>
      <c r="AD129" s="146">
        <v>0</v>
      </c>
      <c r="AE129" s="146">
        <v>0</v>
      </c>
      <c r="AF129" s="146">
        <v>8.8414483000000006E-5</v>
      </c>
      <c r="AG129" s="146">
        <v>8.7604382000000002E-5</v>
      </c>
      <c r="AH129" s="146">
        <v>8.5930007999999994E-5</v>
      </c>
      <c r="AI129" s="146">
        <v>8.0482371999999997E-5</v>
      </c>
      <c r="AJ129" s="146">
        <v>0</v>
      </c>
      <c r="AK129" s="146">
        <v>0</v>
      </c>
      <c r="AL129" s="146">
        <v>0</v>
      </c>
      <c r="AM129" s="146">
        <v>0</v>
      </c>
      <c r="AN129" s="146">
        <v>0</v>
      </c>
      <c r="AO129" s="146">
        <v>0</v>
      </c>
      <c r="AP129" s="146">
        <v>0</v>
      </c>
      <c r="AQ129" s="146">
        <v>0</v>
      </c>
      <c r="AR129" s="146">
        <v>8.3780781919999998E-3</v>
      </c>
      <c r="AS129" s="146">
        <v>8.530757638E-3</v>
      </c>
      <c r="AT129" s="146">
        <v>8.4606156059999996E-3</v>
      </c>
      <c r="AU129" s="146">
        <v>9.3444488109999998E-3</v>
      </c>
      <c r="AV129" s="146">
        <v>0</v>
      </c>
      <c r="AW129" s="146">
        <v>0</v>
      </c>
      <c r="AX129" s="146">
        <v>0</v>
      </c>
      <c r="AY129" s="146">
        <v>0</v>
      </c>
      <c r="AZ129" s="146">
        <v>5.8913236000000002E-5</v>
      </c>
      <c r="BA129" s="146">
        <v>4.8057928999999999E-5</v>
      </c>
      <c r="BB129" s="109">
        <v>0</v>
      </c>
      <c r="BC129" s="109">
        <v>0</v>
      </c>
      <c r="BD129" s="146">
        <v>5.2930665999999998E-5</v>
      </c>
      <c r="BE129" s="146">
        <v>3.6591935E-5</v>
      </c>
      <c r="BF129" s="146">
        <v>2.8056035999999999E-5</v>
      </c>
      <c r="BG129" s="146">
        <v>2.5385398E-5</v>
      </c>
      <c r="BH129" s="146">
        <v>1.2265716429999999E-3</v>
      </c>
      <c r="BI129" s="146">
        <v>1.2078406109999999E-3</v>
      </c>
      <c r="BJ129" s="146">
        <v>1.21433592E-3</v>
      </c>
      <c r="BK129" s="146">
        <v>1.2211345199999999E-3</v>
      </c>
      <c r="BL129" s="146">
        <v>4.7460041369999997E-3</v>
      </c>
      <c r="BM129" s="146">
        <v>4.8322472199999996E-3</v>
      </c>
      <c r="BN129" s="146">
        <v>4.6853095009999996E-3</v>
      </c>
      <c r="BO129" s="146">
        <v>4.3253740410000002E-3</v>
      </c>
      <c r="BP129" s="146">
        <v>1.4963293448999999E-2</v>
      </c>
      <c r="BQ129" s="146">
        <v>1.4965548598000001E-2</v>
      </c>
      <c r="BR129" s="146">
        <v>1.4947025096000001E-2</v>
      </c>
      <c r="BS129" s="146">
        <v>1.4994465720000001E-2</v>
      </c>
      <c r="BT129" s="146">
        <v>5.1812846540000004E-3</v>
      </c>
      <c r="BU129" s="146">
        <v>5.1648196089999999E-3</v>
      </c>
      <c r="BV129" s="146">
        <v>5.1546730209999997E-3</v>
      </c>
      <c r="BW129" s="146">
        <v>5.1573645570000002E-3</v>
      </c>
      <c r="BX129" s="146">
        <v>1.2265716429999999E-3</v>
      </c>
      <c r="BY129" s="146">
        <v>1.2078406109999999E-3</v>
      </c>
      <c r="BZ129" s="146">
        <v>1.21433592E-3</v>
      </c>
      <c r="CA129" s="146">
        <v>1.2211345199999999E-3</v>
      </c>
      <c r="CB129" s="146">
        <v>0</v>
      </c>
      <c r="CC129" s="146">
        <v>0</v>
      </c>
      <c r="CD129" s="146">
        <v>0</v>
      </c>
      <c r="CE129" s="146">
        <v>0</v>
      </c>
      <c r="CF129" s="146">
        <v>0</v>
      </c>
      <c r="CG129" s="146">
        <v>0</v>
      </c>
      <c r="CH129" s="146">
        <v>0</v>
      </c>
      <c r="CI129" s="146">
        <v>0</v>
      </c>
      <c r="CJ129" s="146">
        <v>0</v>
      </c>
      <c r="CK129" s="146">
        <v>0</v>
      </c>
      <c r="CL129" s="146">
        <v>0</v>
      </c>
      <c r="CM129" s="146">
        <v>0</v>
      </c>
      <c r="CN129" s="146">
        <v>2.9054016E-5</v>
      </c>
      <c r="CO129" s="146">
        <v>3.2937944999999998E-5</v>
      </c>
      <c r="CP129" s="146">
        <v>2.8437721000000001E-5</v>
      </c>
      <c r="CQ129" s="146">
        <v>2.6001503E-5</v>
      </c>
      <c r="CT129" s="105"/>
    </row>
    <row r="130" spans="1:98" x14ac:dyDescent="0.25">
      <c r="A130" s="122" t="s">
        <v>692</v>
      </c>
      <c r="B130" s="104" t="s">
        <v>129</v>
      </c>
      <c r="C130" s="88" t="s">
        <v>132</v>
      </c>
      <c r="D130" s="123">
        <f t="shared" ref="D130:S145" ca="1" si="14">AVERAGE(OFFSET($X130,0,4*D$3-4,1,4))</f>
        <v>0</v>
      </c>
      <c r="E130" s="123">
        <f t="shared" ca="1" si="14"/>
        <v>0</v>
      </c>
      <c r="F130" s="123">
        <f t="shared" ca="1" si="14"/>
        <v>7.4720287249999996E-4</v>
      </c>
      <c r="G130" s="123">
        <f t="shared" ca="1" si="14"/>
        <v>0</v>
      </c>
      <c r="H130" s="123">
        <f t="shared" ca="1" si="14"/>
        <v>0</v>
      </c>
      <c r="I130" s="123">
        <f t="shared" ca="1" si="14"/>
        <v>1.092027205E-4</v>
      </c>
      <c r="J130" s="123">
        <f t="shared" ca="1" si="14"/>
        <v>0</v>
      </c>
      <c r="K130" s="123">
        <f t="shared" ca="1" si="14"/>
        <v>2.244322295E-4</v>
      </c>
      <c r="L130" s="123">
        <f t="shared" ca="1" si="14"/>
        <v>3.03467698E-4</v>
      </c>
      <c r="M130" s="123">
        <f t="shared" ca="1" si="14"/>
        <v>1.5123241524E-2</v>
      </c>
      <c r="N130" s="123">
        <f t="shared" ca="1" si="14"/>
        <v>8.3927679903749997E-2</v>
      </c>
      <c r="O130" s="123">
        <f t="shared" ca="1" si="14"/>
        <v>5.8260734378749998E-2</v>
      </c>
      <c r="P130" s="123">
        <f t="shared" ca="1" si="14"/>
        <v>6.1847964856500001E-2</v>
      </c>
      <c r="Q130" s="123">
        <f t="shared" ca="1" si="14"/>
        <v>1.5123241524E-2</v>
      </c>
      <c r="R130" s="123">
        <f t="shared" ca="1" si="14"/>
        <v>0</v>
      </c>
      <c r="S130" s="123">
        <f t="shared" ca="1" si="14"/>
        <v>0</v>
      </c>
      <c r="T130" s="123">
        <f t="shared" ca="1" si="13"/>
        <v>2.9054394999999999E-6</v>
      </c>
      <c r="U130" s="124">
        <f t="shared" ca="1" si="13"/>
        <v>2.5451027499999999E-4</v>
      </c>
      <c r="X130" s="146">
        <v>0</v>
      </c>
      <c r="Y130" s="146">
        <v>0</v>
      </c>
      <c r="Z130" s="146">
        <v>0</v>
      </c>
      <c r="AA130" s="146">
        <v>0</v>
      </c>
      <c r="AB130" s="146">
        <v>0</v>
      </c>
      <c r="AC130" s="146">
        <v>0</v>
      </c>
      <c r="AD130" s="146">
        <v>0</v>
      </c>
      <c r="AE130" s="146">
        <v>0</v>
      </c>
      <c r="AF130" s="146">
        <v>7.7177994400000002E-4</v>
      </c>
      <c r="AG130" s="146">
        <v>7.6568410899999998E-4</v>
      </c>
      <c r="AH130" s="146">
        <v>7.4924009500000003E-4</v>
      </c>
      <c r="AI130" s="146">
        <v>7.0210734200000003E-4</v>
      </c>
      <c r="AJ130" s="146">
        <v>0</v>
      </c>
      <c r="AK130" s="146">
        <v>0</v>
      </c>
      <c r="AL130" s="146">
        <v>0</v>
      </c>
      <c r="AM130" s="146">
        <v>0</v>
      </c>
      <c r="AN130" s="146">
        <v>0</v>
      </c>
      <c r="AO130" s="146">
        <v>0</v>
      </c>
      <c r="AP130" s="146">
        <v>0</v>
      </c>
      <c r="AQ130" s="146">
        <v>0</v>
      </c>
      <c r="AR130" s="146">
        <v>1.2700623000000001E-4</v>
      </c>
      <c r="AS130" s="146">
        <v>1.14467554E-4</v>
      </c>
      <c r="AT130" s="146">
        <v>1.23543723E-4</v>
      </c>
      <c r="AU130" s="146">
        <v>7.1793375000000001E-5</v>
      </c>
      <c r="AV130" s="146">
        <v>0</v>
      </c>
      <c r="AW130" s="146">
        <v>0</v>
      </c>
      <c r="AX130" s="146">
        <v>0</v>
      </c>
      <c r="AY130" s="146">
        <v>0</v>
      </c>
      <c r="AZ130" s="146">
        <v>5.0054261600000001E-4</v>
      </c>
      <c r="BA130" s="146">
        <v>3.9718630199999999E-4</v>
      </c>
      <c r="BB130" s="109">
        <v>0</v>
      </c>
      <c r="BC130" s="109">
        <v>0</v>
      </c>
      <c r="BD130" s="146">
        <v>4.4800665300000003E-4</v>
      </c>
      <c r="BE130" s="146">
        <v>3.02825082E-4</v>
      </c>
      <c r="BF130" s="146">
        <v>2.43422293E-4</v>
      </c>
      <c r="BG130" s="146">
        <v>2.1961676399999999E-4</v>
      </c>
      <c r="BH130" s="146">
        <v>1.5206726627000001E-2</v>
      </c>
      <c r="BI130" s="146">
        <v>1.5065688726E-2</v>
      </c>
      <c r="BJ130" s="146">
        <v>1.5089642278E-2</v>
      </c>
      <c r="BK130" s="146">
        <v>1.5130908465000001E-2</v>
      </c>
      <c r="BL130" s="146">
        <v>8.5769057770000004E-2</v>
      </c>
      <c r="BM130" s="146">
        <v>8.7245468596000006E-2</v>
      </c>
      <c r="BN130" s="146">
        <v>8.4721146011000004E-2</v>
      </c>
      <c r="BO130" s="146">
        <v>7.7975047238E-2</v>
      </c>
      <c r="BP130" s="146">
        <v>5.8382933733999998E-2</v>
      </c>
      <c r="BQ130" s="146">
        <v>5.8244448428999999E-2</v>
      </c>
      <c r="BR130" s="146">
        <v>5.8173881348000001E-2</v>
      </c>
      <c r="BS130" s="146">
        <v>5.8241674004000002E-2</v>
      </c>
      <c r="BT130" s="146">
        <v>6.1972412232E-2</v>
      </c>
      <c r="BU130" s="146">
        <v>6.1867234798E-2</v>
      </c>
      <c r="BV130" s="146">
        <v>6.1747429404E-2</v>
      </c>
      <c r="BW130" s="146">
        <v>6.1804782991999999E-2</v>
      </c>
      <c r="BX130" s="146">
        <v>1.5206726627000001E-2</v>
      </c>
      <c r="BY130" s="146">
        <v>1.5065688726E-2</v>
      </c>
      <c r="BZ130" s="146">
        <v>1.5089642278E-2</v>
      </c>
      <c r="CA130" s="146">
        <v>1.5130908465000001E-2</v>
      </c>
      <c r="CB130" s="146">
        <v>0</v>
      </c>
      <c r="CC130" s="146">
        <v>0</v>
      </c>
      <c r="CD130" s="146">
        <v>0</v>
      </c>
      <c r="CE130" s="146">
        <v>0</v>
      </c>
      <c r="CF130" s="146">
        <v>0</v>
      </c>
      <c r="CG130" s="146">
        <v>0</v>
      </c>
      <c r="CH130" s="146">
        <v>0</v>
      </c>
      <c r="CI130" s="146">
        <v>0</v>
      </c>
      <c r="CJ130" s="146">
        <v>1.1621758E-5</v>
      </c>
      <c r="CK130" s="146">
        <v>0</v>
      </c>
      <c r="CL130" s="146">
        <v>0</v>
      </c>
      <c r="CM130" s="146">
        <v>0</v>
      </c>
      <c r="CN130" s="146">
        <v>2.5389008199999999E-4</v>
      </c>
      <c r="CO130" s="146">
        <v>2.8729644799999998E-4</v>
      </c>
      <c r="CP130" s="146">
        <v>2.48725824E-4</v>
      </c>
      <c r="CQ130" s="146">
        <v>2.28128746E-4</v>
      </c>
      <c r="CT130" s="105"/>
    </row>
    <row r="131" spans="1:98" x14ac:dyDescent="0.25">
      <c r="A131" s="122" t="s">
        <v>692</v>
      </c>
      <c r="B131" s="104" t="s">
        <v>129</v>
      </c>
      <c r="C131" s="88" t="s">
        <v>137</v>
      </c>
      <c r="D131" s="123">
        <f t="shared" ca="1" si="14"/>
        <v>2.6306404999999998E-6</v>
      </c>
      <c r="E131" s="123">
        <f t="shared" ca="1" si="14"/>
        <v>0</v>
      </c>
      <c r="F131" s="123">
        <f t="shared" ca="1" si="14"/>
        <v>7.5906044700000004E-4</v>
      </c>
      <c r="G131" s="123">
        <f t="shared" ca="1" si="14"/>
        <v>0</v>
      </c>
      <c r="H131" s="123">
        <f t="shared" ca="1" si="14"/>
        <v>0</v>
      </c>
      <c r="I131" s="123">
        <f t="shared" ca="1" si="14"/>
        <v>6.241468732500001E-4</v>
      </c>
      <c r="J131" s="123">
        <f t="shared" ca="1" si="14"/>
        <v>0</v>
      </c>
      <c r="K131" s="123">
        <f t="shared" ca="1" si="14"/>
        <v>2.3767851500000001E-4</v>
      </c>
      <c r="L131" s="123">
        <f t="shared" ca="1" si="14"/>
        <v>3.0764457000000004E-4</v>
      </c>
      <c r="M131" s="123">
        <f t="shared" ca="1" si="14"/>
        <v>1.7596232456249999E-2</v>
      </c>
      <c r="N131" s="123">
        <f t="shared" ca="1" si="14"/>
        <v>7.9527295523000002E-2</v>
      </c>
      <c r="O131" s="123">
        <f t="shared" ca="1" si="14"/>
        <v>5.6978966102999996E-2</v>
      </c>
      <c r="P131" s="123">
        <f t="shared" ca="1" si="14"/>
        <v>7.0695084784499998E-2</v>
      </c>
      <c r="Q131" s="123">
        <f t="shared" ca="1" si="14"/>
        <v>1.7596232456249999E-2</v>
      </c>
      <c r="R131" s="123">
        <f t="shared" ca="1" si="14"/>
        <v>0</v>
      </c>
      <c r="S131" s="123">
        <f t="shared" ca="1" si="14"/>
        <v>0</v>
      </c>
      <c r="T131" s="123">
        <f t="shared" ca="1" si="13"/>
        <v>3.56282025E-6</v>
      </c>
      <c r="U131" s="124">
        <f t="shared" ca="1" si="13"/>
        <v>2.4211345225E-4</v>
      </c>
      <c r="X131" s="146">
        <v>1.0522561999999999E-5</v>
      </c>
      <c r="Y131" s="146">
        <v>0</v>
      </c>
      <c r="Z131" s="146">
        <v>0</v>
      </c>
      <c r="AA131" s="146">
        <v>0</v>
      </c>
      <c r="AB131" s="146">
        <v>0</v>
      </c>
      <c r="AC131" s="146">
        <v>0</v>
      </c>
      <c r="AD131" s="146">
        <v>0</v>
      </c>
      <c r="AE131" s="146">
        <v>0</v>
      </c>
      <c r="AF131" s="146">
        <v>7.8611111899999999E-4</v>
      </c>
      <c r="AG131" s="146">
        <v>7.7696573200000001E-4</v>
      </c>
      <c r="AH131" s="146">
        <v>7.6040216599999996E-4</v>
      </c>
      <c r="AI131" s="146">
        <v>7.1276277099999999E-4</v>
      </c>
      <c r="AJ131" s="146">
        <v>0</v>
      </c>
      <c r="AK131" s="146">
        <v>0</v>
      </c>
      <c r="AL131" s="146">
        <v>0</v>
      </c>
      <c r="AM131" s="146">
        <v>0</v>
      </c>
      <c r="AN131" s="146">
        <v>0</v>
      </c>
      <c r="AO131" s="146">
        <v>0</v>
      </c>
      <c r="AP131" s="146">
        <v>0</v>
      </c>
      <c r="AQ131" s="146">
        <v>0</v>
      </c>
      <c r="AR131" s="146">
        <v>7.4352110800000003E-4</v>
      </c>
      <c r="AS131" s="146">
        <v>6.5572188499999999E-4</v>
      </c>
      <c r="AT131" s="146">
        <v>6.9712720100000003E-4</v>
      </c>
      <c r="AU131" s="146">
        <v>4.0021729900000002E-4</v>
      </c>
      <c r="AV131" s="146">
        <v>0</v>
      </c>
      <c r="AW131" s="146">
        <v>0</v>
      </c>
      <c r="AX131" s="146">
        <v>0</v>
      </c>
      <c r="AY131" s="146">
        <v>0</v>
      </c>
      <c r="AZ131" s="146">
        <v>5.1275202100000002E-4</v>
      </c>
      <c r="BA131" s="146">
        <v>4.3796203900000003E-4</v>
      </c>
      <c r="BB131" s="109">
        <v>0</v>
      </c>
      <c r="BC131" s="109">
        <v>0</v>
      </c>
      <c r="BD131" s="146">
        <v>4.3969866E-4</v>
      </c>
      <c r="BE131" s="146">
        <v>3.1648164899999998E-4</v>
      </c>
      <c r="BF131" s="146">
        <v>2.4899728599999998E-4</v>
      </c>
      <c r="BG131" s="146">
        <v>2.25400685E-4</v>
      </c>
      <c r="BH131" s="146">
        <v>1.7706629575000001E-2</v>
      </c>
      <c r="BI131" s="146">
        <v>1.7529217154E-2</v>
      </c>
      <c r="BJ131" s="146">
        <v>1.7551748216000002E-2</v>
      </c>
      <c r="BK131" s="146">
        <v>1.7597334879999999E-2</v>
      </c>
      <c r="BL131" s="146">
        <v>8.1990243261999995E-2</v>
      </c>
      <c r="BM131" s="146">
        <v>8.2793196656999996E-2</v>
      </c>
      <c r="BN131" s="146">
        <v>8.0179564125000005E-2</v>
      </c>
      <c r="BO131" s="146">
        <v>7.3146178047999999E-2</v>
      </c>
      <c r="BP131" s="146">
        <v>5.7126281212000002E-2</v>
      </c>
      <c r="BQ131" s="146">
        <v>5.6956388570000002E-2</v>
      </c>
      <c r="BR131" s="146">
        <v>5.6889440963999997E-2</v>
      </c>
      <c r="BS131" s="146">
        <v>5.6943753665999998E-2</v>
      </c>
      <c r="BT131" s="146">
        <v>7.0826806418999994E-2</v>
      </c>
      <c r="BU131" s="146">
        <v>7.0721743774000007E-2</v>
      </c>
      <c r="BV131" s="146">
        <v>7.0582335903999996E-2</v>
      </c>
      <c r="BW131" s="146">
        <v>7.0649453040999996E-2</v>
      </c>
      <c r="BX131" s="146">
        <v>1.7706629575000001E-2</v>
      </c>
      <c r="BY131" s="146">
        <v>1.7529217154E-2</v>
      </c>
      <c r="BZ131" s="146">
        <v>1.7551748216000002E-2</v>
      </c>
      <c r="CA131" s="146">
        <v>1.7597334879999999E-2</v>
      </c>
      <c r="CB131" s="146">
        <v>0</v>
      </c>
      <c r="CC131" s="146">
        <v>0</v>
      </c>
      <c r="CD131" s="146">
        <v>0</v>
      </c>
      <c r="CE131" s="146">
        <v>0</v>
      </c>
      <c r="CF131" s="146">
        <v>0</v>
      </c>
      <c r="CG131" s="146">
        <v>0</v>
      </c>
      <c r="CH131" s="146">
        <v>0</v>
      </c>
      <c r="CI131" s="146">
        <v>0</v>
      </c>
      <c r="CJ131" s="146">
        <v>1.4251281E-5</v>
      </c>
      <c r="CK131" s="146">
        <v>0</v>
      </c>
      <c r="CL131" s="146">
        <v>0</v>
      </c>
      <c r="CM131" s="146">
        <v>0</v>
      </c>
      <c r="CN131" s="146">
        <v>2.39781055E-4</v>
      </c>
      <c r="CO131" s="146">
        <v>2.7216602199999998E-4</v>
      </c>
      <c r="CP131" s="146">
        <v>2.37077863E-4</v>
      </c>
      <c r="CQ131" s="146">
        <v>2.19428869E-4</v>
      </c>
      <c r="CT131" s="105"/>
    </row>
    <row r="132" spans="1:98" x14ac:dyDescent="0.25">
      <c r="A132" s="125" t="s">
        <v>692</v>
      </c>
      <c r="B132" s="126" t="s">
        <v>129</v>
      </c>
      <c r="C132" s="106" t="s">
        <v>131</v>
      </c>
      <c r="D132" s="127">
        <f t="shared" ca="1" si="14"/>
        <v>5.1907574999999999E-6</v>
      </c>
      <c r="E132" s="127">
        <f t="shared" ca="1" si="14"/>
        <v>0</v>
      </c>
      <c r="F132" s="127">
        <f t="shared" ca="1" si="14"/>
        <v>2.2808512207500003E-3</v>
      </c>
      <c r="G132" s="127">
        <f t="shared" ca="1" si="14"/>
        <v>0</v>
      </c>
      <c r="H132" s="127">
        <f t="shared" ca="1" si="14"/>
        <v>0</v>
      </c>
      <c r="I132" s="127">
        <f t="shared" ca="1" si="14"/>
        <v>0</v>
      </c>
      <c r="J132" s="127">
        <f t="shared" ca="1" si="14"/>
        <v>0</v>
      </c>
      <c r="K132" s="127">
        <f t="shared" ca="1" si="14"/>
        <v>7.0561471849999997E-4</v>
      </c>
      <c r="L132" s="127">
        <f t="shared" ca="1" si="14"/>
        <v>9.4479838950000002E-4</v>
      </c>
      <c r="M132" s="127">
        <f t="shared" ca="1" si="14"/>
        <v>5.8492812100500002E-2</v>
      </c>
      <c r="N132" s="127">
        <f t="shared" ca="1" si="14"/>
        <v>0.22396769797874999</v>
      </c>
      <c r="O132" s="127">
        <f t="shared" ca="1" si="14"/>
        <v>0.16585776473550001</v>
      </c>
      <c r="P132" s="127">
        <f t="shared" ca="1" si="14"/>
        <v>0.23495192727825001</v>
      </c>
      <c r="Q132" s="127">
        <f t="shared" ca="1" si="14"/>
        <v>5.8492812100500002E-2</v>
      </c>
      <c r="R132" s="127">
        <f t="shared" ca="1" si="14"/>
        <v>0</v>
      </c>
      <c r="S132" s="127">
        <f t="shared" ca="1" si="14"/>
        <v>0</v>
      </c>
      <c r="T132" s="127">
        <f t="shared" ca="1" si="13"/>
        <v>9.8992957500000003E-6</v>
      </c>
      <c r="U132" s="128">
        <f t="shared" ca="1" si="13"/>
        <v>7.8207031549999998E-4</v>
      </c>
      <c r="X132" s="146">
        <v>2.076303E-5</v>
      </c>
      <c r="Y132" s="146">
        <v>0</v>
      </c>
      <c r="Z132" s="146">
        <v>0</v>
      </c>
      <c r="AA132" s="146">
        <v>0</v>
      </c>
      <c r="AB132" s="146">
        <v>0</v>
      </c>
      <c r="AC132" s="146">
        <v>0</v>
      </c>
      <c r="AD132" s="146">
        <v>0</v>
      </c>
      <c r="AE132" s="146">
        <v>0</v>
      </c>
      <c r="AF132" s="146">
        <v>2.3548571000000002E-3</v>
      </c>
      <c r="AG132" s="146">
        <v>2.3319689130000001E-3</v>
      </c>
      <c r="AH132" s="146">
        <v>2.2890448999999999E-3</v>
      </c>
      <c r="AI132" s="146">
        <v>2.1475339700000001E-3</v>
      </c>
      <c r="AJ132" s="146">
        <v>0</v>
      </c>
      <c r="AK132" s="146">
        <v>0</v>
      </c>
      <c r="AL132" s="146">
        <v>0</v>
      </c>
      <c r="AM132" s="146">
        <v>0</v>
      </c>
      <c r="AN132" s="146">
        <v>0</v>
      </c>
      <c r="AO132" s="146">
        <v>0</v>
      </c>
      <c r="AP132" s="146">
        <v>0</v>
      </c>
      <c r="AQ132" s="146">
        <v>0</v>
      </c>
      <c r="AR132" s="146">
        <v>0</v>
      </c>
      <c r="AS132" s="146">
        <v>0</v>
      </c>
      <c r="AT132" s="146">
        <v>0</v>
      </c>
      <c r="AU132" s="146">
        <v>0</v>
      </c>
      <c r="AV132" s="146">
        <v>0</v>
      </c>
      <c r="AW132" s="146">
        <v>0</v>
      </c>
      <c r="AX132" s="146">
        <v>0</v>
      </c>
      <c r="AY132" s="146">
        <v>0</v>
      </c>
      <c r="AZ132" s="146">
        <v>1.5528202860000001E-3</v>
      </c>
      <c r="BA132" s="146">
        <v>1.2696385880000001E-3</v>
      </c>
      <c r="BB132" s="109">
        <v>0</v>
      </c>
      <c r="BC132" s="109">
        <v>0</v>
      </c>
      <c r="BD132" s="146">
        <v>1.3945991940000001E-3</v>
      </c>
      <c r="BE132" s="146">
        <v>9.6553191799999996E-4</v>
      </c>
      <c r="BF132" s="146">
        <v>7.4544501400000001E-4</v>
      </c>
      <c r="BG132" s="146">
        <v>6.7361743199999995E-4</v>
      </c>
      <c r="BH132" s="146">
        <v>5.8747240935999999E-2</v>
      </c>
      <c r="BI132" s="146">
        <v>5.8277557053000001E-2</v>
      </c>
      <c r="BJ132" s="146">
        <v>5.8380813291999997E-2</v>
      </c>
      <c r="BK132" s="146">
        <v>5.8565637121000005E-2</v>
      </c>
      <c r="BL132" s="146">
        <v>0.22846919056600001</v>
      </c>
      <c r="BM132" s="146">
        <v>0.23315644058899998</v>
      </c>
      <c r="BN132" s="146">
        <v>0.22597830966900001</v>
      </c>
      <c r="BO132" s="146">
        <v>0.20826685109099999</v>
      </c>
      <c r="BP132" s="146">
        <v>0.16616621793899999</v>
      </c>
      <c r="BQ132" s="146">
        <v>0.16574107299599999</v>
      </c>
      <c r="BR132" s="146">
        <v>0.16563979868700002</v>
      </c>
      <c r="BS132" s="146">
        <v>0.16588396931999999</v>
      </c>
      <c r="BT132" s="146">
        <v>0.23515634675300001</v>
      </c>
      <c r="BU132" s="146">
        <v>0.23492614512100002</v>
      </c>
      <c r="BV132" s="146">
        <v>0.234637860768</v>
      </c>
      <c r="BW132" s="146">
        <v>0.23508735647099999</v>
      </c>
      <c r="BX132" s="146">
        <v>5.8747240935999999E-2</v>
      </c>
      <c r="BY132" s="146">
        <v>5.8277557053000001E-2</v>
      </c>
      <c r="BZ132" s="146">
        <v>5.8380813291999997E-2</v>
      </c>
      <c r="CA132" s="146">
        <v>5.8565637121000005E-2</v>
      </c>
      <c r="CB132" s="146">
        <v>0</v>
      </c>
      <c r="CC132" s="146">
        <v>0</v>
      </c>
      <c r="CD132" s="146">
        <v>0</v>
      </c>
      <c r="CE132" s="146">
        <v>0</v>
      </c>
      <c r="CF132" s="146">
        <v>0</v>
      </c>
      <c r="CG132" s="146">
        <v>0</v>
      </c>
      <c r="CH132" s="146">
        <v>0</v>
      </c>
      <c r="CI132" s="146">
        <v>0</v>
      </c>
      <c r="CJ132" s="146">
        <v>2.6013764999999999E-5</v>
      </c>
      <c r="CK132" s="146">
        <v>1.3583418E-5</v>
      </c>
      <c r="CL132" s="146">
        <v>0</v>
      </c>
      <c r="CM132" s="146">
        <v>0</v>
      </c>
      <c r="CN132" s="146">
        <v>7.7940122299999996E-4</v>
      </c>
      <c r="CO132" s="146">
        <v>8.8379914500000007E-4</v>
      </c>
      <c r="CP132" s="146">
        <v>7.6487997899999998E-4</v>
      </c>
      <c r="CQ132" s="146">
        <v>7.0020091500000003E-4</v>
      </c>
      <c r="CT132" s="105"/>
    </row>
    <row r="133" spans="1:98" x14ac:dyDescent="0.25">
      <c r="A133" s="100" t="s">
        <v>693</v>
      </c>
      <c r="B133" s="121" t="s">
        <v>158</v>
      </c>
      <c r="C133" s="86" t="s">
        <v>194</v>
      </c>
      <c r="D133" s="129">
        <f t="shared" ca="1" si="14"/>
        <v>2.7899044825000001E-4</v>
      </c>
      <c r="E133" s="129">
        <f t="shared" ca="1" si="14"/>
        <v>4.5339448949999997E-4</v>
      </c>
      <c r="F133" s="129">
        <f t="shared" ca="1" si="14"/>
        <v>2.1950561500000001E-5</v>
      </c>
      <c r="G133" s="129">
        <f t="shared" ca="1" si="14"/>
        <v>4.5339448949999997E-4</v>
      </c>
      <c r="H133" s="129">
        <f t="shared" ca="1" si="14"/>
        <v>4.7981365525000003E-4</v>
      </c>
      <c r="I133" s="129">
        <f t="shared" ca="1" si="14"/>
        <v>2.5111894200000002E-4</v>
      </c>
      <c r="J133" s="129">
        <f t="shared" ca="1" si="14"/>
        <v>5.1656983250000007E-4</v>
      </c>
      <c r="K133" s="129">
        <f t="shared" ca="1" si="14"/>
        <v>3.9425592000000002E-5</v>
      </c>
      <c r="L133" s="129">
        <f t="shared" ca="1" si="14"/>
        <v>3.6922557500000005E-5</v>
      </c>
      <c r="M133" s="129">
        <f t="shared" ca="1" si="14"/>
        <v>1.1531920475000001E-4</v>
      </c>
      <c r="N133" s="129">
        <f t="shared" ca="1" si="14"/>
        <v>2.3579117249999999E-4</v>
      </c>
      <c r="O133" s="129">
        <f t="shared" ca="1" si="14"/>
        <v>1.0887442749999999E-4</v>
      </c>
      <c r="P133" s="129">
        <f t="shared" ca="1" si="14"/>
        <v>1.1531912824999999E-4</v>
      </c>
      <c r="Q133" s="129">
        <f t="shared" ca="1" si="14"/>
        <v>1.1531920475000001E-4</v>
      </c>
      <c r="R133" s="129">
        <f t="shared" ca="1" si="14"/>
        <v>0</v>
      </c>
      <c r="S133" s="129">
        <f t="shared" ca="1" si="14"/>
        <v>0</v>
      </c>
      <c r="T133" s="129">
        <f t="shared" ca="1" si="13"/>
        <v>2.3324200187499998E-3</v>
      </c>
      <c r="U133" s="130">
        <f t="shared" ca="1" si="13"/>
        <v>0</v>
      </c>
      <c r="X133" s="146">
        <v>3.3929713300000003E-4</v>
      </c>
      <c r="Y133" s="146">
        <v>2.8173105200000003E-4</v>
      </c>
      <c r="Z133" s="146">
        <v>2.71598151E-4</v>
      </c>
      <c r="AA133" s="146">
        <v>2.2333545700000001E-4</v>
      </c>
      <c r="AB133" s="146">
        <v>4.5854718399999998E-4</v>
      </c>
      <c r="AC133" s="146">
        <v>4.8943301899999998E-4</v>
      </c>
      <c r="AD133" s="146">
        <v>4.6213984999999999E-4</v>
      </c>
      <c r="AE133" s="146">
        <v>4.0345790499999999E-4</v>
      </c>
      <c r="AF133" s="146">
        <v>3.4760503000000002E-5</v>
      </c>
      <c r="AG133" s="146">
        <v>1.8350476000000001E-5</v>
      </c>
      <c r="AH133" s="146">
        <v>1.6796733000000002E-5</v>
      </c>
      <c r="AI133" s="146">
        <v>1.7894533999999999E-5</v>
      </c>
      <c r="AJ133" s="146">
        <v>4.5854718399999998E-4</v>
      </c>
      <c r="AK133" s="146">
        <v>4.8943301899999998E-4</v>
      </c>
      <c r="AL133" s="146">
        <v>4.6213984999999999E-4</v>
      </c>
      <c r="AM133" s="146">
        <v>4.0345790499999999E-4</v>
      </c>
      <c r="AN133" s="146">
        <v>5.3505568499999997E-4</v>
      </c>
      <c r="AO133" s="146">
        <v>5.1938243499999998E-4</v>
      </c>
      <c r="AP133" s="146">
        <v>4.7347240700000001E-4</v>
      </c>
      <c r="AQ133" s="146">
        <v>3.9134409400000002E-4</v>
      </c>
      <c r="AR133" s="146">
        <v>2.8520616600000002E-4</v>
      </c>
      <c r="AS133" s="146">
        <v>2.43098535E-4</v>
      </c>
      <c r="AT133" s="146">
        <v>2.4451738200000002E-4</v>
      </c>
      <c r="AU133" s="146">
        <v>2.3165368500000001E-4</v>
      </c>
      <c r="AV133" s="146">
        <v>5.7294318400000004E-4</v>
      </c>
      <c r="AW133" s="146">
        <v>5.6103963300000001E-4</v>
      </c>
      <c r="AX133" s="146">
        <v>5.1094959700000002E-4</v>
      </c>
      <c r="AY133" s="146">
        <v>4.2134691599999999E-4</v>
      </c>
      <c r="AZ133" s="146">
        <v>6.6314838999999997E-5</v>
      </c>
      <c r="BA133" s="146">
        <v>9.1387528999999998E-5</v>
      </c>
      <c r="BB133" s="109">
        <v>0</v>
      </c>
      <c r="BC133" s="109">
        <v>0</v>
      </c>
      <c r="BD133" s="146">
        <v>8.3440216000000005E-5</v>
      </c>
      <c r="BE133" s="146">
        <v>6.4250014000000001E-5</v>
      </c>
      <c r="BF133" s="146">
        <v>0</v>
      </c>
      <c r="BG133" s="146">
        <v>0</v>
      </c>
      <c r="BH133" s="146">
        <v>1.19289533E-4</v>
      </c>
      <c r="BI133" s="146">
        <v>1.19083207E-4</v>
      </c>
      <c r="BJ133" s="146">
        <v>1.15090143E-4</v>
      </c>
      <c r="BK133" s="146">
        <v>1.0781393600000001E-4</v>
      </c>
      <c r="BL133" s="146">
        <v>2.2800625399999999E-4</v>
      </c>
      <c r="BM133" s="146">
        <v>2.21263928E-4</v>
      </c>
      <c r="BN133" s="146">
        <v>2.27350705E-4</v>
      </c>
      <c r="BO133" s="146">
        <v>2.6654380299999999E-4</v>
      </c>
      <c r="BP133" s="146">
        <v>1.1362959999999999E-4</v>
      </c>
      <c r="BQ133" s="146">
        <v>1.12592715E-4</v>
      </c>
      <c r="BR133" s="146">
        <v>1.0857941999999999E-4</v>
      </c>
      <c r="BS133" s="146">
        <v>1.00695975E-4</v>
      </c>
      <c r="BT133" s="146">
        <v>1.1928975E-4</v>
      </c>
      <c r="BU133" s="146">
        <v>1.1908297399999999E-4</v>
      </c>
      <c r="BV133" s="146">
        <v>1.15090022E-4</v>
      </c>
      <c r="BW133" s="146">
        <v>1.07813767E-4</v>
      </c>
      <c r="BX133" s="146">
        <v>1.19289533E-4</v>
      </c>
      <c r="BY133" s="146">
        <v>1.19083207E-4</v>
      </c>
      <c r="BZ133" s="146">
        <v>1.15090143E-4</v>
      </c>
      <c r="CA133" s="146">
        <v>1.0781393600000001E-4</v>
      </c>
      <c r="CB133" s="146">
        <v>0</v>
      </c>
      <c r="CC133" s="146">
        <v>0</v>
      </c>
      <c r="CD133" s="146">
        <v>0</v>
      </c>
      <c r="CE133" s="146">
        <v>0</v>
      </c>
      <c r="CF133" s="146">
        <v>0</v>
      </c>
      <c r="CG133" s="146">
        <v>0</v>
      </c>
      <c r="CH133" s="146">
        <v>0</v>
      </c>
      <c r="CI133" s="146">
        <v>0</v>
      </c>
      <c r="CJ133" s="146">
        <v>5.460527596E-3</v>
      </c>
      <c r="CK133" s="146">
        <v>2.8316952259999999E-3</v>
      </c>
      <c r="CL133" s="146">
        <v>1.0374572529999999E-3</v>
      </c>
      <c r="CM133" s="146">
        <v>0</v>
      </c>
      <c r="CN133" s="146">
        <v>0</v>
      </c>
      <c r="CO133" s="146">
        <v>0</v>
      </c>
      <c r="CP133" s="146">
        <v>0</v>
      </c>
      <c r="CQ133" s="146">
        <v>0</v>
      </c>
      <c r="CT133" s="105"/>
    </row>
    <row r="134" spans="1:98" x14ac:dyDescent="0.25">
      <c r="A134" s="122" t="s">
        <v>693</v>
      </c>
      <c r="B134" s="104" t="s">
        <v>158</v>
      </c>
      <c r="C134" s="88" t="s">
        <v>227</v>
      </c>
      <c r="D134" s="123">
        <f t="shared" ca="1" si="14"/>
        <v>1.8648894499999997E-4</v>
      </c>
      <c r="E134" s="123">
        <f t="shared" ca="1" si="14"/>
        <v>3.0383203874999998E-4</v>
      </c>
      <c r="F134" s="123">
        <f t="shared" ca="1" si="14"/>
        <v>1.4432372750000001E-5</v>
      </c>
      <c r="G134" s="123">
        <f t="shared" ca="1" si="14"/>
        <v>3.0383203874999998E-4</v>
      </c>
      <c r="H134" s="123">
        <f t="shared" ca="1" si="14"/>
        <v>3.2047612825000002E-4</v>
      </c>
      <c r="I134" s="123">
        <f t="shared" ca="1" si="14"/>
        <v>1.6799650999999998E-4</v>
      </c>
      <c r="J134" s="123">
        <f t="shared" ca="1" si="14"/>
        <v>3.4321895850000003E-4</v>
      </c>
      <c r="K134" s="123">
        <f t="shared" ca="1" si="14"/>
        <v>2.4344217250000002E-5</v>
      </c>
      <c r="L134" s="123">
        <f t="shared" ca="1" si="14"/>
        <v>2.2452452500000002E-5</v>
      </c>
      <c r="M134" s="123">
        <f t="shared" ca="1" si="14"/>
        <v>7.7379013250000007E-5</v>
      </c>
      <c r="N134" s="123">
        <f t="shared" ca="1" si="14"/>
        <v>1.5913569125E-4</v>
      </c>
      <c r="O134" s="123">
        <f t="shared" ca="1" si="14"/>
        <v>7.2834441749999998E-5</v>
      </c>
      <c r="P134" s="123">
        <f t="shared" ca="1" si="14"/>
        <v>7.7378995750000009E-5</v>
      </c>
      <c r="Q134" s="123">
        <f t="shared" ca="1" si="14"/>
        <v>7.7379013250000007E-5</v>
      </c>
      <c r="R134" s="123">
        <f t="shared" ca="1" si="14"/>
        <v>0</v>
      </c>
      <c r="S134" s="123">
        <f t="shared" ca="1" si="14"/>
        <v>0</v>
      </c>
      <c r="T134" s="123">
        <f t="shared" ca="1" si="13"/>
        <v>2.9556518999999999E-5</v>
      </c>
      <c r="U134" s="124">
        <f t="shared" ca="1" si="13"/>
        <v>2.5604995500000001E-5</v>
      </c>
      <c r="X134" s="146">
        <v>2.30961574E-4</v>
      </c>
      <c r="Y134" s="146">
        <v>1.8608401299999999E-4</v>
      </c>
      <c r="Z134" s="146">
        <v>1.7986339100000001E-4</v>
      </c>
      <c r="AA134" s="146">
        <v>1.49046802E-4</v>
      </c>
      <c r="AB134" s="146">
        <v>3.2102866000000002E-4</v>
      </c>
      <c r="AC134" s="146">
        <v>3.25060897E-4</v>
      </c>
      <c r="AD134" s="146">
        <v>3.0348751600000001E-4</v>
      </c>
      <c r="AE134" s="146">
        <v>2.6575108199999999E-4</v>
      </c>
      <c r="AF134" s="146">
        <v>2.4104591000000002E-5</v>
      </c>
      <c r="AG134" s="146">
        <v>1.1814971E-5</v>
      </c>
      <c r="AH134" s="146">
        <v>1.0863456E-5</v>
      </c>
      <c r="AI134" s="146">
        <v>1.0946473E-5</v>
      </c>
      <c r="AJ134" s="146">
        <v>3.2102866000000002E-4</v>
      </c>
      <c r="AK134" s="146">
        <v>3.25060897E-4</v>
      </c>
      <c r="AL134" s="146">
        <v>3.0348751600000001E-4</v>
      </c>
      <c r="AM134" s="146">
        <v>2.6575108199999999E-4</v>
      </c>
      <c r="AN134" s="146">
        <v>3.6928299999999998E-4</v>
      </c>
      <c r="AO134" s="146">
        <v>3.4412696499999998E-4</v>
      </c>
      <c r="AP134" s="146">
        <v>3.0939088199999999E-4</v>
      </c>
      <c r="AQ134" s="146">
        <v>2.59103666E-4</v>
      </c>
      <c r="AR134" s="146">
        <v>1.9230906799999999E-4</v>
      </c>
      <c r="AS134" s="146">
        <v>1.59548026E-4</v>
      </c>
      <c r="AT134" s="146">
        <v>1.66178489E-4</v>
      </c>
      <c r="AU134" s="146">
        <v>1.5395045699999999E-4</v>
      </c>
      <c r="AV134" s="146">
        <v>3.9164307900000001E-4</v>
      </c>
      <c r="AW134" s="146">
        <v>3.7032398000000003E-4</v>
      </c>
      <c r="AX134" s="146">
        <v>3.3240586499999999E-4</v>
      </c>
      <c r="AY134" s="146">
        <v>2.7850291000000002E-4</v>
      </c>
      <c r="AZ134" s="146">
        <v>4.4537070999999998E-5</v>
      </c>
      <c r="BA134" s="146">
        <v>5.2839798000000003E-5</v>
      </c>
      <c r="BB134" s="109">
        <v>0</v>
      </c>
      <c r="BC134" s="109">
        <v>0</v>
      </c>
      <c r="BD134" s="146">
        <v>5.2528372E-5</v>
      </c>
      <c r="BE134" s="146">
        <v>3.7281438000000003E-5</v>
      </c>
      <c r="BF134" s="146">
        <v>0</v>
      </c>
      <c r="BG134" s="146">
        <v>0</v>
      </c>
      <c r="BH134" s="146">
        <v>8.2555463000000005E-5</v>
      </c>
      <c r="BI134" s="146">
        <v>7.9225504000000007E-5</v>
      </c>
      <c r="BJ134" s="146">
        <v>7.6475685999999999E-5</v>
      </c>
      <c r="BK134" s="146">
        <v>7.1259400000000004E-5</v>
      </c>
      <c r="BL134" s="146">
        <v>1.61880445E-4</v>
      </c>
      <c r="BM134" s="146">
        <v>1.4693243799999999E-4</v>
      </c>
      <c r="BN134" s="146">
        <v>1.5379639299999999E-4</v>
      </c>
      <c r="BO134" s="146">
        <v>1.73933489E-4</v>
      </c>
      <c r="BP134" s="146">
        <v>7.8296067999999996E-5</v>
      </c>
      <c r="BQ134" s="146">
        <v>7.4616473999999995E-5</v>
      </c>
      <c r="BR134" s="146">
        <v>7.1913834999999998E-5</v>
      </c>
      <c r="BS134" s="146">
        <v>6.6511390000000001E-5</v>
      </c>
      <c r="BT134" s="146">
        <v>8.2555558000000005E-5</v>
      </c>
      <c r="BU134" s="146">
        <v>7.9225441000000001E-5</v>
      </c>
      <c r="BV134" s="146">
        <v>7.6475756000000004E-5</v>
      </c>
      <c r="BW134" s="146">
        <v>7.1259228E-5</v>
      </c>
      <c r="BX134" s="146">
        <v>8.2555463000000005E-5</v>
      </c>
      <c r="BY134" s="146">
        <v>7.9225504000000007E-5</v>
      </c>
      <c r="BZ134" s="146">
        <v>7.6475685999999999E-5</v>
      </c>
      <c r="CA134" s="146">
        <v>7.1259400000000004E-5</v>
      </c>
      <c r="CB134" s="146">
        <v>0</v>
      </c>
      <c r="CC134" s="146">
        <v>0</v>
      </c>
      <c r="CD134" s="146">
        <v>0</v>
      </c>
      <c r="CE134" s="146">
        <v>0</v>
      </c>
      <c r="CF134" s="146">
        <v>0</v>
      </c>
      <c r="CG134" s="146">
        <v>0</v>
      </c>
      <c r="CH134" s="146">
        <v>0</v>
      </c>
      <c r="CI134" s="146">
        <v>0</v>
      </c>
      <c r="CJ134" s="146">
        <v>6.9953437999999997E-5</v>
      </c>
      <c r="CK134" s="146">
        <v>3.5650106999999999E-5</v>
      </c>
      <c r="CL134" s="146">
        <v>1.2622531E-5</v>
      </c>
      <c r="CM134" s="146">
        <v>0</v>
      </c>
      <c r="CN134" s="146">
        <v>1.7145597999999998E-5</v>
      </c>
      <c r="CO134" s="146">
        <v>2.0309840999999999E-5</v>
      </c>
      <c r="CP134" s="146">
        <v>2.4069187000000001E-5</v>
      </c>
      <c r="CQ134" s="146">
        <v>4.0895356000000001E-5</v>
      </c>
      <c r="CT134" s="105"/>
    </row>
    <row r="135" spans="1:98" x14ac:dyDescent="0.25">
      <c r="A135" s="122" t="s">
        <v>693</v>
      </c>
      <c r="B135" s="104" t="s">
        <v>158</v>
      </c>
      <c r="C135" s="88" t="s">
        <v>272</v>
      </c>
      <c r="D135" s="123">
        <f t="shared" ca="1" si="14"/>
        <v>4.6706581500000001E-4</v>
      </c>
      <c r="E135" s="123">
        <f t="shared" ca="1" si="14"/>
        <v>7.5574448499999983E-4</v>
      </c>
      <c r="F135" s="123">
        <f t="shared" ca="1" si="14"/>
        <v>3.1743233749999999E-5</v>
      </c>
      <c r="G135" s="123">
        <f t="shared" ca="1" si="14"/>
        <v>7.5574448499999983E-4</v>
      </c>
      <c r="H135" s="123">
        <f t="shared" ca="1" si="14"/>
        <v>8.0311310374999996E-4</v>
      </c>
      <c r="I135" s="123">
        <f t="shared" ca="1" si="14"/>
        <v>7.5450759925000006E-4</v>
      </c>
      <c r="J135" s="123">
        <f t="shared" ca="1" si="14"/>
        <v>8.7151075274999996E-4</v>
      </c>
      <c r="K135" s="123">
        <f t="shared" ca="1" si="14"/>
        <v>7.1596723750000005E-5</v>
      </c>
      <c r="L135" s="123">
        <f t="shared" ca="1" si="14"/>
        <v>6.8127172750000008E-5</v>
      </c>
      <c r="M135" s="123">
        <f t="shared" ca="1" si="14"/>
        <v>1.926685585E-4</v>
      </c>
      <c r="N135" s="123">
        <f t="shared" ca="1" si="14"/>
        <v>3.9546005825000002E-4</v>
      </c>
      <c r="O135" s="123">
        <f t="shared" ca="1" si="14"/>
        <v>1.8202335975000001E-4</v>
      </c>
      <c r="P135" s="123">
        <f t="shared" ca="1" si="14"/>
        <v>1.9266853550000001E-4</v>
      </c>
      <c r="Q135" s="123">
        <f t="shared" ca="1" si="14"/>
        <v>1.926685585E-4</v>
      </c>
      <c r="R135" s="123">
        <f t="shared" ca="1" si="14"/>
        <v>0</v>
      </c>
      <c r="S135" s="123">
        <f t="shared" ca="1" si="14"/>
        <v>0</v>
      </c>
      <c r="T135" s="123">
        <f t="shared" ca="1" si="13"/>
        <v>4.1415427925000003E-3</v>
      </c>
      <c r="U135" s="124">
        <f t="shared" ca="1" si="13"/>
        <v>0</v>
      </c>
      <c r="X135" s="146">
        <v>5.75670629E-4</v>
      </c>
      <c r="Y135" s="146">
        <v>4.7040343000000001E-4</v>
      </c>
      <c r="Z135" s="146">
        <v>4.5204114999999997E-4</v>
      </c>
      <c r="AA135" s="146">
        <v>3.7014805100000001E-4</v>
      </c>
      <c r="AB135" s="146">
        <v>7.6822712599999995E-4</v>
      </c>
      <c r="AC135" s="146">
        <v>8.1072921099999997E-4</v>
      </c>
      <c r="AD135" s="146">
        <v>7.6993696399999998E-4</v>
      </c>
      <c r="AE135" s="146">
        <v>6.7408463899999997E-4</v>
      </c>
      <c r="AF135" s="146">
        <v>4.8982973999999997E-5</v>
      </c>
      <c r="AG135" s="146">
        <v>2.640729E-5</v>
      </c>
      <c r="AH135" s="146">
        <v>2.3853773000000001E-5</v>
      </c>
      <c r="AI135" s="146">
        <v>2.7728897999999999E-5</v>
      </c>
      <c r="AJ135" s="146">
        <v>7.6822712599999995E-4</v>
      </c>
      <c r="AK135" s="146">
        <v>8.1072921099999997E-4</v>
      </c>
      <c r="AL135" s="146">
        <v>7.6993696399999998E-4</v>
      </c>
      <c r="AM135" s="146">
        <v>6.7408463899999997E-4</v>
      </c>
      <c r="AN135" s="146">
        <v>9.0283684600000005E-4</v>
      </c>
      <c r="AO135" s="146">
        <v>8.6309232999999996E-4</v>
      </c>
      <c r="AP135" s="146">
        <v>7.9394441499999995E-4</v>
      </c>
      <c r="AQ135" s="146">
        <v>6.5257882399999997E-4</v>
      </c>
      <c r="AR135" s="146">
        <v>8.5034723300000004E-4</v>
      </c>
      <c r="AS135" s="146">
        <v>7.2066175599999995E-4</v>
      </c>
      <c r="AT135" s="146">
        <v>7.5039825599999995E-4</v>
      </c>
      <c r="AU135" s="146">
        <v>6.9662315199999999E-4</v>
      </c>
      <c r="AV135" s="146">
        <v>9.8061600500000011E-4</v>
      </c>
      <c r="AW135" s="146">
        <v>9.3889566599999997E-4</v>
      </c>
      <c r="AX135" s="146">
        <v>8.6210411500000001E-4</v>
      </c>
      <c r="AY135" s="146">
        <v>7.0442722499999995E-4</v>
      </c>
      <c r="AZ135" s="146">
        <v>1.18371173E-4</v>
      </c>
      <c r="BA135" s="146">
        <v>1.68015722E-4</v>
      </c>
      <c r="BB135" s="109">
        <v>0</v>
      </c>
      <c r="BC135" s="109">
        <v>0</v>
      </c>
      <c r="BD135" s="146">
        <v>1.5416141000000001E-4</v>
      </c>
      <c r="BE135" s="146">
        <v>1.18347281E-4</v>
      </c>
      <c r="BF135" s="146">
        <v>0</v>
      </c>
      <c r="BG135" s="146">
        <v>0</v>
      </c>
      <c r="BH135" s="146">
        <v>2.0201921999999999E-4</v>
      </c>
      <c r="BI135" s="146">
        <v>1.9771732500000001E-4</v>
      </c>
      <c r="BJ135" s="146">
        <v>1.91315877E-4</v>
      </c>
      <c r="BK135" s="146">
        <v>1.7962181199999999E-4</v>
      </c>
      <c r="BL135" s="146">
        <v>3.8417615000000001E-4</v>
      </c>
      <c r="BM135" s="146">
        <v>3.6852181999999999E-4</v>
      </c>
      <c r="BN135" s="146">
        <v>3.7784140800000001E-4</v>
      </c>
      <c r="BO135" s="146">
        <v>4.5130085500000002E-4</v>
      </c>
      <c r="BP135" s="146">
        <v>1.9254704500000001E-4</v>
      </c>
      <c r="BQ135" s="146">
        <v>1.87226503E-4</v>
      </c>
      <c r="BR135" s="146">
        <v>1.8057123600000001E-4</v>
      </c>
      <c r="BS135" s="146">
        <v>1.6774865499999999E-4</v>
      </c>
      <c r="BT135" s="146">
        <v>2.0201967100000001E-4</v>
      </c>
      <c r="BU135" s="146">
        <v>1.9771719500000001E-4</v>
      </c>
      <c r="BV135" s="146">
        <v>1.9131563399999999E-4</v>
      </c>
      <c r="BW135" s="146">
        <v>1.7962164199999999E-4</v>
      </c>
      <c r="BX135" s="146">
        <v>2.0201921999999999E-4</v>
      </c>
      <c r="BY135" s="146">
        <v>1.9771732500000001E-4</v>
      </c>
      <c r="BZ135" s="146">
        <v>1.91315877E-4</v>
      </c>
      <c r="CA135" s="146">
        <v>1.7962181199999999E-4</v>
      </c>
      <c r="CB135" s="146">
        <v>0</v>
      </c>
      <c r="CC135" s="146">
        <v>0</v>
      </c>
      <c r="CD135" s="146">
        <v>0</v>
      </c>
      <c r="CE135" s="146">
        <v>0</v>
      </c>
      <c r="CF135" s="146">
        <v>0</v>
      </c>
      <c r="CG135" s="146">
        <v>0</v>
      </c>
      <c r="CH135" s="146">
        <v>0</v>
      </c>
      <c r="CI135" s="146">
        <v>0</v>
      </c>
      <c r="CJ135" s="146">
        <v>9.7884436509999995E-3</v>
      </c>
      <c r="CK135" s="146">
        <v>5.0017693930000003E-3</v>
      </c>
      <c r="CL135" s="146">
        <v>1.7759581259999999E-3</v>
      </c>
      <c r="CM135" s="146">
        <v>0</v>
      </c>
      <c r="CN135" s="146">
        <v>0</v>
      </c>
      <c r="CO135" s="146">
        <v>0</v>
      </c>
      <c r="CP135" s="146">
        <v>0</v>
      </c>
      <c r="CQ135" s="146">
        <v>0</v>
      </c>
      <c r="CT135" s="105"/>
    </row>
    <row r="136" spans="1:98" x14ac:dyDescent="0.25">
      <c r="A136" s="122" t="s">
        <v>693</v>
      </c>
      <c r="B136" s="104" t="s">
        <v>158</v>
      </c>
      <c r="C136" s="88" t="s">
        <v>296</v>
      </c>
      <c r="D136" s="123">
        <f t="shared" ca="1" si="14"/>
        <v>1.2947056999999999E-5</v>
      </c>
      <c r="E136" s="123">
        <f t="shared" ca="1" si="14"/>
        <v>2.0940278249999999E-5</v>
      </c>
      <c r="F136" s="123">
        <f t="shared" ca="1" si="14"/>
        <v>0</v>
      </c>
      <c r="G136" s="123">
        <f t="shared" ca="1" si="14"/>
        <v>2.0940278249999999E-5</v>
      </c>
      <c r="H136" s="123">
        <f t="shared" ca="1" si="14"/>
        <v>2.2146960499999998E-5</v>
      </c>
      <c r="I136" s="123">
        <f t="shared" ca="1" si="14"/>
        <v>1.7676694780000002E-3</v>
      </c>
      <c r="J136" s="123">
        <f t="shared" ca="1" si="14"/>
        <v>2.3839283000000001E-5</v>
      </c>
      <c r="K136" s="123">
        <f t="shared" ca="1" si="14"/>
        <v>0</v>
      </c>
      <c r="L136" s="123">
        <f t="shared" ca="1" si="14"/>
        <v>0</v>
      </c>
      <c r="M136" s="123">
        <f t="shared" ca="1" si="14"/>
        <v>0</v>
      </c>
      <c r="N136" s="123">
        <f t="shared" ca="1" si="14"/>
        <v>8.24321975E-6</v>
      </c>
      <c r="O136" s="123">
        <f t="shared" ca="1" si="14"/>
        <v>0</v>
      </c>
      <c r="P136" s="123">
        <f t="shared" ca="1" si="14"/>
        <v>0</v>
      </c>
      <c r="Q136" s="123">
        <f t="shared" ca="1" si="14"/>
        <v>0</v>
      </c>
      <c r="R136" s="123">
        <f t="shared" ca="1" si="14"/>
        <v>0</v>
      </c>
      <c r="S136" s="123">
        <f t="shared" ca="1" si="14"/>
        <v>0</v>
      </c>
      <c r="T136" s="123">
        <f t="shared" ca="1" si="13"/>
        <v>3.6083990999999997E-5</v>
      </c>
      <c r="U136" s="124">
        <f t="shared" ca="1" si="13"/>
        <v>0</v>
      </c>
      <c r="X136" s="146">
        <v>1.5947142999999999E-5</v>
      </c>
      <c r="Y136" s="146">
        <v>1.2995762E-5</v>
      </c>
      <c r="Z136" s="146">
        <v>1.2581025E-5</v>
      </c>
      <c r="AA136" s="146">
        <v>1.0264298000000001E-5</v>
      </c>
      <c r="AB136" s="146">
        <v>2.1462314000000001E-5</v>
      </c>
      <c r="AC136" s="146">
        <v>2.2522868E-5</v>
      </c>
      <c r="AD136" s="146">
        <v>2.1116657E-5</v>
      </c>
      <c r="AE136" s="146">
        <v>1.8659274000000002E-5</v>
      </c>
      <c r="AF136" s="146">
        <v>0</v>
      </c>
      <c r="AG136" s="146">
        <v>0</v>
      </c>
      <c r="AH136" s="146">
        <v>0</v>
      </c>
      <c r="AI136" s="146">
        <v>0</v>
      </c>
      <c r="AJ136" s="146">
        <v>2.1462314000000001E-5</v>
      </c>
      <c r="AK136" s="146">
        <v>2.2522868E-5</v>
      </c>
      <c r="AL136" s="146">
        <v>2.1116657E-5</v>
      </c>
      <c r="AM136" s="146">
        <v>1.8659274000000002E-5</v>
      </c>
      <c r="AN136" s="146">
        <v>2.4994991999999998E-5</v>
      </c>
      <c r="AO136" s="146">
        <v>2.3822416000000001E-5</v>
      </c>
      <c r="AP136" s="146">
        <v>2.1735186E-5</v>
      </c>
      <c r="AQ136" s="146">
        <v>1.8035248000000001E-5</v>
      </c>
      <c r="AR136" s="146">
        <v>1.864085836E-3</v>
      </c>
      <c r="AS136" s="146">
        <v>1.945632453E-3</v>
      </c>
      <c r="AT136" s="146">
        <v>1.7926402660000001E-3</v>
      </c>
      <c r="AU136" s="146">
        <v>1.4683193569999999E-3</v>
      </c>
      <c r="AV136" s="146">
        <v>2.6797431E-5</v>
      </c>
      <c r="AW136" s="146">
        <v>2.5705478999999999E-5</v>
      </c>
      <c r="AX136" s="146">
        <v>2.3482174999999998E-5</v>
      </c>
      <c r="AY136" s="146">
        <v>1.9372046999999999E-5</v>
      </c>
      <c r="AZ136" s="146">
        <v>0</v>
      </c>
      <c r="BA136" s="146">
        <v>0</v>
      </c>
      <c r="BB136" s="109">
        <v>0</v>
      </c>
      <c r="BC136" s="109">
        <v>0</v>
      </c>
      <c r="BD136" s="146">
        <v>0</v>
      </c>
      <c r="BE136" s="146">
        <v>0</v>
      </c>
      <c r="BF136" s="146">
        <v>0</v>
      </c>
      <c r="BG136" s="146">
        <v>0</v>
      </c>
      <c r="BH136" s="146">
        <v>0</v>
      </c>
      <c r="BI136" s="146">
        <v>0</v>
      </c>
      <c r="BJ136" s="146">
        <v>0</v>
      </c>
      <c r="BK136" s="146">
        <v>0</v>
      </c>
      <c r="BL136" s="146">
        <v>1.0541914999999999E-5</v>
      </c>
      <c r="BM136" s="146">
        <v>0</v>
      </c>
      <c r="BN136" s="146">
        <v>1.0287936E-5</v>
      </c>
      <c r="BO136" s="146">
        <v>1.2143028E-5</v>
      </c>
      <c r="BP136" s="146">
        <v>0</v>
      </c>
      <c r="BQ136" s="146">
        <v>0</v>
      </c>
      <c r="BR136" s="146">
        <v>0</v>
      </c>
      <c r="BS136" s="146">
        <v>0</v>
      </c>
      <c r="BT136" s="146">
        <v>0</v>
      </c>
      <c r="BU136" s="146">
        <v>0</v>
      </c>
      <c r="BV136" s="146">
        <v>0</v>
      </c>
      <c r="BW136" s="146">
        <v>0</v>
      </c>
      <c r="BX136" s="146">
        <v>0</v>
      </c>
      <c r="BY136" s="146">
        <v>0</v>
      </c>
      <c r="BZ136" s="146">
        <v>0</v>
      </c>
      <c r="CA136" s="146">
        <v>0</v>
      </c>
      <c r="CB136" s="146">
        <v>0</v>
      </c>
      <c r="CC136" s="146">
        <v>0</v>
      </c>
      <c r="CD136" s="146">
        <v>0</v>
      </c>
      <c r="CE136" s="146">
        <v>0</v>
      </c>
      <c r="CF136" s="146">
        <v>0</v>
      </c>
      <c r="CG136" s="146">
        <v>0</v>
      </c>
      <c r="CH136" s="146">
        <v>0</v>
      </c>
      <c r="CI136" s="146">
        <v>0</v>
      </c>
      <c r="CJ136" s="146">
        <v>8.5585265E-5</v>
      </c>
      <c r="CK136" s="146">
        <v>4.3147727999999997E-5</v>
      </c>
      <c r="CL136" s="146">
        <v>1.5602971E-5</v>
      </c>
      <c r="CM136" s="146">
        <v>0</v>
      </c>
      <c r="CN136" s="146">
        <v>0</v>
      </c>
      <c r="CO136" s="146">
        <v>0</v>
      </c>
      <c r="CP136" s="146">
        <v>0</v>
      </c>
      <c r="CQ136" s="146">
        <v>0</v>
      </c>
      <c r="CT136" s="105"/>
    </row>
    <row r="137" spans="1:98" x14ac:dyDescent="0.25">
      <c r="A137" s="122" t="s">
        <v>693</v>
      </c>
      <c r="B137" s="104" t="s">
        <v>158</v>
      </c>
      <c r="C137" s="88" t="s">
        <v>325</v>
      </c>
      <c r="D137" s="123">
        <f t="shared" ca="1" si="14"/>
        <v>1.2102547965000001E-3</v>
      </c>
      <c r="E137" s="123">
        <f t="shared" ca="1" si="14"/>
        <v>1.9602996902499999E-3</v>
      </c>
      <c r="F137" s="123">
        <f t="shared" ca="1" si="14"/>
        <v>9.2500477000000004E-5</v>
      </c>
      <c r="G137" s="123">
        <f t="shared" ca="1" si="14"/>
        <v>1.9602996902499999E-3</v>
      </c>
      <c r="H137" s="123">
        <f t="shared" ca="1" si="14"/>
        <v>2.07332415725E-3</v>
      </c>
      <c r="I137" s="123">
        <f t="shared" ca="1" si="14"/>
        <v>3.1596649950000005E-4</v>
      </c>
      <c r="J137" s="123">
        <f t="shared" ca="1" si="14"/>
        <v>2.2317385284999999E-3</v>
      </c>
      <c r="K137" s="123">
        <f t="shared" ca="1" si="14"/>
        <v>1.6780776899999998E-4</v>
      </c>
      <c r="L137" s="123">
        <f t="shared" ca="1" si="14"/>
        <v>1.5791562725E-4</v>
      </c>
      <c r="M137" s="123">
        <f t="shared" ca="1" si="14"/>
        <v>4.9653028724999995E-4</v>
      </c>
      <c r="N137" s="123">
        <f t="shared" ca="1" si="14"/>
        <v>1.0232039079999999E-3</v>
      </c>
      <c r="O137" s="123">
        <f t="shared" ca="1" si="14"/>
        <v>4.6917615375E-4</v>
      </c>
      <c r="P137" s="123">
        <f t="shared" ca="1" si="14"/>
        <v>4.9653077750000006E-4</v>
      </c>
      <c r="Q137" s="123">
        <f t="shared" ca="1" si="14"/>
        <v>4.9653028724999995E-4</v>
      </c>
      <c r="R137" s="123">
        <f t="shared" ca="1" si="14"/>
        <v>0</v>
      </c>
      <c r="S137" s="123">
        <f t="shared" ca="1" si="14"/>
        <v>0</v>
      </c>
      <c r="T137" s="123">
        <f t="shared" ca="1" si="13"/>
        <v>9.5203633225000011E-3</v>
      </c>
      <c r="U137" s="124">
        <f t="shared" ca="1" si="13"/>
        <v>0</v>
      </c>
      <c r="X137" s="146">
        <v>1.5315282599999999E-3</v>
      </c>
      <c r="Y137" s="146">
        <v>1.199873532E-3</v>
      </c>
      <c r="Z137" s="146">
        <v>1.1587055020000001E-3</v>
      </c>
      <c r="AA137" s="146">
        <v>9.5091189200000004E-4</v>
      </c>
      <c r="AB137" s="146">
        <v>2.0816865240000002E-3</v>
      </c>
      <c r="AC137" s="146">
        <v>2.0823511469999999E-3</v>
      </c>
      <c r="AD137" s="146">
        <v>1.958165857E-3</v>
      </c>
      <c r="AE137" s="146">
        <v>1.718995233E-3</v>
      </c>
      <c r="AF137" s="146">
        <v>1.59286696E-4</v>
      </c>
      <c r="AG137" s="146">
        <v>7.2609775000000002E-5</v>
      </c>
      <c r="AH137" s="146">
        <v>6.6229201999999998E-5</v>
      </c>
      <c r="AI137" s="146">
        <v>7.1876234999999997E-5</v>
      </c>
      <c r="AJ137" s="146">
        <v>2.0816865240000002E-3</v>
      </c>
      <c r="AK137" s="146">
        <v>2.0823511469999999E-3</v>
      </c>
      <c r="AL137" s="146">
        <v>1.958165857E-3</v>
      </c>
      <c r="AM137" s="146">
        <v>1.718995233E-3</v>
      </c>
      <c r="AN137" s="146">
        <v>2.4134711379999998E-3</v>
      </c>
      <c r="AO137" s="146">
        <v>2.2081277429999999E-3</v>
      </c>
      <c r="AP137" s="146">
        <v>2.0066122739999998E-3</v>
      </c>
      <c r="AQ137" s="146">
        <v>1.665085474E-3</v>
      </c>
      <c r="AR137" s="146">
        <v>3.7024688899999999E-4</v>
      </c>
      <c r="AS137" s="146">
        <v>3.0378064699999998E-4</v>
      </c>
      <c r="AT137" s="146">
        <v>3.0439172600000002E-4</v>
      </c>
      <c r="AU137" s="146">
        <v>2.85446736E-4</v>
      </c>
      <c r="AV137" s="146">
        <v>2.5788151419999998E-3</v>
      </c>
      <c r="AW137" s="146">
        <v>2.3908188890000002E-3</v>
      </c>
      <c r="AX137" s="146">
        <v>2.165113363E-3</v>
      </c>
      <c r="AY137" s="146">
        <v>1.7922067199999999E-3</v>
      </c>
      <c r="AZ137" s="146">
        <v>2.8980187499999999E-4</v>
      </c>
      <c r="BA137" s="146">
        <v>3.8142920099999998E-4</v>
      </c>
      <c r="BB137" s="109">
        <v>0</v>
      </c>
      <c r="BC137" s="109">
        <v>0</v>
      </c>
      <c r="BD137" s="146">
        <v>3.6197357899999999E-4</v>
      </c>
      <c r="BE137" s="146">
        <v>2.6968892999999999E-4</v>
      </c>
      <c r="BF137" s="146">
        <v>0</v>
      </c>
      <c r="BG137" s="146">
        <v>0</v>
      </c>
      <c r="BH137" s="146">
        <v>5.3603069000000001E-4</v>
      </c>
      <c r="BI137" s="146">
        <v>5.0478999799999998E-4</v>
      </c>
      <c r="BJ137" s="146">
        <v>4.8809217E-4</v>
      </c>
      <c r="BK137" s="146">
        <v>4.5720829099999999E-4</v>
      </c>
      <c r="BL137" s="146">
        <v>1.0159736379999999E-3</v>
      </c>
      <c r="BM137" s="146">
        <v>9.4987982999999998E-4</v>
      </c>
      <c r="BN137" s="146">
        <v>9.8111435300000005E-4</v>
      </c>
      <c r="BO137" s="146">
        <v>1.145847811E-3</v>
      </c>
      <c r="BP137" s="146">
        <v>5.1122477800000005E-4</v>
      </c>
      <c r="BQ137" s="146">
        <v>4.7765246200000001E-4</v>
      </c>
      <c r="BR137" s="146">
        <v>4.6066559299999998E-4</v>
      </c>
      <c r="BS137" s="146">
        <v>4.2716178199999998E-4</v>
      </c>
      <c r="BT137" s="146">
        <v>5.3603126499999999E-4</v>
      </c>
      <c r="BU137" s="146">
        <v>5.0479021099999999E-4</v>
      </c>
      <c r="BV137" s="146">
        <v>4.88092427E-4</v>
      </c>
      <c r="BW137" s="146">
        <v>4.5720920700000002E-4</v>
      </c>
      <c r="BX137" s="146">
        <v>5.3603069000000001E-4</v>
      </c>
      <c r="BY137" s="146">
        <v>5.0478999799999998E-4</v>
      </c>
      <c r="BZ137" s="146">
        <v>4.8809217E-4</v>
      </c>
      <c r="CA137" s="146">
        <v>4.5720829099999999E-4</v>
      </c>
      <c r="CB137" s="146">
        <v>0</v>
      </c>
      <c r="CC137" s="146">
        <v>0</v>
      </c>
      <c r="CD137" s="146">
        <v>0</v>
      </c>
      <c r="CE137" s="146">
        <v>0</v>
      </c>
      <c r="CF137" s="146">
        <v>0</v>
      </c>
      <c r="CG137" s="146">
        <v>0</v>
      </c>
      <c r="CH137" s="146">
        <v>0</v>
      </c>
      <c r="CI137" s="146">
        <v>0</v>
      </c>
      <c r="CJ137" s="146">
        <v>2.2523803278999999E-2</v>
      </c>
      <c r="CK137" s="146">
        <v>1.1483392568E-2</v>
      </c>
      <c r="CL137" s="146">
        <v>4.0742574429999999E-3</v>
      </c>
      <c r="CM137" s="146">
        <v>0</v>
      </c>
      <c r="CN137" s="146">
        <v>0</v>
      </c>
      <c r="CO137" s="146">
        <v>0</v>
      </c>
      <c r="CP137" s="146">
        <v>0</v>
      </c>
      <c r="CQ137" s="146">
        <v>0</v>
      </c>
      <c r="CT137" s="105"/>
    </row>
    <row r="138" spans="1:98" x14ac:dyDescent="0.25">
      <c r="A138" s="122" t="s">
        <v>693</v>
      </c>
      <c r="B138" s="104" t="s">
        <v>158</v>
      </c>
      <c r="C138" s="88" t="s">
        <v>329</v>
      </c>
      <c r="D138" s="123">
        <f t="shared" ca="1" si="14"/>
        <v>2.0303215499999999E-4</v>
      </c>
      <c r="E138" s="123">
        <f t="shared" ca="1" si="14"/>
        <v>3.2848550550000004E-4</v>
      </c>
      <c r="F138" s="123">
        <f t="shared" ca="1" si="14"/>
        <v>1.4612683999999999E-5</v>
      </c>
      <c r="G138" s="123">
        <f t="shared" ca="1" si="14"/>
        <v>3.2848550550000004E-4</v>
      </c>
      <c r="H138" s="123">
        <f t="shared" ca="1" si="14"/>
        <v>3.4817931425000005E-4</v>
      </c>
      <c r="I138" s="123">
        <f t="shared" ca="1" si="14"/>
        <v>5.0731936925000004E-4</v>
      </c>
      <c r="J138" s="123">
        <f t="shared" ca="1" si="14"/>
        <v>3.7632164025000003E-4</v>
      </c>
      <c r="K138" s="123">
        <f t="shared" ca="1" si="14"/>
        <v>2.9734895749999999E-5</v>
      </c>
      <c r="L138" s="123">
        <f t="shared" ca="1" si="14"/>
        <v>2.8572173E-5</v>
      </c>
      <c r="M138" s="123">
        <f t="shared" ca="1" si="14"/>
        <v>8.2984167249999986E-5</v>
      </c>
      <c r="N138" s="123">
        <f t="shared" ca="1" si="14"/>
        <v>1.6791779124999999E-4</v>
      </c>
      <c r="O138" s="123">
        <f t="shared" ca="1" si="14"/>
        <v>7.8685328750000011E-5</v>
      </c>
      <c r="P138" s="123">
        <f t="shared" ca="1" si="14"/>
        <v>8.2984339000000004E-5</v>
      </c>
      <c r="Q138" s="123">
        <f t="shared" ca="1" si="14"/>
        <v>8.2984167249999986E-5</v>
      </c>
      <c r="R138" s="123">
        <f t="shared" ca="1" si="14"/>
        <v>0</v>
      </c>
      <c r="S138" s="123">
        <f t="shared" ca="1" si="14"/>
        <v>0</v>
      </c>
      <c r="T138" s="123">
        <f t="shared" ca="1" si="13"/>
        <v>2.0362780005000001E-3</v>
      </c>
      <c r="U138" s="124">
        <f t="shared" ca="1" si="13"/>
        <v>0</v>
      </c>
      <c r="X138" s="146">
        <v>2.5149000199999998E-4</v>
      </c>
      <c r="Y138" s="146">
        <v>2.04005683E-4</v>
      </c>
      <c r="Z138" s="146">
        <v>1.9644440900000001E-4</v>
      </c>
      <c r="AA138" s="146">
        <v>1.60188526E-4</v>
      </c>
      <c r="AB138" s="146">
        <v>3.3175201599999998E-4</v>
      </c>
      <c r="AC138" s="146">
        <v>3.5362156300000001E-4</v>
      </c>
      <c r="AD138" s="146">
        <v>3.3386000299999999E-4</v>
      </c>
      <c r="AE138" s="146">
        <v>2.9470844E-4</v>
      </c>
      <c r="AF138" s="146">
        <v>2.1850412E-5</v>
      </c>
      <c r="AG138" s="146">
        <v>1.2349892999999999E-5</v>
      </c>
      <c r="AH138" s="146">
        <v>1.1020077E-5</v>
      </c>
      <c r="AI138" s="146">
        <v>1.3230354E-5</v>
      </c>
      <c r="AJ138" s="146">
        <v>3.3175201599999998E-4</v>
      </c>
      <c r="AK138" s="146">
        <v>3.5362156300000001E-4</v>
      </c>
      <c r="AL138" s="146">
        <v>3.3386000299999999E-4</v>
      </c>
      <c r="AM138" s="146">
        <v>2.9470844E-4</v>
      </c>
      <c r="AN138" s="146">
        <v>3.9110576399999997E-4</v>
      </c>
      <c r="AO138" s="146">
        <v>3.7479682999999998E-4</v>
      </c>
      <c r="AP138" s="146">
        <v>3.43406104E-4</v>
      </c>
      <c r="AQ138" s="146">
        <v>2.8340855900000001E-4</v>
      </c>
      <c r="AR138" s="146">
        <v>5.8872503399999998E-4</v>
      </c>
      <c r="AS138" s="146">
        <v>6.0092492599999995E-4</v>
      </c>
      <c r="AT138" s="146">
        <v>5.2432557299999995E-4</v>
      </c>
      <c r="AU138" s="146">
        <v>3.15301944E-4</v>
      </c>
      <c r="AV138" s="146">
        <v>4.2296103399999999E-4</v>
      </c>
      <c r="AW138" s="146">
        <v>4.06414452E-4</v>
      </c>
      <c r="AX138" s="146">
        <v>3.71099788E-4</v>
      </c>
      <c r="AY138" s="146">
        <v>3.0481128699999998E-4</v>
      </c>
      <c r="AZ138" s="146">
        <v>4.8976010000000001E-5</v>
      </c>
      <c r="BA138" s="146">
        <v>6.9963572999999995E-5</v>
      </c>
      <c r="BB138" s="109">
        <v>0</v>
      </c>
      <c r="BC138" s="109">
        <v>0</v>
      </c>
      <c r="BD138" s="146">
        <v>6.4629768000000002E-5</v>
      </c>
      <c r="BE138" s="146">
        <v>4.9658923999999999E-5</v>
      </c>
      <c r="BF138" s="146">
        <v>0</v>
      </c>
      <c r="BG138" s="146">
        <v>0</v>
      </c>
      <c r="BH138" s="146">
        <v>8.6728186999999999E-5</v>
      </c>
      <c r="BI138" s="146">
        <v>8.5209722000000005E-5</v>
      </c>
      <c r="BJ138" s="146">
        <v>8.2398117E-5</v>
      </c>
      <c r="BK138" s="146">
        <v>7.7600642999999995E-5</v>
      </c>
      <c r="BL138" s="146">
        <v>1.6013191499999999E-4</v>
      </c>
      <c r="BM138" s="146">
        <v>1.56212258E-4</v>
      </c>
      <c r="BN138" s="146">
        <v>1.6173726999999999E-4</v>
      </c>
      <c r="BO138" s="146">
        <v>1.9358972199999999E-4</v>
      </c>
      <c r="BP138" s="146">
        <v>8.3016122000000007E-5</v>
      </c>
      <c r="BQ138" s="146">
        <v>8.1007824000000006E-5</v>
      </c>
      <c r="BR138" s="146">
        <v>7.8056884000000004E-5</v>
      </c>
      <c r="BS138" s="146">
        <v>7.2660484999999999E-5</v>
      </c>
      <c r="BT138" s="146">
        <v>8.6728118000000003E-5</v>
      </c>
      <c r="BU138" s="146">
        <v>8.5210131999999993E-5</v>
      </c>
      <c r="BV138" s="146">
        <v>8.2398276000000001E-5</v>
      </c>
      <c r="BW138" s="146">
        <v>7.7600830000000006E-5</v>
      </c>
      <c r="BX138" s="146">
        <v>8.6728186999999999E-5</v>
      </c>
      <c r="BY138" s="146">
        <v>8.5209722000000005E-5</v>
      </c>
      <c r="BZ138" s="146">
        <v>8.2398117E-5</v>
      </c>
      <c r="CA138" s="146">
        <v>7.7600642999999995E-5</v>
      </c>
      <c r="CB138" s="146">
        <v>0</v>
      </c>
      <c r="CC138" s="146">
        <v>0</v>
      </c>
      <c r="CD138" s="146">
        <v>0</v>
      </c>
      <c r="CE138" s="146">
        <v>0</v>
      </c>
      <c r="CF138" s="146">
        <v>0</v>
      </c>
      <c r="CG138" s="146">
        <v>0</v>
      </c>
      <c r="CH138" s="146">
        <v>0</v>
      </c>
      <c r="CI138" s="146">
        <v>0</v>
      </c>
      <c r="CJ138" s="146">
        <v>4.6867992000000002E-3</v>
      </c>
      <c r="CK138" s="146">
        <v>2.5340038989999998E-3</v>
      </c>
      <c r="CL138" s="146">
        <v>9.2430890299999996E-4</v>
      </c>
      <c r="CM138" s="146">
        <v>0</v>
      </c>
      <c r="CN138" s="146">
        <v>0</v>
      </c>
      <c r="CO138" s="146">
        <v>0</v>
      </c>
      <c r="CP138" s="146">
        <v>0</v>
      </c>
      <c r="CQ138" s="146">
        <v>0</v>
      </c>
      <c r="CT138" s="105"/>
    </row>
    <row r="139" spans="1:98" x14ac:dyDescent="0.25">
      <c r="A139" s="122" t="s">
        <v>693</v>
      </c>
      <c r="B139" s="104" t="s">
        <v>158</v>
      </c>
      <c r="C139" s="88" t="s">
        <v>330</v>
      </c>
      <c r="D139" s="123">
        <f t="shared" ca="1" si="14"/>
        <v>1.0209361742499999E-3</v>
      </c>
      <c r="E139" s="123">
        <f t="shared" ca="1" si="14"/>
        <v>1.6436486549999999E-3</v>
      </c>
      <c r="F139" s="123">
        <f t="shared" ca="1" si="14"/>
        <v>8.287870000000001E-5</v>
      </c>
      <c r="G139" s="123">
        <f t="shared" ca="1" si="14"/>
        <v>1.6436486549999999E-3</v>
      </c>
      <c r="H139" s="123">
        <f t="shared" ca="1" si="14"/>
        <v>1.7359500122500001E-3</v>
      </c>
      <c r="I139" s="123">
        <f t="shared" ca="1" si="14"/>
        <v>1.8504982775000001E-4</v>
      </c>
      <c r="J139" s="123">
        <f t="shared" ca="1" si="14"/>
        <v>1.86409830475E-3</v>
      </c>
      <c r="K139" s="123">
        <f t="shared" ca="1" si="14"/>
        <v>1.3897085124999999E-4</v>
      </c>
      <c r="L139" s="123">
        <f t="shared" ca="1" si="14"/>
        <v>1.33632518E-4</v>
      </c>
      <c r="M139" s="123">
        <f t="shared" ca="1" si="14"/>
        <v>4.1139226399999998E-4</v>
      </c>
      <c r="N139" s="123">
        <f t="shared" ca="1" si="14"/>
        <v>8.1114926574999996E-4</v>
      </c>
      <c r="O139" s="123">
        <f t="shared" ca="1" si="14"/>
        <v>3.9125402700000001E-4</v>
      </c>
      <c r="P139" s="123">
        <f t="shared" ca="1" si="14"/>
        <v>4.1139272950000002E-4</v>
      </c>
      <c r="Q139" s="123">
        <f t="shared" ca="1" si="14"/>
        <v>4.1139226399999998E-4</v>
      </c>
      <c r="R139" s="123">
        <f t="shared" ca="1" si="14"/>
        <v>0</v>
      </c>
      <c r="S139" s="123">
        <f t="shared" ca="1" si="14"/>
        <v>0</v>
      </c>
      <c r="T139" s="123">
        <f t="shared" ca="1" si="13"/>
        <v>2.1376491030000002E-3</v>
      </c>
      <c r="U139" s="124">
        <f t="shared" ca="1" si="13"/>
        <v>0</v>
      </c>
      <c r="X139" s="146">
        <v>1.3095585080000001E-3</v>
      </c>
      <c r="Y139" s="146">
        <v>1.0094395220000001E-3</v>
      </c>
      <c r="Z139" s="146">
        <v>9.7374301700000004E-4</v>
      </c>
      <c r="AA139" s="146">
        <v>7.9100364999999998E-4</v>
      </c>
      <c r="AB139" s="146">
        <v>1.736333118E-3</v>
      </c>
      <c r="AC139" s="146">
        <v>1.746792007E-3</v>
      </c>
      <c r="AD139" s="146">
        <v>1.6394372200000001E-3</v>
      </c>
      <c r="AE139" s="146">
        <v>1.452032275E-3</v>
      </c>
      <c r="AF139" s="146">
        <v>1.26820919E-4</v>
      </c>
      <c r="AG139" s="146">
        <v>7.0654531999999993E-5</v>
      </c>
      <c r="AH139" s="146">
        <v>6.2017725000000003E-5</v>
      </c>
      <c r="AI139" s="146">
        <v>7.2021623999999994E-5</v>
      </c>
      <c r="AJ139" s="146">
        <v>1.736333118E-3</v>
      </c>
      <c r="AK139" s="146">
        <v>1.746792007E-3</v>
      </c>
      <c r="AL139" s="146">
        <v>1.6394372200000001E-3</v>
      </c>
      <c r="AM139" s="146">
        <v>1.452032275E-3</v>
      </c>
      <c r="AN139" s="146">
        <v>2.0299777059999999E-3</v>
      </c>
      <c r="AO139" s="146">
        <v>1.844566595E-3</v>
      </c>
      <c r="AP139" s="146">
        <v>1.6784493509999999E-3</v>
      </c>
      <c r="AQ139" s="146">
        <v>1.390806397E-3</v>
      </c>
      <c r="AR139" s="146">
        <v>2.15015139E-4</v>
      </c>
      <c r="AS139" s="146">
        <v>1.79053518E-4</v>
      </c>
      <c r="AT139" s="146">
        <v>1.7830150900000001E-4</v>
      </c>
      <c r="AU139" s="146">
        <v>1.67829145E-4</v>
      </c>
      <c r="AV139" s="146">
        <v>2.172274338E-3</v>
      </c>
      <c r="AW139" s="146">
        <v>1.9924406619999998E-3</v>
      </c>
      <c r="AX139" s="146">
        <v>1.8015421890000001E-3</v>
      </c>
      <c r="AY139" s="146">
        <v>1.4901360300000001E-3</v>
      </c>
      <c r="AZ139" s="146">
        <v>2.3782982299999999E-4</v>
      </c>
      <c r="BA139" s="146">
        <v>3.18053582E-4</v>
      </c>
      <c r="BB139" s="109">
        <v>0</v>
      </c>
      <c r="BC139" s="109">
        <v>0</v>
      </c>
      <c r="BD139" s="146">
        <v>3.0989791399999998E-4</v>
      </c>
      <c r="BE139" s="146">
        <v>2.2463215799999999E-4</v>
      </c>
      <c r="BF139" s="146">
        <v>0</v>
      </c>
      <c r="BG139" s="146">
        <v>0</v>
      </c>
      <c r="BH139" s="146">
        <v>4.4572926599999998E-4</v>
      </c>
      <c r="BI139" s="146">
        <v>4.16682375E-4</v>
      </c>
      <c r="BJ139" s="146">
        <v>4.0346067900000001E-4</v>
      </c>
      <c r="BK139" s="146">
        <v>3.7969673599999999E-4</v>
      </c>
      <c r="BL139" s="146">
        <v>7.8855545500000005E-4</v>
      </c>
      <c r="BM139" s="146">
        <v>7.3636576399999998E-4</v>
      </c>
      <c r="BN139" s="146">
        <v>7.8179510899999995E-4</v>
      </c>
      <c r="BO139" s="146">
        <v>9.3788073499999998E-4</v>
      </c>
      <c r="BP139" s="146">
        <v>4.2851372800000001E-4</v>
      </c>
      <c r="BQ139" s="146">
        <v>3.9724022300000002E-4</v>
      </c>
      <c r="BR139" s="146">
        <v>3.8317093999999999E-4</v>
      </c>
      <c r="BS139" s="146">
        <v>3.56091217E-4</v>
      </c>
      <c r="BT139" s="146">
        <v>4.45731147E-4</v>
      </c>
      <c r="BU139" s="146">
        <v>4.1668248100000001E-4</v>
      </c>
      <c r="BV139" s="146">
        <v>4.0346126100000002E-4</v>
      </c>
      <c r="BW139" s="146">
        <v>3.79696029E-4</v>
      </c>
      <c r="BX139" s="146">
        <v>4.4572926599999998E-4</v>
      </c>
      <c r="BY139" s="146">
        <v>4.16682375E-4</v>
      </c>
      <c r="BZ139" s="146">
        <v>4.0346067900000001E-4</v>
      </c>
      <c r="CA139" s="146">
        <v>3.7969673599999999E-4</v>
      </c>
      <c r="CB139" s="146">
        <v>0</v>
      </c>
      <c r="CC139" s="146">
        <v>0</v>
      </c>
      <c r="CD139" s="146">
        <v>0</v>
      </c>
      <c r="CE139" s="146">
        <v>0</v>
      </c>
      <c r="CF139" s="146">
        <v>0</v>
      </c>
      <c r="CG139" s="146">
        <v>0</v>
      </c>
      <c r="CH139" s="146">
        <v>0</v>
      </c>
      <c r="CI139" s="146">
        <v>0</v>
      </c>
      <c r="CJ139" s="146">
        <v>4.6827878240000001E-3</v>
      </c>
      <c r="CK139" s="146">
        <v>2.7414459669999999E-3</v>
      </c>
      <c r="CL139" s="146">
        <v>1.126362621E-3</v>
      </c>
      <c r="CM139" s="146">
        <v>0</v>
      </c>
      <c r="CN139" s="146">
        <v>0</v>
      </c>
      <c r="CO139" s="146">
        <v>0</v>
      </c>
      <c r="CP139" s="146">
        <v>0</v>
      </c>
      <c r="CQ139" s="146">
        <v>0</v>
      </c>
      <c r="CT139" s="105"/>
    </row>
    <row r="140" spans="1:98" x14ac:dyDescent="0.25">
      <c r="A140" s="122" t="s">
        <v>692</v>
      </c>
      <c r="B140" s="104" t="s">
        <v>158</v>
      </c>
      <c r="C140" s="88" t="s">
        <v>143</v>
      </c>
      <c r="D140" s="123">
        <f t="shared" ca="1" si="14"/>
        <v>0</v>
      </c>
      <c r="E140" s="123">
        <f t="shared" ca="1" si="14"/>
        <v>0</v>
      </c>
      <c r="F140" s="123">
        <f t="shared" ca="1" si="14"/>
        <v>3.2465509074999994E-4</v>
      </c>
      <c r="G140" s="123">
        <f t="shared" ca="1" si="14"/>
        <v>0</v>
      </c>
      <c r="H140" s="123">
        <f t="shared" ca="1" si="14"/>
        <v>0</v>
      </c>
      <c r="I140" s="123">
        <f t="shared" ca="1" si="14"/>
        <v>1.8748112909249999E-2</v>
      </c>
      <c r="J140" s="123">
        <f t="shared" ca="1" si="14"/>
        <v>0</v>
      </c>
      <c r="K140" s="123">
        <f t="shared" ca="1" si="14"/>
        <v>1.02013696E-4</v>
      </c>
      <c r="L140" s="123">
        <f t="shared" ca="1" si="14"/>
        <v>1.357921375E-4</v>
      </c>
      <c r="M140" s="123">
        <f t="shared" ca="1" si="14"/>
        <v>0</v>
      </c>
      <c r="N140" s="123">
        <f t="shared" ca="1" si="14"/>
        <v>1.2260607E-5</v>
      </c>
      <c r="O140" s="123">
        <f t="shared" ca="1" si="14"/>
        <v>0</v>
      </c>
      <c r="P140" s="123">
        <f t="shared" ca="1" si="14"/>
        <v>0</v>
      </c>
      <c r="Q140" s="123">
        <f t="shared" ca="1" si="14"/>
        <v>0</v>
      </c>
      <c r="R140" s="123">
        <f t="shared" ca="1" si="14"/>
        <v>3.8609142480249999E-2</v>
      </c>
      <c r="S140" s="123">
        <f t="shared" ca="1" si="14"/>
        <v>1.3413003851249999E-2</v>
      </c>
      <c r="T140" s="123">
        <f t="shared" ca="1" si="13"/>
        <v>0.12951851107599999</v>
      </c>
      <c r="U140" s="124">
        <f t="shared" ca="1" si="13"/>
        <v>2.286571086375E-2</v>
      </c>
      <c r="X140" s="146">
        <v>0</v>
      </c>
      <c r="Y140" s="146">
        <v>0</v>
      </c>
      <c r="Z140" s="146">
        <v>0</v>
      </c>
      <c r="AA140" s="146">
        <v>0</v>
      </c>
      <c r="AB140" s="146">
        <v>0</v>
      </c>
      <c r="AC140" s="146">
        <v>0</v>
      </c>
      <c r="AD140" s="146">
        <v>0</v>
      </c>
      <c r="AE140" s="146">
        <v>0</v>
      </c>
      <c r="AF140" s="146">
        <v>3.3541763900000001E-4</v>
      </c>
      <c r="AG140" s="146">
        <v>3.32198927E-4</v>
      </c>
      <c r="AH140" s="146">
        <v>3.2604551199999997E-4</v>
      </c>
      <c r="AI140" s="146">
        <v>3.0495828499999998E-4</v>
      </c>
      <c r="AJ140" s="146">
        <v>0</v>
      </c>
      <c r="AK140" s="146">
        <v>0</v>
      </c>
      <c r="AL140" s="146">
        <v>0</v>
      </c>
      <c r="AM140" s="146">
        <v>0</v>
      </c>
      <c r="AN140" s="146">
        <v>0</v>
      </c>
      <c r="AO140" s="146">
        <v>0</v>
      </c>
      <c r="AP140" s="146">
        <v>0</v>
      </c>
      <c r="AQ140" s="146">
        <v>0</v>
      </c>
      <c r="AR140" s="146">
        <v>1.7531168161000001E-2</v>
      </c>
      <c r="AS140" s="146">
        <v>1.8100984226E-2</v>
      </c>
      <c r="AT140" s="146">
        <v>1.8063399542000001E-2</v>
      </c>
      <c r="AU140" s="146">
        <v>2.1296899708E-2</v>
      </c>
      <c r="AV140" s="146">
        <v>0</v>
      </c>
      <c r="AW140" s="146">
        <v>0</v>
      </c>
      <c r="AX140" s="146">
        <v>0</v>
      </c>
      <c r="AY140" s="146">
        <v>0</v>
      </c>
      <c r="AZ140" s="146">
        <v>2.25674883E-4</v>
      </c>
      <c r="BA140" s="146">
        <v>1.8237990099999999E-4</v>
      </c>
      <c r="BB140" s="109">
        <v>0</v>
      </c>
      <c r="BC140" s="109">
        <v>0</v>
      </c>
      <c r="BD140" s="146">
        <v>2.0303494600000001E-4</v>
      </c>
      <c r="BE140" s="146">
        <v>1.3925017199999999E-4</v>
      </c>
      <c r="BF140" s="146">
        <v>1.0579113500000001E-4</v>
      </c>
      <c r="BG140" s="146">
        <v>9.5092296999999996E-5</v>
      </c>
      <c r="BH140" s="146">
        <v>0</v>
      </c>
      <c r="BI140" s="146">
        <v>0</v>
      </c>
      <c r="BJ140" s="146">
        <v>0</v>
      </c>
      <c r="BK140" s="146">
        <v>0</v>
      </c>
      <c r="BL140" s="146">
        <v>1.2791803E-5</v>
      </c>
      <c r="BM140" s="146">
        <v>1.2078056999999999E-5</v>
      </c>
      <c r="BN140" s="146">
        <v>1.1564842E-5</v>
      </c>
      <c r="BO140" s="146">
        <v>1.2607726000000001E-5</v>
      </c>
      <c r="BP140" s="146">
        <v>0</v>
      </c>
      <c r="BQ140" s="146">
        <v>0</v>
      </c>
      <c r="BR140" s="146">
        <v>0</v>
      </c>
      <c r="BS140" s="146">
        <v>0</v>
      </c>
      <c r="BT140" s="146">
        <v>0</v>
      </c>
      <c r="BU140" s="146">
        <v>0</v>
      </c>
      <c r="BV140" s="146">
        <v>0</v>
      </c>
      <c r="BW140" s="146">
        <v>0</v>
      </c>
      <c r="BX140" s="146">
        <v>0</v>
      </c>
      <c r="BY140" s="146">
        <v>0</v>
      </c>
      <c r="BZ140" s="146">
        <v>0</v>
      </c>
      <c r="CA140" s="146">
        <v>0</v>
      </c>
      <c r="CB140" s="146">
        <v>3.9138508886999997E-2</v>
      </c>
      <c r="CC140" s="146">
        <v>3.9003052443000001E-2</v>
      </c>
      <c r="CD140" s="146">
        <v>3.8732317305E-2</v>
      </c>
      <c r="CE140" s="146">
        <v>3.7562691285999997E-2</v>
      </c>
      <c r="CF140" s="146">
        <v>1.3734181929E-2</v>
      </c>
      <c r="CG140" s="146">
        <v>1.3613347138E-2</v>
      </c>
      <c r="CH140" s="146">
        <v>1.3461475539E-2</v>
      </c>
      <c r="CI140" s="146">
        <v>1.2843010799E-2</v>
      </c>
      <c r="CJ140" s="146">
        <v>0.127025974845</v>
      </c>
      <c r="CK140" s="146">
        <v>0.12984192106100001</v>
      </c>
      <c r="CL140" s="146">
        <v>0.131317560326</v>
      </c>
      <c r="CM140" s="146">
        <v>0.12988858807199999</v>
      </c>
      <c r="CN140" s="146">
        <v>2.4874415383999999E-2</v>
      </c>
      <c r="CO140" s="146">
        <v>2.3284656657E-2</v>
      </c>
      <c r="CP140" s="146">
        <v>2.3077278512000001E-2</v>
      </c>
      <c r="CQ140" s="146">
        <v>2.0226492902000001E-2</v>
      </c>
      <c r="CT140" s="105"/>
    </row>
    <row r="141" spans="1:98" x14ac:dyDescent="0.25">
      <c r="A141" s="122" t="s">
        <v>692</v>
      </c>
      <c r="B141" s="104" t="s">
        <v>158</v>
      </c>
      <c r="C141" s="88" t="s">
        <v>144</v>
      </c>
      <c r="D141" s="123">
        <f t="shared" ca="1" si="14"/>
        <v>0</v>
      </c>
      <c r="E141" s="123">
        <f t="shared" ca="1" si="14"/>
        <v>0</v>
      </c>
      <c r="F141" s="123">
        <f t="shared" ca="1" si="14"/>
        <v>2.9945951324999998E-4</v>
      </c>
      <c r="G141" s="123">
        <f t="shared" ca="1" si="14"/>
        <v>0</v>
      </c>
      <c r="H141" s="123">
        <f t="shared" ca="1" si="14"/>
        <v>0</v>
      </c>
      <c r="I141" s="123">
        <f t="shared" ca="1" si="14"/>
        <v>7.5903432694999998E-3</v>
      </c>
      <c r="J141" s="123">
        <f t="shared" ca="1" si="14"/>
        <v>0</v>
      </c>
      <c r="K141" s="123">
        <f t="shared" ca="1" si="14"/>
        <v>8.9503472750000008E-5</v>
      </c>
      <c r="L141" s="123">
        <f t="shared" ca="1" si="14"/>
        <v>1.2198589624999999E-4</v>
      </c>
      <c r="M141" s="123">
        <f t="shared" ca="1" si="14"/>
        <v>0</v>
      </c>
      <c r="N141" s="123">
        <f t="shared" ca="1" si="14"/>
        <v>1.1538822250000001E-5</v>
      </c>
      <c r="O141" s="123">
        <f t="shared" ca="1" si="14"/>
        <v>0</v>
      </c>
      <c r="P141" s="123">
        <f t="shared" ca="1" si="14"/>
        <v>0</v>
      </c>
      <c r="Q141" s="123">
        <f t="shared" ca="1" si="14"/>
        <v>0</v>
      </c>
      <c r="R141" s="123">
        <f t="shared" ca="1" si="14"/>
        <v>5.0672395504249998E-2</v>
      </c>
      <c r="S141" s="123">
        <f t="shared" ca="1" si="14"/>
        <v>5.2036850337999999E-2</v>
      </c>
      <c r="T141" s="123">
        <f t="shared" ca="1" si="13"/>
        <v>2.3364723234499996E-2</v>
      </c>
      <c r="U141" s="124">
        <f t="shared" ca="1" si="13"/>
        <v>4.3410325960000001E-3</v>
      </c>
      <c r="X141" s="146">
        <v>0</v>
      </c>
      <c r="Y141" s="146">
        <v>0</v>
      </c>
      <c r="Z141" s="146">
        <v>0</v>
      </c>
      <c r="AA141" s="146">
        <v>0</v>
      </c>
      <c r="AB141" s="146">
        <v>0</v>
      </c>
      <c r="AC141" s="146">
        <v>0</v>
      </c>
      <c r="AD141" s="146">
        <v>0</v>
      </c>
      <c r="AE141" s="146">
        <v>0</v>
      </c>
      <c r="AF141" s="146">
        <v>3.0853380299999998E-4</v>
      </c>
      <c r="AG141" s="146">
        <v>3.0552560299999999E-4</v>
      </c>
      <c r="AH141" s="146">
        <v>3.0102151999999999E-4</v>
      </c>
      <c r="AI141" s="146">
        <v>2.82757127E-4</v>
      </c>
      <c r="AJ141" s="146">
        <v>0</v>
      </c>
      <c r="AK141" s="146">
        <v>0</v>
      </c>
      <c r="AL141" s="146">
        <v>0</v>
      </c>
      <c r="AM141" s="146">
        <v>0</v>
      </c>
      <c r="AN141" s="146">
        <v>0</v>
      </c>
      <c r="AO141" s="146">
        <v>0</v>
      </c>
      <c r="AP141" s="146">
        <v>0</v>
      </c>
      <c r="AQ141" s="146">
        <v>0</v>
      </c>
      <c r="AR141" s="146">
        <v>7.7770372790000007E-3</v>
      </c>
      <c r="AS141" s="146">
        <v>7.6039702639999996E-3</v>
      </c>
      <c r="AT141" s="146">
        <v>7.4089392179999998E-3</v>
      </c>
      <c r="AU141" s="146">
        <v>7.5714263170000001E-3</v>
      </c>
      <c r="AV141" s="146">
        <v>0</v>
      </c>
      <c r="AW141" s="146">
        <v>0</v>
      </c>
      <c r="AX141" s="146">
        <v>0</v>
      </c>
      <c r="AY141" s="146">
        <v>0</v>
      </c>
      <c r="AZ141" s="146">
        <v>2.01692389E-4</v>
      </c>
      <c r="BA141" s="146">
        <v>1.5632150200000001E-4</v>
      </c>
      <c r="BB141" s="109">
        <v>0</v>
      </c>
      <c r="BC141" s="109">
        <v>0</v>
      </c>
      <c r="BD141" s="146">
        <v>1.8176469800000001E-4</v>
      </c>
      <c r="BE141" s="146">
        <v>1.2198372100000001E-4</v>
      </c>
      <c r="BF141" s="146">
        <v>9.7023253000000001E-5</v>
      </c>
      <c r="BG141" s="146">
        <v>8.7171912999999993E-5</v>
      </c>
      <c r="BH141" s="146">
        <v>0</v>
      </c>
      <c r="BI141" s="146">
        <v>0</v>
      </c>
      <c r="BJ141" s="146">
        <v>0</v>
      </c>
      <c r="BK141" s="146">
        <v>0</v>
      </c>
      <c r="BL141" s="146">
        <v>1.1815841999999999E-5</v>
      </c>
      <c r="BM141" s="146">
        <v>1.1360896000000001E-5</v>
      </c>
      <c r="BN141" s="146">
        <v>1.0963869E-5</v>
      </c>
      <c r="BO141" s="146">
        <v>1.2014681999999999E-5</v>
      </c>
      <c r="BP141" s="146">
        <v>0</v>
      </c>
      <c r="BQ141" s="146">
        <v>0</v>
      </c>
      <c r="BR141" s="146">
        <v>0</v>
      </c>
      <c r="BS141" s="146">
        <v>0</v>
      </c>
      <c r="BT141" s="146">
        <v>0</v>
      </c>
      <c r="BU141" s="146">
        <v>0</v>
      </c>
      <c r="BV141" s="146">
        <v>0</v>
      </c>
      <c r="BW141" s="146">
        <v>0</v>
      </c>
      <c r="BX141" s="146">
        <v>0</v>
      </c>
      <c r="BY141" s="146">
        <v>0</v>
      </c>
      <c r="BZ141" s="146">
        <v>0</v>
      </c>
      <c r="CA141" s="146">
        <v>0</v>
      </c>
      <c r="CB141" s="146">
        <v>5.0718424573E-2</v>
      </c>
      <c r="CC141" s="146">
        <v>5.0625076007000003E-2</v>
      </c>
      <c r="CD141" s="146">
        <v>5.0553119475999997E-2</v>
      </c>
      <c r="CE141" s="146">
        <v>5.0792961960999999E-2</v>
      </c>
      <c r="CF141" s="146">
        <v>5.224499262E-2</v>
      </c>
      <c r="CG141" s="146">
        <v>5.1986552530000001E-2</v>
      </c>
      <c r="CH141" s="146">
        <v>5.1847530262000001E-2</v>
      </c>
      <c r="CI141" s="146">
        <v>5.206832594E-2</v>
      </c>
      <c r="CJ141" s="146">
        <v>2.2731968094999999E-2</v>
      </c>
      <c r="CK141" s="146">
        <v>2.3326098563000001E-2</v>
      </c>
      <c r="CL141" s="146">
        <v>2.3714735942E-2</v>
      </c>
      <c r="CM141" s="146">
        <v>2.3686090337999999E-2</v>
      </c>
      <c r="CN141" s="146">
        <v>4.6690269769999997E-3</v>
      </c>
      <c r="CO141" s="146">
        <v>4.4211277340000001E-3</v>
      </c>
      <c r="CP141" s="146">
        <v>4.3981695350000004E-3</v>
      </c>
      <c r="CQ141" s="146">
        <v>3.8758061380000002E-3</v>
      </c>
      <c r="CT141" s="105"/>
    </row>
    <row r="142" spans="1:98" x14ac:dyDescent="0.25">
      <c r="A142" s="122" t="s">
        <v>692</v>
      </c>
      <c r="B142" s="104" t="s">
        <v>158</v>
      </c>
      <c r="C142" s="88" t="s">
        <v>139</v>
      </c>
      <c r="D142" s="123">
        <f t="shared" ca="1" si="14"/>
        <v>0</v>
      </c>
      <c r="E142" s="123">
        <f t="shared" ca="1" si="14"/>
        <v>0</v>
      </c>
      <c r="F142" s="123">
        <f t="shared" ca="1" si="14"/>
        <v>2.1335405399999999E-4</v>
      </c>
      <c r="G142" s="123">
        <f t="shared" ca="1" si="14"/>
        <v>0</v>
      </c>
      <c r="H142" s="123">
        <f t="shared" ca="1" si="14"/>
        <v>0</v>
      </c>
      <c r="I142" s="123">
        <f t="shared" ca="1" si="14"/>
        <v>1.5216281931749998E-2</v>
      </c>
      <c r="J142" s="123">
        <f t="shared" ca="1" si="14"/>
        <v>0</v>
      </c>
      <c r="K142" s="123">
        <f t="shared" ca="1" si="14"/>
        <v>6.7927400999999999E-5</v>
      </c>
      <c r="L142" s="123">
        <f t="shared" ca="1" si="14"/>
        <v>8.9706642500000006E-5</v>
      </c>
      <c r="M142" s="123">
        <f t="shared" ca="1" si="14"/>
        <v>0</v>
      </c>
      <c r="N142" s="123">
        <f t="shared" ca="1" si="14"/>
        <v>0</v>
      </c>
      <c r="O142" s="123">
        <f t="shared" ca="1" si="14"/>
        <v>0</v>
      </c>
      <c r="P142" s="123">
        <f t="shared" ca="1" si="14"/>
        <v>0</v>
      </c>
      <c r="Q142" s="123">
        <f t="shared" ca="1" si="14"/>
        <v>0</v>
      </c>
      <c r="R142" s="123">
        <f t="shared" ca="1" si="14"/>
        <v>6.740066761824999E-2</v>
      </c>
      <c r="S142" s="123">
        <f t="shared" ca="1" si="14"/>
        <v>1.8665566635500001E-2</v>
      </c>
      <c r="T142" s="123">
        <f t="shared" ca="1" si="13"/>
        <v>3.1675440540499998E-2</v>
      </c>
      <c r="U142" s="124">
        <f t="shared" ca="1" si="13"/>
        <v>5.7237166085000006E-3</v>
      </c>
      <c r="X142" s="146">
        <v>0</v>
      </c>
      <c r="Y142" s="146">
        <v>0</v>
      </c>
      <c r="Z142" s="146">
        <v>0</v>
      </c>
      <c r="AA142" s="146">
        <v>0</v>
      </c>
      <c r="AB142" s="146">
        <v>0</v>
      </c>
      <c r="AC142" s="146">
        <v>0</v>
      </c>
      <c r="AD142" s="146">
        <v>0</v>
      </c>
      <c r="AE142" s="146">
        <v>0</v>
      </c>
      <c r="AF142" s="146">
        <v>2.19594905E-4</v>
      </c>
      <c r="AG142" s="146">
        <v>2.1813688699999999E-4</v>
      </c>
      <c r="AH142" s="146">
        <v>2.1462065600000001E-4</v>
      </c>
      <c r="AI142" s="146">
        <v>2.0106376799999999E-4</v>
      </c>
      <c r="AJ142" s="146">
        <v>0</v>
      </c>
      <c r="AK142" s="146">
        <v>0</v>
      </c>
      <c r="AL142" s="146">
        <v>0</v>
      </c>
      <c r="AM142" s="146">
        <v>0</v>
      </c>
      <c r="AN142" s="146">
        <v>0</v>
      </c>
      <c r="AO142" s="146">
        <v>0</v>
      </c>
      <c r="AP142" s="146">
        <v>0</v>
      </c>
      <c r="AQ142" s="146">
        <v>0</v>
      </c>
      <c r="AR142" s="146">
        <v>1.3992113931E-2</v>
      </c>
      <c r="AS142" s="146">
        <v>1.4571930053999999E-2</v>
      </c>
      <c r="AT142" s="146">
        <v>1.4603710023999999E-2</v>
      </c>
      <c r="AU142" s="146">
        <v>1.7697373717999999E-2</v>
      </c>
      <c r="AV142" s="146">
        <v>0</v>
      </c>
      <c r="AW142" s="146">
        <v>0</v>
      </c>
      <c r="AX142" s="146">
        <v>0</v>
      </c>
      <c r="AY142" s="146">
        <v>0</v>
      </c>
      <c r="AZ142" s="146">
        <v>1.50463445E-4</v>
      </c>
      <c r="BA142" s="146">
        <v>1.21246159E-4</v>
      </c>
      <c r="BB142" s="109">
        <v>0</v>
      </c>
      <c r="BC142" s="109">
        <v>0</v>
      </c>
      <c r="BD142" s="146">
        <v>1.3444680000000001E-4</v>
      </c>
      <c r="BE142" s="146">
        <v>9.2156866999999995E-5</v>
      </c>
      <c r="BF142" s="146">
        <v>6.9603791999999997E-5</v>
      </c>
      <c r="BG142" s="146">
        <v>6.2619110999999995E-5</v>
      </c>
      <c r="BH142" s="146">
        <v>0</v>
      </c>
      <c r="BI142" s="146">
        <v>0</v>
      </c>
      <c r="BJ142" s="146">
        <v>0</v>
      </c>
      <c r="BK142" s="146">
        <v>0</v>
      </c>
      <c r="BL142" s="146">
        <v>0</v>
      </c>
      <c r="BM142" s="146">
        <v>0</v>
      </c>
      <c r="BN142" s="146">
        <v>0</v>
      </c>
      <c r="BO142" s="146">
        <v>0</v>
      </c>
      <c r="BP142" s="146">
        <v>0</v>
      </c>
      <c r="BQ142" s="146">
        <v>0</v>
      </c>
      <c r="BR142" s="146">
        <v>0</v>
      </c>
      <c r="BS142" s="146">
        <v>0</v>
      </c>
      <c r="BT142" s="146">
        <v>0</v>
      </c>
      <c r="BU142" s="146">
        <v>0</v>
      </c>
      <c r="BV142" s="146">
        <v>0</v>
      </c>
      <c r="BW142" s="146">
        <v>0</v>
      </c>
      <c r="BX142" s="146">
        <v>0</v>
      </c>
      <c r="BY142" s="146">
        <v>0</v>
      </c>
      <c r="BZ142" s="146">
        <v>0</v>
      </c>
      <c r="CA142" s="146">
        <v>0</v>
      </c>
      <c r="CB142" s="146">
        <v>6.7592784121999996E-2</v>
      </c>
      <c r="CC142" s="146">
        <v>6.7323921512000007E-2</v>
      </c>
      <c r="CD142" s="146">
        <v>6.7209658445000001E-2</v>
      </c>
      <c r="CE142" s="146">
        <v>6.7476306393999999E-2</v>
      </c>
      <c r="CF142" s="146">
        <v>1.8825904231000001E-2</v>
      </c>
      <c r="CG142" s="146">
        <v>1.8684490254E-2</v>
      </c>
      <c r="CH142" s="146">
        <v>1.8614525781999999E-2</v>
      </c>
      <c r="CI142" s="146">
        <v>1.8537346275000002E-2</v>
      </c>
      <c r="CJ142" s="146">
        <v>3.0920718723E-2</v>
      </c>
      <c r="CK142" s="146">
        <v>3.1629367476000002E-2</v>
      </c>
      <c r="CL142" s="146">
        <v>3.2124551618E-2</v>
      </c>
      <c r="CM142" s="146">
        <v>3.2027124344999998E-2</v>
      </c>
      <c r="CN142" s="146">
        <v>6.1902337829999998E-3</v>
      </c>
      <c r="CO142" s="146">
        <v>5.8176896209999997E-3</v>
      </c>
      <c r="CP142" s="146">
        <v>5.7861327830000002E-3</v>
      </c>
      <c r="CQ142" s="146">
        <v>5.1008102470000002E-3</v>
      </c>
      <c r="CT142" s="105"/>
    </row>
    <row r="143" spans="1:98" x14ac:dyDescent="0.25">
      <c r="A143" s="122" t="s">
        <v>692</v>
      </c>
      <c r="B143" s="104" t="s">
        <v>158</v>
      </c>
      <c r="C143" s="88" t="s">
        <v>141</v>
      </c>
      <c r="D143" s="123">
        <f t="shared" ca="1" si="14"/>
        <v>2.7386985000000002E-6</v>
      </c>
      <c r="E143" s="123">
        <f t="shared" ca="1" si="14"/>
        <v>0</v>
      </c>
      <c r="F143" s="123">
        <f t="shared" ca="1" si="14"/>
        <v>1.0279860122500001E-3</v>
      </c>
      <c r="G143" s="123">
        <f t="shared" ca="1" si="14"/>
        <v>0</v>
      </c>
      <c r="H143" s="123">
        <f t="shared" ca="1" si="14"/>
        <v>0</v>
      </c>
      <c r="I143" s="123">
        <f t="shared" ca="1" si="14"/>
        <v>1.6365315307499999E-2</v>
      </c>
      <c r="J143" s="123">
        <f t="shared" ca="1" si="14"/>
        <v>0</v>
      </c>
      <c r="K143" s="123">
        <f t="shared" ca="1" si="14"/>
        <v>3.2041812399999999E-4</v>
      </c>
      <c r="L143" s="123">
        <f t="shared" ca="1" si="14"/>
        <v>4.2129845649999998E-4</v>
      </c>
      <c r="M143" s="123">
        <f t="shared" ca="1" si="14"/>
        <v>0</v>
      </c>
      <c r="N143" s="123">
        <f t="shared" ca="1" si="14"/>
        <v>3.9097375999999997E-5</v>
      </c>
      <c r="O143" s="123">
        <f t="shared" ca="1" si="14"/>
        <v>0</v>
      </c>
      <c r="P143" s="123">
        <f t="shared" ca="1" si="14"/>
        <v>0</v>
      </c>
      <c r="Q143" s="123">
        <f t="shared" ca="1" si="14"/>
        <v>0</v>
      </c>
      <c r="R143" s="123">
        <f t="shared" ca="1" si="14"/>
        <v>2.579128291725E-2</v>
      </c>
      <c r="S143" s="123">
        <f t="shared" ca="1" si="14"/>
        <v>1.9793939585E-2</v>
      </c>
      <c r="T143" s="123">
        <f t="shared" ca="1" si="13"/>
        <v>0.53292072882324992</v>
      </c>
      <c r="U143" s="124">
        <f t="shared" ca="1" si="13"/>
        <v>9.4308627856250007E-2</v>
      </c>
      <c r="X143" s="146">
        <v>1.0954794000000001E-5</v>
      </c>
      <c r="Y143" s="146">
        <v>0</v>
      </c>
      <c r="Z143" s="146">
        <v>0</v>
      </c>
      <c r="AA143" s="146">
        <v>0</v>
      </c>
      <c r="AB143" s="146">
        <v>0</v>
      </c>
      <c r="AC143" s="146">
        <v>0</v>
      </c>
      <c r="AD143" s="146">
        <v>0</v>
      </c>
      <c r="AE143" s="146">
        <v>0</v>
      </c>
      <c r="AF143" s="146">
        <v>1.063262633E-3</v>
      </c>
      <c r="AG143" s="146">
        <v>1.051756113E-3</v>
      </c>
      <c r="AH143" s="146">
        <v>1.030994295E-3</v>
      </c>
      <c r="AI143" s="146">
        <v>9.6593100800000003E-4</v>
      </c>
      <c r="AJ143" s="146">
        <v>0</v>
      </c>
      <c r="AK143" s="146">
        <v>0</v>
      </c>
      <c r="AL143" s="146">
        <v>0</v>
      </c>
      <c r="AM143" s="146">
        <v>0</v>
      </c>
      <c r="AN143" s="146">
        <v>0</v>
      </c>
      <c r="AO143" s="146">
        <v>0</v>
      </c>
      <c r="AP143" s="146">
        <v>0</v>
      </c>
      <c r="AQ143" s="146">
        <v>0</v>
      </c>
      <c r="AR143" s="146">
        <v>1.6427258978999999E-2</v>
      </c>
      <c r="AS143" s="146">
        <v>1.6290236983E-2</v>
      </c>
      <c r="AT143" s="146">
        <v>1.5997924359E-2</v>
      </c>
      <c r="AU143" s="146">
        <v>1.6745840908999998E-2</v>
      </c>
      <c r="AV143" s="146">
        <v>0</v>
      </c>
      <c r="AW143" s="146">
        <v>0</v>
      </c>
      <c r="AX143" s="146">
        <v>0</v>
      </c>
      <c r="AY143" s="146">
        <v>0</v>
      </c>
      <c r="AZ143" s="146">
        <v>7.0049348899999995E-4</v>
      </c>
      <c r="BA143" s="146">
        <v>5.81179007E-4</v>
      </c>
      <c r="BB143" s="109">
        <v>0</v>
      </c>
      <c r="BC143" s="109">
        <v>0</v>
      </c>
      <c r="BD143" s="146">
        <v>6.17308869E-4</v>
      </c>
      <c r="BE143" s="146">
        <v>4.3384702199999997E-4</v>
      </c>
      <c r="BF143" s="146">
        <v>3.3398561999999998E-4</v>
      </c>
      <c r="BG143" s="146">
        <v>3.0005231500000002E-4</v>
      </c>
      <c r="BH143" s="146">
        <v>0</v>
      </c>
      <c r="BI143" s="146">
        <v>0</v>
      </c>
      <c r="BJ143" s="146">
        <v>0</v>
      </c>
      <c r="BK143" s="146">
        <v>0</v>
      </c>
      <c r="BL143" s="146">
        <v>4.0108426000000002E-5</v>
      </c>
      <c r="BM143" s="146">
        <v>3.8626593999999997E-5</v>
      </c>
      <c r="BN143" s="146">
        <v>3.6923942999999998E-5</v>
      </c>
      <c r="BO143" s="146">
        <v>4.0730540999999998E-5</v>
      </c>
      <c r="BP143" s="146">
        <v>0</v>
      </c>
      <c r="BQ143" s="146">
        <v>0</v>
      </c>
      <c r="BR143" s="146">
        <v>0</v>
      </c>
      <c r="BS143" s="146">
        <v>0</v>
      </c>
      <c r="BT143" s="146">
        <v>0</v>
      </c>
      <c r="BU143" s="146">
        <v>0</v>
      </c>
      <c r="BV143" s="146">
        <v>0</v>
      </c>
      <c r="BW143" s="146">
        <v>0</v>
      </c>
      <c r="BX143" s="146">
        <v>0</v>
      </c>
      <c r="BY143" s="146">
        <v>0</v>
      </c>
      <c r="BZ143" s="146">
        <v>0</v>
      </c>
      <c r="CA143" s="146">
        <v>0</v>
      </c>
      <c r="CB143" s="146">
        <v>2.7374690973999999E-2</v>
      </c>
      <c r="CC143" s="146">
        <v>2.7475740306000002E-2</v>
      </c>
      <c r="CD143" s="146">
        <v>2.7012433081000001E-2</v>
      </c>
      <c r="CE143" s="146">
        <v>2.1302267308E-2</v>
      </c>
      <c r="CF143" s="146">
        <v>2.0788170298000001E-2</v>
      </c>
      <c r="CG143" s="146">
        <v>2.0594819128E-2</v>
      </c>
      <c r="CH143" s="146">
        <v>2.0199167287999999E-2</v>
      </c>
      <c r="CI143" s="146">
        <v>1.7593601625999999E-2</v>
      </c>
      <c r="CJ143" s="146">
        <v>0.52242002274199995</v>
      </c>
      <c r="CK143" s="146">
        <v>0.53418005438799998</v>
      </c>
      <c r="CL143" s="146">
        <v>0.54048153951099998</v>
      </c>
      <c r="CM143" s="146">
        <v>0.53460129865200001</v>
      </c>
      <c r="CN143" s="146">
        <v>0.10262176814100001</v>
      </c>
      <c r="CO143" s="146">
        <v>9.6111835275999993E-2</v>
      </c>
      <c r="CP143" s="146">
        <v>9.5364469204000005E-2</v>
      </c>
      <c r="CQ143" s="146">
        <v>8.3136438803999999E-2</v>
      </c>
      <c r="CT143" s="105"/>
    </row>
    <row r="144" spans="1:98" x14ac:dyDescent="0.25">
      <c r="A144" s="122" t="s">
        <v>692</v>
      </c>
      <c r="B144" s="104" t="s">
        <v>158</v>
      </c>
      <c r="C144" s="88" t="s">
        <v>145</v>
      </c>
      <c r="D144" s="123">
        <f t="shared" ca="1" si="14"/>
        <v>0</v>
      </c>
      <c r="E144" s="123">
        <f t="shared" ca="1" si="14"/>
        <v>0</v>
      </c>
      <c r="F144" s="123">
        <f t="shared" ca="1" si="14"/>
        <v>7.7853830200000005E-4</v>
      </c>
      <c r="G144" s="123">
        <f t="shared" ca="1" si="14"/>
        <v>0</v>
      </c>
      <c r="H144" s="123">
        <f t="shared" ca="1" si="14"/>
        <v>0</v>
      </c>
      <c r="I144" s="123">
        <f t="shared" ca="1" si="14"/>
        <v>1.6441955250000002E-5</v>
      </c>
      <c r="J144" s="123">
        <f t="shared" ca="1" si="14"/>
        <v>0</v>
      </c>
      <c r="K144" s="123">
        <f t="shared" ca="1" si="14"/>
        <v>2.3078945349999999E-4</v>
      </c>
      <c r="L144" s="123">
        <f t="shared" ca="1" si="14"/>
        <v>3.0777346950000003E-4</v>
      </c>
      <c r="M144" s="123">
        <f t="shared" ca="1" si="14"/>
        <v>0</v>
      </c>
      <c r="N144" s="123">
        <f t="shared" ca="1" si="14"/>
        <v>2.9916760250000001E-5</v>
      </c>
      <c r="O144" s="123">
        <f t="shared" ca="1" si="14"/>
        <v>0</v>
      </c>
      <c r="P144" s="123">
        <f t="shared" ca="1" si="14"/>
        <v>0</v>
      </c>
      <c r="Q144" s="123">
        <f t="shared" ca="1" si="14"/>
        <v>0</v>
      </c>
      <c r="R144" s="123">
        <f t="shared" ca="1" si="14"/>
        <v>3.182067357625E-2</v>
      </c>
      <c r="S144" s="123">
        <f t="shared" ca="1" si="14"/>
        <v>0.19389656693525001</v>
      </c>
      <c r="T144" s="123">
        <f t="shared" ca="1" si="13"/>
        <v>1.221074416925E-2</v>
      </c>
      <c r="U144" s="124">
        <f t="shared" ca="1" si="13"/>
        <v>2.8717372772499999E-3</v>
      </c>
      <c r="X144" s="146">
        <v>0</v>
      </c>
      <c r="Y144" s="146">
        <v>0</v>
      </c>
      <c r="Z144" s="146">
        <v>0</v>
      </c>
      <c r="AA144" s="146">
        <v>0</v>
      </c>
      <c r="AB144" s="146">
        <v>0</v>
      </c>
      <c r="AC144" s="146">
        <v>0</v>
      </c>
      <c r="AD144" s="146">
        <v>0</v>
      </c>
      <c r="AE144" s="146">
        <v>0</v>
      </c>
      <c r="AF144" s="146">
        <v>7.9807745600000003E-4</v>
      </c>
      <c r="AG144" s="146">
        <v>7.9250670200000002E-4</v>
      </c>
      <c r="AH144" s="146">
        <v>7.8223758800000001E-4</v>
      </c>
      <c r="AI144" s="146">
        <v>7.4133146200000002E-4</v>
      </c>
      <c r="AJ144" s="146">
        <v>0</v>
      </c>
      <c r="AK144" s="146">
        <v>0</v>
      </c>
      <c r="AL144" s="146">
        <v>0</v>
      </c>
      <c r="AM144" s="146">
        <v>0</v>
      </c>
      <c r="AN144" s="146">
        <v>0</v>
      </c>
      <c r="AO144" s="146">
        <v>0</v>
      </c>
      <c r="AP144" s="146">
        <v>0</v>
      </c>
      <c r="AQ144" s="146">
        <v>0</v>
      </c>
      <c r="AR144" s="146">
        <v>3.2973972000000003E-5</v>
      </c>
      <c r="AS144" s="146">
        <v>1.4699531E-5</v>
      </c>
      <c r="AT144" s="146">
        <v>1.8094318E-5</v>
      </c>
      <c r="AU144" s="146">
        <v>0</v>
      </c>
      <c r="AV144" s="146">
        <v>0</v>
      </c>
      <c r="AW144" s="146">
        <v>0</v>
      </c>
      <c r="AX144" s="146">
        <v>0</v>
      </c>
      <c r="AY144" s="146">
        <v>0</v>
      </c>
      <c r="AZ144" s="146">
        <v>5.0641295200000002E-4</v>
      </c>
      <c r="BA144" s="146">
        <v>4.16744862E-4</v>
      </c>
      <c r="BB144" s="109">
        <v>0</v>
      </c>
      <c r="BC144" s="109">
        <v>0</v>
      </c>
      <c r="BD144" s="146">
        <v>4.4114903099999999E-4</v>
      </c>
      <c r="BE144" s="146">
        <v>3.1081199500000001E-4</v>
      </c>
      <c r="BF144" s="146">
        <v>2.5156935E-4</v>
      </c>
      <c r="BG144" s="146">
        <v>2.2756350199999999E-4</v>
      </c>
      <c r="BH144" s="146">
        <v>0</v>
      </c>
      <c r="BI144" s="146">
        <v>0</v>
      </c>
      <c r="BJ144" s="146">
        <v>0</v>
      </c>
      <c r="BK144" s="146">
        <v>0</v>
      </c>
      <c r="BL144" s="146">
        <v>2.9954385000000001E-5</v>
      </c>
      <c r="BM144" s="146">
        <v>2.9569261000000002E-5</v>
      </c>
      <c r="BN144" s="146">
        <v>2.8429673999999999E-5</v>
      </c>
      <c r="BO144" s="146">
        <v>3.1713720999999998E-5</v>
      </c>
      <c r="BP144" s="146">
        <v>0</v>
      </c>
      <c r="BQ144" s="146">
        <v>0</v>
      </c>
      <c r="BR144" s="146">
        <v>0</v>
      </c>
      <c r="BS144" s="146">
        <v>0</v>
      </c>
      <c r="BT144" s="146">
        <v>0</v>
      </c>
      <c r="BU144" s="146">
        <v>0</v>
      </c>
      <c r="BV144" s="146">
        <v>0</v>
      </c>
      <c r="BW144" s="146">
        <v>0</v>
      </c>
      <c r="BX144" s="146">
        <v>0</v>
      </c>
      <c r="BY144" s="146">
        <v>0</v>
      </c>
      <c r="BZ144" s="146">
        <v>0</v>
      </c>
      <c r="CA144" s="146">
        <v>0</v>
      </c>
      <c r="CB144" s="146">
        <v>3.1542782755999997E-2</v>
      </c>
      <c r="CC144" s="146">
        <v>3.1670471625000002E-2</v>
      </c>
      <c r="CD144" s="146">
        <v>3.1801889785000002E-2</v>
      </c>
      <c r="CE144" s="146">
        <v>3.2267550138999998E-2</v>
      </c>
      <c r="CF144" s="146">
        <v>0.19293999589399999</v>
      </c>
      <c r="CG144" s="146">
        <v>0.193110086333</v>
      </c>
      <c r="CH144" s="146">
        <v>0.19351575240800001</v>
      </c>
      <c r="CI144" s="146">
        <v>0.19602043310600001</v>
      </c>
      <c r="CJ144" s="146">
        <v>1.163361619E-2</v>
      </c>
      <c r="CK144" s="146">
        <v>1.2100218267E-2</v>
      </c>
      <c r="CL144" s="146">
        <v>1.2441001623000001E-2</v>
      </c>
      <c r="CM144" s="146">
        <v>1.2668140596999999E-2</v>
      </c>
      <c r="CN144" s="146">
        <v>3.007637245E-3</v>
      </c>
      <c r="CO144" s="146">
        <v>2.9481271970000001E-3</v>
      </c>
      <c r="CP144" s="146">
        <v>2.9300971209999999E-3</v>
      </c>
      <c r="CQ144" s="146">
        <v>2.6010875460000002E-3</v>
      </c>
      <c r="CT144" s="105"/>
    </row>
    <row r="145" spans="1:98" x14ac:dyDescent="0.25">
      <c r="A145" s="122" t="s">
        <v>692</v>
      </c>
      <c r="B145" s="104" t="s">
        <v>158</v>
      </c>
      <c r="C145" s="88" t="s">
        <v>146</v>
      </c>
      <c r="D145" s="123">
        <f t="shared" ca="1" si="14"/>
        <v>0</v>
      </c>
      <c r="E145" s="123">
        <f t="shared" ca="1" si="14"/>
        <v>0</v>
      </c>
      <c r="F145" s="123">
        <f t="shared" ca="1" si="14"/>
        <v>1.4964863550000001E-4</v>
      </c>
      <c r="G145" s="123">
        <f t="shared" ca="1" si="14"/>
        <v>0</v>
      </c>
      <c r="H145" s="123">
        <f t="shared" ca="1" si="14"/>
        <v>0</v>
      </c>
      <c r="I145" s="123">
        <f t="shared" ca="1" si="14"/>
        <v>0</v>
      </c>
      <c r="J145" s="123">
        <f t="shared" ca="1" si="14"/>
        <v>0</v>
      </c>
      <c r="K145" s="123">
        <f t="shared" ca="1" si="14"/>
        <v>4.6725975500000003E-5</v>
      </c>
      <c r="L145" s="123">
        <f t="shared" ca="1" si="14"/>
        <v>6.2892209499999997E-5</v>
      </c>
      <c r="M145" s="123">
        <f t="shared" ca="1" si="14"/>
        <v>0</v>
      </c>
      <c r="N145" s="123">
        <f t="shared" ca="1" si="14"/>
        <v>0</v>
      </c>
      <c r="O145" s="123">
        <f t="shared" ca="1" si="14"/>
        <v>0</v>
      </c>
      <c r="P145" s="123">
        <f t="shared" ca="1" si="14"/>
        <v>0</v>
      </c>
      <c r="Q145" s="123">
        <f t="shared" ca="1" si="14"/>
        <v>0</v>
      </c>
      <c r="R145" s="123">
        <f t="shared" ca="1" si="14"/>
        <v>3.8517180945250001E-2</v>
      </c>
      <c r="S145" s="123">
        <f t="shared" ref="S145:U160" ca="1" si="15">AVERAGE(OFFSET($X145,0,4*S$3-4,1,4))</f>
        <v>1.83007034905E-2</v>
      </c>
      <c r="T145" s="123">
        <f t="shared" ca="1" si="15"/>
        <v>1.8029254489750002E-2</v>
      </c>
      <c r="U145" s="124">
        <f t="shared" ca="1" si="15"/>
        <v>3.2815141699999999E-3</v>
      </c>
      <c r="X145" s="146">
        <v>0</v>
      </c>
      <c r="Y145" s="146">
        <v>0</v>
      </c>
      <c r="Z145" s="146">
        <v>0</v>
      </c>
      <c r="AA145" s="146">
        <v>0</v>
      </c>
      <c r="AB145" s="146">
        <v>0</v>
      </c>
      <c r="AC145" s="146">
        <v>0</v>
      </c>
      <c r="AD145" s="146">
        <v>0</v>
      </c>
      <c r="AE145" s="146">
        <v>0</v>
      </c>
      <c r="AF145" s="146">
        <v>1.5312763600000001E-4</v>
      </c>
      <c r="AG145" s="146">
        <v>1.52536554E-4</v>
      </c>
      <c r="AH145" s="146">
        <v>1.5090082100000001E-4</v>
      </c>
      <c r="AI145" s="146">
        <v>1.42029531E-4</v>
      </c>
      <c r="AJ145" s="146">
        <v>0</v>
      </c>
      <c r="AK145" s="146">
        <v>0</v>
      </c>
      <c r="AL145" s="146">
        <v>0</v>
      </c>
      <c r="AM145" s="146">
        <v>0</v>
      </c>
      <c r="AN145" s="146">
        <v>0</v>
      </c>
      <c r="AO145" s="146">
        <v>0</v>
      </c>
      <c r="AP145" s="146">
        <v>0</v>
      </c>
      <c r="AQ145" s="146">
        <v>0</v>
      </c>
      <c r="AR145" s="146">
        <v>0</v>
      </c>
      <c r="AS145" s="146">
        <v>0</v>
      </c>
      <c r="AT145" s="146">
        <v>0</v>
      </c>
      <c r="AU145" s="146">
        <v>0</v>
      </c>
      <c r="AV145" s="146">
        <v>0</v>
      </c>
      <c r="AW145" s="146">
        <v>0</v>
      </c>
      <c r="AX145" s="146">
        <v>0</v>
      </c>
      <c r="AY145" s="146">
        <v>0</v>
      </c>
      <c r="AZ145" s="146">
        <v>1.04351687E-4</v>
      </c>
      <c r="BA145" s="146">
        <v>8.2552215E-5</v>
      </c>
      <c r="BB145" s="109">
        <v>0</v>
      </c>
      <c r="BC145" s="109">
        <v>0</v>
      </c>
      <c r="BD145" s="146">
        <v>9.4342491000000002E-5</v>
      </c>
      <c r="BE145" s="146">
        <v>6.3961548999999995E-5</v>
      </c>
      <c r="BF145" s="146">
        <v>4.8994084000000002E-5</v>
      </c>
      <c r="BG145" s="146">
        <v>4.4270714000000001E-5</v>
      </c>
      <c r="BH145" s="146">
        <v>0</v>
      </c>
      <c r="BI145" s="146">
        <v>0</v>
      </c>
      <c r="BJ145" s="146">
        <v>0</v>
      </c>
      <c r="BK145" s="146">
        <v>0</v>
      </c>
      <c r="BL145" s="146">
        <v>0</v>
      </c>
      <c r="BM145" s="146">
        <v>0</v>
      </c>
      <c r="BN145" s="146">
        <v>0</v>
      </c>
      <c r="BO145" s="146">
        <v>0</v>
      </c>
      <c r="BP145" s="146">
        <v>0</v>
      </c>
      <c r="BQ145" s="146">
        <v>0</v>
      </c>
      <c r="BR145" s="146">
        <v>0</v>
      </c>
      <c r="BS145" s="146">
        <v>0</v>
      </c>
      <c r="BT145" s="146">
        <v>0</v>
      </c>
      <c r="BU145" s="146">
        <v>0</v>
      </c>
      <c r="BV145" s="146">
        <v>0</v>
      </c>
      <c r="BW145" s="146">
        <v>0</v>
      </c>
      <c r="BX145" s="146">
        <v>0</v>
      </c>
      <c r="BY145" s="146">
        <v>0</v>
      </c>
      <c r="BZ145" s="146">
        <v>0</v>
      </c>
      <c r="CA145" s="146">
        <v>0</v>
      </c>
      <c r="CB145" s="146">
        <v>3.8377112907000001E-2</v>
      </c>
      <c r="CC145" s="146">
        <v>3.8407914341E-2</v>
      </c>
      <c r="CD145" s="146">
        <v>3.8489327683000001E-2</v>
      </c>
      <c r="CE145" s="146">
        <v>3.8794368849999997E-2</v>
      </c>
      <c r="CF145" s="146">
        <v>1.8309409770999999E-2</v>
      </c>
      <c r="CG145" s="146">
        <v>1.8264695054E-2</v>
      </c>
      <c r="CH145" s="146">
        <v>1.8275069049E-2</v>
      </c>
      <c r="CI145" s="146">
        <v>1.8353640088000001E-2</v>
      </c>
      <c r="CJ145" s="146">
        <v>1.7453596158999999E-2</v>
      </c>
      <c r="CK145" s="146">
        <v>1.7968356109000001E-2</v>
      </c>
      <c r="CL145" s="146">
        <v>1.8334266918999999E-2</v>
      </c>
      <c r="CM145" s="146">
        <v>1.8360798772E-2</v>
      </c>
      <c r="CN145" s="146">
        <v>3.5202529830000002E-3</v>
      </c>
      <c r="CO145" s="146">
        <v>3.3326085499999999E-3</v>
      </c>
      <c r="CP145" s="146">
        <v>3.3268484950000001E-3</v>
      </c>
      <c r="CQ145" s="146">
        <v>2.9463466519999999E-3</v>
      </c>
      <c r="CT145" s="105"/>
    </row>
    <row r="146" spans="1:98" x14ac:dyDescent="0.25">
      <c r="A146" s="122" t="s">
        <v>692</v>
      </c>
      <c r="B146" s="104" t="s">
        <v>158</v>
      </c>
      <c r="C146" s="88" t="s">
        <v>147</v>
      </c>
      <c r="D146" s="123">
        <f t="shared" ref="D146:S161" ca="1" si="16">AVERAGE(OFFSET($X146,0,4*D$3-4,1,4))</f>
        <v>0</v>
      </c>
      <c r="E146" s="123">
        <f t="shared" ca="1" si="16"/>
        <v>0</v>
      </c>
      <c r="F146" s="123">
        <f t="shared" ca="1" si="16"/>
        <v>3.7741238449999997E-4</v>
      </c>
      <c r="G146" s="123">
        <f t="shared" ca="1" si="16"/>
        <v>0</v>
      </c>
      <c r="H146" s="123">
        <f t="shared" ca="1" si="16"/>
        <v>0</v>
      </c>
      <c r="I146" s="123">
        <f t="shared" ca="1" si="16"/>
        <v>2.1718420725E-4</v>
      </c>
      <c r="J146" s="123">
        <f t="shared" ca="1" si="16"/>
        <v>0</v>
      </c>
      <c r="K146" s="123">
        <f t="shared" ca="1" si="16"/>
        <v>1.1059850875E-4</v>
      </c>
      <c r="L146" s="123">
        <f t="shared" ca="1" si="16"/>
        <v>1.498659905E-4</v>
      </c>
      <c r="M146" s="123">
        <f t="shared" ca="1" si="16"/>
        <v>0</v>
      </c>
      <c r="N146" s="123">
        <f t="shared" ca="1" si="16"/>
        <v>1.4477801999999999E-5</v>
      </c>
      <c r="O146" s="123">
        <f t="shared" ca="1" si="16"/>
        <v>0</v>
      </c>
      <c r="P146" s="123">
        <f t="shared" ca="1" si="16"/>
        <v>0</v>
      </c>
      <c r="Q146" s="123">
        <f t="shared" ca="1" si="16"/>
        <v>0</v>
      </c>
      <c r="R146" s="123">
        <f t="shared" ca="1" si="16"/>
        <v>3.2088223523249998E-2</v>
      </c>
      <c r="S146" s="123">
        <f t="shared" ca="1" si="16"/>
        <v>8.4415807606250004E-2</v>
      </c>
      <c r="T146" s="123">
        <f t="shared" ca="1" si="15"/>
        <v>1.395734986575E-2</v>
      </c>
      <c r="U146" s="124">
        <f t="shared" ca="1" si="15"/>
        <v>2.7898883189999999E-3</v>
      </c>
      <c r="X146" s="146">
        <v>0</v>
      </c>
      <c r="Y146" s="146">
        <v>0</v>
      </c>
      <c r="Z146" s="146">
        <v>0</v>
      </c>
      <c r="AA146" s="146">
        <v>0</v>
      </c>
      <c r="AB146" s="146">
        <v>0</v>
      </c>
      <c r="AC146" s="146">
        <v>0</v>
      </c>
      <c r="AD146" s="146">
        <v>0</v>
      </c>
      <c r="AE146" s="146">
        <v>0</v>
      </c>
      <c r="AF146" s="146">
        <v>3.8589477200000002E-4</v>
      </c>
      <c r="AG146" s="146">
        <v>3.8395141199999998E-4</v>
      </c>
      <c r="AH146" s="146">
        <v>3.79906585E-4</v>
      </c>
      <c r="AI146" s="146">
        <v>3.5989676899999997E-4</v>
      </c>
      <c r="AJ146" s="146">
        <v>0</v>
      </c>
      <c r="AK146" s="146">
        <v>0</v>
      </c>
      <c r="AL146" s="146">
        <v>0</v>
      </c>
      <c r="AM146" s="146">
        <v>0</v>
      </c>
      <c r="AN146" s="146">
        <v>0</v>
      </c>
      <c r="AO146" s="146">
        <v>0</v>
      </c>
      <c r="AP146" s="146">
        <v>0</v>
      </c>
      <c r="AQ146" s="146">
        <v>0</v>
      </c>
      <c r="AR146" s="146">
        <v>2.5761271199999997E-4</v>
      </c>
      <c r="AS146" s="146">
        <v>2.2758891899999999E-4</v>
      </c>
      <c r="AT146" s="146">
        <v>2.42502099E-4</v>
      </c>
      <c r="AU146" s="146">
        <v>1.41033099E-4</v>
      </c>
      <c r="AV146" s="146">
        <v>0</v>
      </c>
      <c r="AW146" s="146">
        <v>0</v>
      </c>
      <c r="AX146" s="146">
        <v>0</v>
      </c>
      <c r="AY146" s="146">
        <v>0</v>
      </c>
      <c r="AZ146" s="146">
        <v>2.42591164E-4</v>
      </c>
      <c r="BA146" s="146">
        <v>1.99802871E-4</v>
      </c>
      <c r="BB146" s="109">
        <v>0</v>
      </c>
      <c r="BC146" s="109">
        <v>0</v>
      </c>
      <c r="BD146" s="146">
        <v>2.1498524699999999E-4</v>
      </c>
      <c r="BE146" s="146">
        <v>1.50980432E-4</v>
      </c>
      <c r="BF146" s="146">
        <v>1.22355017E-4</v>
      </c>
      <c r="BG146" s="146">
        <v>1.11143266E-4</v>
      </c>
      <c r="BH146" s="146">
        <v>0</v>
      </c>
      <c r="BI146" s="146">
        <v>0</v>
      </c>
      <c r="BJ146" s="146">
        <v>0</v>
      </c>
      <c r="BK146" s="146">
        <v>0</v>
      </c>
      <c r="BL146" s="146">
        <v>1.4720504E-5</v>
      </c>
      <c r="BM146" s="146">
        <v>1.4287556E-5</v>
      </c>
      <c r="BN146" s="146">
        <v>1.3728939E-5</v>
      </c>
      <c r="BO146" s="146">
        <v>1.5174209000000001E-5</v>
      </c>
      <c r="BP146" s="146">
        <v>0</v>
      </c>
      <c r="BQ146" s="146">
        <v>0</v>
      </c>
      <c r="BR146" s="146">
        <v>0</v>
      </c>
      <c r="BS146" s="146">
        <v>0</v>
      </c>
      <c r="BT146" s="146">
        <v>0</v>
      </c>
      <c r="BU146" s="146">
        <v>0</v>
      </c>
      <c r="BV146" s="146">
        <v>0</v>
      </c>
      <c r="BW146" s="146">
        <v>0</v>
      </c>
      <c r="BX146" s="146">
        <v>0</v>
      </c>
      <c r="BY146" s="146">
        <v>0</v>
      </c>
      <c r="BZ146" s="146">
        <v>0</v>
      </c>
      <c r="CA146" s="146">
        <v>0</v>
      </c>
      <c r="CB146" s="146">
        <v>3.1759907309000003E-2</v>
      </c>
      <c r="CC146" s="146">
        <v>3.1940786089999999E-2</v>
      </c>
      <c r="CD146" s="146">
        <v>3.2107242510000002E-2</v>
      </c>
      <c r="CE146" s="146">
        <v>3.2544958184000002E-2</v>
      </c>
      <c r="CF146" s="146">
        <v>8.3801441141999999E-2</v>
      </c>
      <c r="CG146" s="146">
        <v>8.4013534163999995E-2</v>
      </c>
      <c r="CH146" s="146">
        <v>8.4340445661000005E-2</v>
      </c>
      <c r="CI146" s="146">
        <v>8.5507809458000003E-2</v>
      </c>
      <c r="CJ146" s="146">
        <v>1.3366183306E-2</v>
      </c>
      <c r="CK146" s="146">
        <v>1.386640102E-2</v>
      </c>
      <c r="CL146" s="146">
        <v>1.4221464622E-2</v>
      </c>
      <c r="CM146" s="146">
        <v>1.4375350515E-2</v>
      </c>
      <c r="CN146" s="146">
        <v>2.9521586499999999E-3</v>
      </c>
      <c r="CO146" s="146">
        <v>2.8442041169999999E-3</v>
      </c>
      <c r="CP146" s="146">
        <v>2.8397715420000001E-3</v>
      </c>
      <c r="CQ146" s="146">
        <v>2.523418967E-3</v>
      </c>
      <c r="CT146" s="105"/>
    </row>
    <row r="147" spans="1:98" x14ac:dyDescent="0.25">
      <c r="A147" s="125" t="s">
        <v>692</v>
      </c>
      <c r="B147" s="126" t="s">
        <v>158</v>
      </c>
      <c r="C147" s="106" t="s">
        <v>148</v>
      </c>
      <c r="D147" s="127">
        <f t="shared" ca="1" si="16"/>
        <v>0</v>
      </c>
      <c r="E147" s="127">
        <f t="shared" ca="1" si="16"/>
        <v>0</v>
      </c>
      <c r="F147" s="127">
        <f t="shared" ca="1" si="16"/>
        <v>4.9953514450000003E-4</v>
      </c>
      <c r="G147" s="127">
        <f t="shared" ca="1" si="16"/>
        <v>0</v>
      </c>
      <c r="H147" s="127">
        <f t="shared" ca="1" si="16"/>
        <v>0</v>
      </c>
      <c r="I147" s="127">
        <f t="shared" ca="1" si="16"/>
        <v>1.22186246575E-3</v>
      </c>
      <c r="J147" s="127">
        <f t="shared" ca="1" si="16"/>
        <v>0</v>
      </c>
      <c r="K147" s="127">
        <f t="shared" ca="1" si="16"/>
        <v>1.5988017575E-4</v>
      </c>
      <c r="L147" s="127">
        <f t="shared" ca="1" si="16"/>
        <v>2.094939425E-4</v>
      </c>
      <c r="M147" s="127">
        <f t="shared" ca="1" si="16"/>
        <v>0</v>
      </c>
      <c r="N147" s="127">
        <f t="shared" ca="1" si="16"/>
        <v>1.8835024000000001E-5</v>
      </c>
      <c r="O147" s="127">
        <f t="shared" ca="1" si="16"/>
        <v>0</v>
      </c>
      <c r="P147" s="127">
        <f t="shared" ca="1" si="16"/>
        <v>0</v>
      </c>
      <c r="Q147" s="127">
        <f t="shared" ca="1" si="16"/>
        <v>0</v>
      </c>
      <c r="R147" s="127">
        <f t="shared" ca="1" si="16"/>
        <v>1.346516E-6</v>
      </c>
      <c r="S147" s="127">
        <f t="shared" ca="1" si="16"/>
        <v>6.5306935132499995E-3</v>
      </c>
      <c r="T147" s="127">
        <f t="shared" ca="1" si="15"/>
        <v>3.9973444664249999E-2</v>
      </c>
      <c r="U147" s="128">
        <f t="shared" ca="1" si="15"/>
        <v>0.42966190461499998</v>
      </c>
      <c r="X147" s="146">
        <v>0</v>
      </c>
      <c r="Y147" s="146">
        <v>0</v>
      </c>
      <c r="Z147" s="146">
        <v>0</v>
      </c>
      <c r="AA147" s="146">
        <v>0</v>
      </c>
      <c r="AB147" s="146">
        <v>0</v>
      </c>
      <c r="AC147" s="146">
        <v>0</v>
      </c>
      <c r="AD147" s="146">
        <v>0</v>
      </c>
      <c r="AE147" s="146">
        <v>0</v>
      </c>
      <c r="AF147" s="146">
        <v>5.0965378799999999E-4</v>
      </c>
      <c r="AG147" s="146">
        <v>5.0953286399999995E-4</v>
      </c>
      <c r="AH147" s="146">
        <v>5.0380643999999996E-4</v>
      </c>
      <c r="AI147" s="146">
        <v>4.7514748599999999E-4</v>
      </c>
      <c r="AJ147" s="146">
        <v>0</v>
      </c>
      <c r="AK147" s="146">
        <v>0</v>
      </c>
      <c r="AL147" s="146">
        <v>0</v>
      </c>
      <c r="AM147" s="146">
        <v>0</v>
      </c>
      <c r="AN147" s="146">
        <v>0</v>
      </c>
      <c r="AO147" s="146">
        <v>0</v>
      </c>
      <c r="AP147" s="146">
        <v>0</v>
      </c>
      <c r="AQ147" s="146">
        <v>0</v>
      </c>
      <c r="AR147" s="146">
        <v>1.436301897E-3</v>
      </c>
      <c r="AS147" s="146">
        <v>1.268485053E-3</v>
      </c>
      <c r="AT147" s="146">
        <v>1.3992327359999999E-3</v>
      </c>
      <c r="AU147" s="146">
        <v>7.8343017700000005E-4</v>
      </c>
      <c r="AV147" s="146">
        <v>0</v>
      </c>
      <c r="AW147" s="146">
        <v>0</v>
      </c>
      <c r="AX147" s="146">
        <v>0</v>
      </c>
      <c r="AY147" s="146">
        <v>0</v>
      </c>
      <c r="AZ147" s="146">
        <v>3.4577486499999999E-4</v>
      </c>
      <c r="BA147" s="146">
        <v>2.93745838E-4</v>
      </c>
      <c r="BB147" s="109">
        <v>0</v>
      </c>
      <c r="BC147" s="109">
        <v>0</v>
      </c>
      <c r="BD147" s="146">
        <v>3.0671546700000002E-4</v>
      </c>
      <c r="BE147" s="146">
        <v>2.1869471299999999E-4</v>
      </c>
      <c r="BF147" s="146">
        <v>1.63959559E-4</v>
      </c>
      <c r="BG147" s="146">
        <v>1.48606031E-4</v>
      </c>
      <c r="BH147" s="146">
        <v>0</v>
      </c>
      <c r="BI147" s="146">
        <v>0</v>
      </c>
      <c r="BJ147" s="146">
        <v>0</v>
      </c>
      <c r="BK147" s="146">
        <v>0</v>
      </c>
      <c r="BL147" s="146">
        <v>1.9203305E-5</v>
      </c>
      <c r="BM147" s="146">
        <v>1.8498198999999999E-5</v>
      </c>
      <c r="BN147" s="146">
        <v>1.7821346000000001E-5</v>
      </c>
      <c r="BO147" s="146">
        <v>1.9817246E-5</v>
      </c>
      <c r="BP147" s="146">
        <v>0</v>
      </c>
      <c r="BQ147" s="146">
        <v>0</v>
      </c>
      <c r="BR147" s="146">
        <v>0</v>
      </c>
      <c r="BS147" s="146">
        <v>0</v>
      </c>
      <c r="BT147" s="146">
        <v>0</v>
      </c>
      <c r="BU147" s="146">
        <v>0</v>
      </c>
      <c r="BV147" s="146">
        <v>0</v>
      </c>
      <c r="BW147" s="146">
        <v>0</v>
      </c>
      <c r="BX147" s="146">
        <v>0</v>
      </c>
      <c r="BY147" s="146">
        <v>0</v>
      </c>
      <c r="BZ147" s="146">
        <v>0</v>
      </c>
      <c r="CA147" s="146">
        <v>0</v>
      </c>
      <c r="CB147" s="146">
        <v>0</v>
      </c>
      <c r="CC147" s="146">
        <v>0</v>
      </c>
      <c r="CD147" s="146">
        <v>5.3860639999999998E-6</v>
      </c>
      <c r="CE147" s="146">
        <v>0</v>
      </c>
      <c r="CF147" s="146">
        <v>6.8014912980000003E-3</v>
      </c>
      <c r="CG147" s="146">
        <v>6.7869820749999997E-3</v>
      </c>
      <c r="CH147" s="146">
        <v>6.6977394900000001E-3</v>
      </c>
      <c r="CI147" s="146">
        <v>5.8365611899999998E-3</v>
      </c>
      <c r="CJ147" s="146">
        <v>3.7974433671999999E-2</v>
      </c>
      <c r="CK147" s="146">
        <v>3.9265620942999999E-2</v>
      </c>
      <c r="CL147" s="146">
        <v>4.0385312782999998E-2</v>
      </c>
      <c r="CM147" s="146">
        <v>4.2268411259000001E-2</v>
      </c>
      <c r="CN147" s="146">
        <v>0.441401878149</v>
      </c>
      <c r="CO147" s="146">
        <v>0.41601793060300002</v>
      </c>
      <c r="CP147" s="146">
        <v>0.42092478507999997</v>
      </c>
      <c r="CQ147" s="146">
        <v>0.44030302462799997</v>
      </c>
      <c r="CT147" s="105"/>
    </row>
    <row r="148" spans="1:98" x14ac:dyDescent="0.25">
      <c r="A148" s="122" t="s">
        <v>693</v>
      </c>
      <c r="B148" s="104" t="s">
        <v>698</v>
      </c>
      <c r="C148" s="88" t="s">
        <v>163</v>
      </c>
      <c r="D148" s="123">
        <f t="shared" ca="1" si="16"/>
        <v>1.3768280847500001E-3</v>
      </c>
      <c r="E148" s="123">
        <f t="shared" ca="1" si="16"/>
        <v>2.2580169240000001E-3</v>
      </c>
      <c r="F148" s="123">
        <f t="shared" ca="1" si="16"/>
        <v>1.177093795E-4</v>
      </c>
      <c r="G148" s="123">
        <f t="shared" ca="1" si="16"/>
        <v>2.2580169240000001E-3</v>
      </c>
      <c r="H148" s="123">
        <f t="shared" ca="1" si="16"/>
        <v>2.3746390560000002E-3</v>
      </c>
      <c r="I148" s="123">
        <f t="shared" ca="1" si="16"/>
        <v>1.2438703895E-3</v>
      </c>
      <c r="J148" s="123">
        <f t="shared" ca="1" si="16"/>
        <v>2.5357652435000003E-3</v>
      </c>
      <c r="K148" s="123">
        <f t="shared" ca="1" si="16"/>
        <v>1.7825235449999999E-4</v>
      </c>
      <c r="L148" s="123">
        <f t="shared" ca="1" si="16"/>
        <v>1.6070289625E-4</v>
      </c>
      <c r="M148" s="123">
        <f t="shared" ca="1" si="16"/>
        <v>0</v>
      </c>
      <c r="N148" s="123">
        <f t="shared" ca="1" si="16"/>
        <v>0</v>
      </c>
      <c r="O148" s="123">
        <f t="shared" ca="1" si="16"/>
        <v>0</v>
      </c>
      <c r="P148" s="123">
        <f t="shared" ca="1" si="16"/>
        <v>0</v>
      </c>
      <c r="Q148" s="123">
        <f t="shared" ca="1" si="16"/>
        <v>0</v>
      </c>
      <c r="R148" s="123">
        <f t="shared" ca="1" si="16"/>
        <v>2.6170509775000003E-4</v>
      </c>
      <c r="S148" s="123">
        <f t="shared" ca="1" si="16"/>
        <v>4.0767277150000004E-4</v>
      </c>
      <c r="T148" s="123">
        <f t="shared" ca="1" si="15"/>
        <v>2.9455503875000001E-4</v>
      </c>
      <c r="U148" s="124">
        <f t="shared" ca="1" si="15"/>
        <v>1.467731838E-3</v>
      </c>
      <c r="X148" s="146">
        <v>1.663302804E-3</v>
      </c>
      <c r="Y148" s="146">
        <v>1.4429184330000001E-3</v>
      </c>
      <c r="Z148" s="146">
        <v>1.3233938259999999E-3</v>
      </c>
      <c r="AA148" s="146">
        <v>1.0776972760000001E-3</v>
      </c>
      <c r="AB148" s="146">
        <v>2.332318293E-3</v>
      </c>
      <c r="AC148" s="146">
        <v>2.530867646E-3</v>
      </c>
      <c r="AD148" s="146">
        <v>2.2411433400000001E-3</v>
      </c>
      <c r="AE148" s="146">
        <v>1.9277384170000001E-3</v>
      </c>
      <c r="AF148" s="146">
        <v>1.76001641E-4</v>
      </c>
      <c r="AG148" s="146">
        <v>1.04795724E-4</v>
      </c>
      <c r="AH148" s="146">
        <v>9.8824292E-5</v>
      </c>
      <c r="AI148" s="146">
        <v>9.1215861000000002E-5</v>
      </c>
      <c r="AJ148" s="146">
        <v>2.332318293E-3</v>
      </c>
      <c r="AK148" s="146">
        <v>2.530867646E-3</v>
      </c>
      <c r="AL148" s="146">
        <v>2.2411433400000001E-3</v>
      </c>
      <c r="AM148" s="146">
        <v>1.9277384170000001E-3</v>
      </c>
      <c r="AN148" s="146">
        <v>2.6713229150000001E-3</v>
      </c>
      <c r="AO148" s="146">
        <v>2.6718281089999998E-3</v>
      </c>
      <c r="AP148" s="146">
        <v>2.2794251650000001E-3</v>
      </c>
      <c r="AQ148" s="146">
        <v>1.875980035E-3</v>
      </c>
      <c r="AR148" s="146">
        <v>1.382741994E-3</v>
      </c>
      <c r="AS148" s="146">
        <v>1.237816739E-3</v>
      </c>
      <c r="AT148" s="146">
        <v>1.23113287E-3</v>
      </c>
      <c r="AU148" s="146">
        <v>1.1237899549999999E-3</v>
      </c>
      <c r="AV148" s="146">
        <v>2.8186197620000001E-3</v>
      </c>
      <c r="AW148" s="146">
        <v>2.8693552080000001E-3</v>
      </c>
      <c r="AX148" s="146">
        <v>2.442327153E-3</v>
      </c>
      <c r="AY148" s="146">
        <v>2.012758851E-3</v>
      </c>
      <c r="AZ148" s="146">
        <v>3.1799423199999999E-4</v>
      </c>
      <c r="BA148" s="146">
        <v>3.9501518599999999E-4</v>
      </c>
      <c r="BB148" s="109">
        <v>0</v>
      </c>
      <c r="BC148" s="109">
        <v>0</v>
      </c>
      <c r="BD148" s="146">
        <v>3.65259961E-4</v>
      </c>
      <c r="BE148" s="146">
        <v>2.7755162400000001E-4</v>
      </c>
      <c r="BF148" s="146">
        <v>0</v>
      </c>
      <c r="BG148" s="146">
        <v>0</v>
      </c>
      <c r="BH148" s="146">
        <v>0</v>
      </c>
      <c r="BI148" s="146">
        <v>0</v>
      </c>
      <c r="BJ148" s="146">
        <v>0</v>
      </c>
      <c r="BK148" s="146">
        <v>0</v>
      </c>
      <c r="BL148" s="146">
        <v>0</v>
      </c>
      <c r="BM148" s="146">
        <v>0</v>
      </c>
      <c r="BN148" s="146">
        <v>0</v>
      </c>
      <c r="BO148" s="146">
        <v>0</v>
      </c>
      <c r="BP148" s="146">
        <v>0</v>
      </c>
      <c r="BQ148" s="146">
        <v>0</v>
      </c>
      <c r="BR148" s="146">
        <v>0</v>
      </c>
      <c r="BS148" s="146">
        <v>0</v>
      </c>
      <c r="BT148" s="146">
        <v>0</v>
      </c>
      <c r="BU148" s="146">
        <v>0</v>
      </c>
      <c r="BV148" s="146">
        <v>0</v>
      </c>
      <c r="BW148" s="146">
        <v>0</v>
      </c>
      <c r="BX148" s="146">
        <v>0</v>
      </c>
      <c r="BY148" s="146">
        <v>0</v>
      </c>
      <c r="BZ148" s="146">
        <v>0</v>
      </c>
      <c r="CA148" s="146">
        <v>0</v>
      </c>
      <c r="CB148" s="146">
        <v>2.7458396100000002E-4</v>
      </c>
      <c r="CC148" s="146">
        <v>2.8123124799999999E-4</v>
      </c>
      <c r="CD148" s="146">
        <v>2.5860509199999998E-4</v>
      </c>
      <c r="CE148" s="146">
        <v>2.3240009E-4</v>
      </c>
      <c r="CF148" s="146">
        <v>4.2981085700000002E-4</v>
      </c>
      <c r="CG148" s="146">
        <v>4.3810186100000001E-4</v>
      </c>
      <c r="CH148" s="146">
        <v>3.9986986600000003E-4</v>
      </c>
      <c r="CI148" s="146">
        <v>3.62908502E-4</v>
      </c>
      <c r="CJ148" s="146">
        <v>2.8403248200000001E-4</v>
      </c>
      <c r="CK148" s="146">
        <v>2.9653520699999999E-4</v>
      </c>
      <c r="CL148" s="146">
        <v>2.8312079899999999E-4</v>
      </c>
      <c r="CM148" s="146">
        <v>3.1453166699999999E-4</v>
      </c>
      <c r="CN148" s="146">
        <v>1.426124472E-3</v>
      </c>
      <c r="CO148" s="146">
        <v>1.569844089E-3</v>
      </c>
      <c r="CP148" s="146">
        <v>1.469502079E-3</v>
      </c>
      <c r="CQ148" s="146">
        <v>1.405456712E-3</v>
      </c>
      <c r="CT148" s="105"/>
    </row>
    <row r="149" spans="1:98" x14ac:dyDescent="0.25">
      <c r="A149" s="122" t="s">
        <v>693</v>
      </c>
      <c r="B149" s="104" t="s">
        <v>698</v>
      </c>
      <c r="C149" s="88" t="s">
        <v>179</v>
      </c>
      <c r="D149" s="123">
        <f t="shared" ca="1" si="16"/>
        <v>9.0076072062500005E-3</v>
      </c>
      <c r="E149" s="123">
        <f t="shared" ca="1" si="16"/>
        <v>1.4597518205E-2</v>
      </c>
      <c r="F149" s="123">
        <f t="shared" ca="1" si="16"/>
        <v>8.0263976475000005E-4</v>
      </c>
      <c r="G149" s="123">
        <f t="shared" ca="1" si="16"/>
        <v>1.4597518205E-2</v>
      </c>
      <c r="H149" s="123">
        <f t="shared" ca="1" si="16"/>
        <v>1.5413398120250001E-2</v>
      </c>
      <c r="I149" s="123">
        <f t="shared" ca="1" si="16"/>
        <v>8.1967533422500002E-3</v>
      </c>
      <c r="J149" s="123">
        <f t="shared" ca="1" si="16"/>
        <v>1.6515418023749999E-2</v>
      </c>
      <c r="K149" s="123">
        <f t="shared" ca="1" si="16"/>
        <v>1.2337544115E-3</v>
      </c>
      <c r="L149" s="123">
        <f t="shared" ca="1" si="16"/>
        <v>1.1950557452500002E-3</v>
      </c>
      <c r="M149" s="123">
        <f t="shared" ca="1" si="16"/>
        <v>3.64696431E-3</v>
      </c>
      <c r="N149" s="123">
        <f t="shared" ca="1" si="16"/>
        <v>7.3604572254999997E-3</v>
      </c>
      <c r="O149" s="123">
        <f t="shared" ca="1" si="16"/>
        <v>3.466991336E-3</v>
      </c>
      <c r="P149" s="123">
        <f t="shared" ca="1" si="16"/>
        <v>3.6469652147500002E-3</v>
      </c>
      <c r="Q149" s="123">
        <f t="shared" ca="1" si="16"/>
        <v>3.64696431E-3</v>
      </c>
      <c r="R149" s="123">
        <f t="shared" ca="1" si="16"/>
        <v>1.7064994452500001E-3</v>
      </c>
      <c r="S149" s="123">
        <f t="shared" ca="1" si="16"/>
        <v>2.6362905242500001E-3</v>
      </c>
      <c r="T149" s="123">
        <f t="shared" ca="1" si="15"/>
        <v>1.8790347724999999E-3</v>
      </c>
      <c r="U149" s="124">
        <f t="shared" ca="1" si="15"/>
        <v>8.6934896892499995E-3</v>
      </c>
      <c r="X149" s="146">
        <v>1.1707798695E-2</v>
      </c>
      <c r="Y149" s="146">
        <v>8.8915038669999998E-3</v>
      </c>
      <c r="Z149" s="146">
        <v>8.4467875309999999E-3</v>
      </c>
      <c r="AA149" s="146">
        <v>6.9843387320000002E-3</v>
      </c>
      <c r="AB149" s="146">
        <v>1.5645701812999999E-2</v>
      </c>
      <c r="AC149" s="146">
        <v>1.5551427406000001E-2</v>
      </c>
      <c r="AD149" s="146">
        <v>1.4398798205E-2</v>
      </c>
      <c r="AE149" s="146">
        <v>1.2794145396E-2</v>
      </c>
      <c r="AF149" s="146">
        <v>1.4671826330000001E-3</v>
      </c>
      <c r="AG149" s="146">
        <v>6.1014413499999997E-4</v>
      </c>
      <c r="AH149" s="146">
        <v>5.3681593999999999E-4</v>
      </c>
      <c r="AI149" s="146">
        <v>5.9641635100000001E-4</v>
      </c>
      <c r="AJ149" s="146">
        <v>1.5645701812999999E-2</v>
      </c>
      <c r="AK149" s="146">
        <v>1.5551427406000001E-2</v>
      </c>
      <c r="AL149" s="146">
        <v>1.4398798205E-2</v>
      </c>
      <c r="AM149" s="146">
        <v>1.2794145396E-2</v>
      </c>
      <c r="AN149" s="146">
        <v>1.8185487537E-2</v>
      </c>
      <c r="AO149" s="146">
        <v>1.6437433186000001E-2</v>
      </c>
      <c r="AP149" s="146">
        <v>1.4725626205E-2</v>
      </c>
      <c r="AQ149" s="146">
        <v>1.2305045553000001E-2</v>
      </c>
      <c r="AR149" s="146">
        <v>9.8850785159999999E-3</v>
      </c>
      <c r="AS149" s="146">
        <v>7.7710778780000003E-3</v>
      </c>
      <c r="AT149" s="146">
        <v>7.7554588319999999E-3</v>
      </c>
      <c r="AU149" s="146">
        <v>7.3753981429999999E-3</v>
      </c>
      <c r="AV149" s="146">
        <v>1.9336837956999999E-2</v>
      </c>
      <c r="AW149" s="146">
        <v>1.7749333318999999E-2</v>
      </c>
      <c r="AX149" s="146">
        <v>1.5772670644000002E-2</v>
      </c>
      <c r="AY149" s="146">
        <v>1.3202830174999999E-2</v>
      </c>
      <c r="AZ149" s="146">
        <v>2.0983934839999998E-3</v>
      </c>
      <c r="BA149" s="146">
        <v>2.836624162E-3</v>
      </c>
      <c r="BB149" s="109">
        <v>0</v>
      </c>
      <c r="BC149" s="109">
        <v>0</v>
      </c>
      <c r="BD149" s="146">
        <v>2.690983993E-3</v>
      </c>
      <c r="BE149" s="146">
        <v>1.9845687960000002E-3</v>
      </c>
      <c r="BF149" s="146">
        <v>4.3228919000000001E-5</v>
      </c>
      <c r="BG149" s="146">
        <v>6.1441273000000004E-5</v>
      </c>
      <c r="BH149" s="146">
        <v>3.9798534289999998E-3</v>
      </c>
      <c r="BI149" s="146">
        <v>3.7088186759999999E-3</v>
      </c>
      <c r="BJ149" s="146">
        <v>3.5312750389999998E-3</v>
      </c>
      <c r="BK149" s="146">
        <v>3.3679100960000001E-3</v>
      </c>
      <c r="BL149" s="146">
        <v>7.0501824720000002E-3</v>
      </c>
      <c r="BM149" s="146">
        <v>6.8137690799999996E-3</v>
      </c>
      <c r="BN149" s="146">
        <v>7.0314009570000002E-3</v>
      </c>
      <c r="BO149" s="146">
        <v>8.5464763929999996E-3</v>
      </c>
      <c r="BP149" s="146">
        <v>3.8295344489999998E-3</v>
      </c>
      <c r="BQ149" s="146">
        <v>3.532782851E-3</v>
      </c>
      <c r="BR149" s="146">
        <v>3.3516947750000001E-3</v>
      </c>
      <c r="BS149" s="146">
        <v>3.1539532689999999E-3</v>
      </c>
      <c r="BT149" s="146">
        <v>3.9798514489999999E-3</v>
      </c>
      <c r="BU149" s="146">
        <v>3.708826137E-3</v>
      </c>
      <c r="BV149" s="146">
        <v>3.531272936E-3</v>
      </c>
      <c r="BW149" s="146">
        <v>3.367910337E-3</v>
      </c>
      <c r="BX149" s="146">
        <v>3.9798534289999998E-3</v>
      </c>
      <c r="BY149" s="146">
        <v>3.7088186759999999E-3</v>
      </c>
      <c r="BZ149" s="146">
        <v>3.5312750389999998E-3</v>
      </c>
      <c r="CA149" s="146">
        <v>3.3679100960000001E-3</v>
      </c>
      <c r="CB149" s="146">
        <v>1.8890699380000001E-3</v>
      </c>
      <c r="CC149" s="146">
        <v>1.7380483170000001E-3</v>
      </c>
      <c r="CD149" s="146">
        <v>1.656951446E-3</v>
      </c>
      <c r="CE149" s="146">
        <v>1.54192808E-3</v>
      </c>
      <c r="CF149" s="146">
        <v>2.9316661550000001E-3</v>
      </c>
      <c r="CG149" s="146">
        <v>2.6882675560000002E-3</v>
      </c>
      <c r="CH149" s="146">
        <v>2.5443680149999999E-3</v>
      </c>
      <c r="CI149" s="146">
        <v>2.3808603710000001E-3</v>
      </c>
      <c r="CJ149" s="146">
        <v>1.897243607E-3</v>
      </c>
      <c r="CK149" s="146">
        <v>1.8058627999999999E-3</v>
      </c>
      <c r="CL149" s="146">
        <v>1.790412833E-3</v>
      </c>
      <c r="CM149" s="146">
        <v>2.0226198499999999E-3</v>
      </c>
      <c r="CN149" s="146">
        <v>8.7067015520000002E-3</v>
      </c>
      <c r="CO149" s="146">
        <v>8.8459628430000003E-3</v>
      </c>
      <c r="CP149" s="146">
        <v>8.5395372489999993E-3</v>
      </c>
      <c r="CQ149" s="146">
        <v>8.681757113E-3</v>
      </c>
      <c r="CT149" s="105"/>
    </row>
    <row r="150" spans="1:98" x14ac:dyDescent="0.25">
      <c r="A150" s="122" t="s">
        <v>693</v>
      </c>
      <c r="B150" s="104" t="s">
        <v>698</v>
      </c>
      <c r="C150" s="88" t="s">
        <v>180</v>
      </c>
      <c r="D150" s="123">
        <f t="shared" ca="1" si="16"/>
        <v>3.9871356249999998E-5</v>
      </c>
      <c r="E150" s="123">
        <f t="shared" ca="1" si="16"/>
        <v>5.6515174499999997E-5</v>
      </c>
      <c r="F150" s="123">
        <f t="shared" ca="1" si="16"/>
        <v>0</v>
      </c>
      <c r="G150" s="123">
        <f t="shared" ca="1" si="16"/>
        <v>5.6515174499999997E-5</v>
      </c>
      <c r="H150" s="123">
        <f t="shared" ca="1" si="16"/>
        <v>5.9573775249999999E-5</v>
      </c>
      <c r="I150" s="123">
        <f t="shared" ca="1" si="16"/>
        <v>3.2870269500000003E-5</v>
      </c>
      <c r="J150" s="123">
        <f t="shared" ca="1" si="16"/>
        <v>6.8254703249999996E-5</v>
      </c>
      <c r="K150" s="123">
        <f t="shared" ca="1" si="16"/>
        <v>5.4413122500000001E-6</v>
      </c>
      <c r="L150" s="123">
        <f t="shared" ca="1" si="16"/>
        <v>6.6300040000000002E-6</v>
      </c>
      <c r="M150" s="123">
        <f t="shared" ca="1" si="16"/>
        <v>1.3691307E-5</v>
      </c>
      <c r="N150" s="123">
        <f t="shared" ca="1" si="16"/>
        <v>1.0565225249999999E-5</v>
      </c>
      <c r="O150" s="123">
        <f t="shared" ca="1" si="16"/>
        <v>1.2599679750000002E-5</v>
      </c>
      <c r="P150" s="123">
        <f t="shared" ca="1" si="16"/>
        <v>1.369131325E-5</v>
      </c>
      <c r="Q150" s="123">
        <f t="shared" ca="1" si="16"/>
        <v>1.3691307E-5</v>
      </c>
      <c r="R150" s="123">
        <f t="shared" ca="1" si="16"/>
        <v>2.2864514249999998E-5</v>
      </c>
      <c r="S150" s="123">
        <f t="shared" ca="1" si="16"/>
        <v>0</v>
      </c>
      <c r="T150" s="123">
        <f t="shared" ca="1" si="15"/>
        <v>1.421319225E-5</v>
      </c>
      <c r="U150" s="124">
        <f t="shared" ca="1" si="15"/>
        <v>7.0679956250000006E-5</v>
      </c>
      <c r="X150" s="146">
        <v>7.0904575000000004E-5</v>
      </c>
      <c r="Y150" s="146">
        <v>4.0842683999999997E-5</v>
      </c>
      <c r="Z150" s="146">
        <v>3.1383188999999998E-5</v>
      </c>
      <c r="AA150" s="146">
        <v>1.6354976999999999E-5</v>
      </c>
      <c r="AB150" s="146">
        <v>9.5372415000000003E-5</v>
      </c>
      <c r="AC150" s="146">
        <v>6.1699782999999995E-5</v>
      </c>
      <c r="AD150" s="146">
        <v>4.3741683000000002E-5</v>
      </c>
      <c r="AE150" s="146">
        <v>2.5246817E-5</v>
      </c>
      <c r="AF150" s="146">
        <v>0</v>
      </c>
      <c r="AG150" s="146">
        <v>0</v>
      </c>
      <c r="AH150" s="146">
        <v>0</v>
      </c>
      <c r="AI150" s="146">
        <v>0</v>
      </c>
      <c r="AJ150" s="146">
        <v>9.5372415000000003E-5</v>
      </c>
      <c r="AK150" s="146">
        <v>6.1699782999999995E-5</v>
      </c>
      <c r="AL150" s="146">
        <v>4.3741683000000002E-5</v>
      </c>
      <c r="AM150" s="146">
        <v>2.5246817E-5</v>
      </c>
      <c r="AN150" s="146">
        <v>1.02328047E-4</v>
      </c>
      <c r="AO150" s="146">
        <v>6.3860034000000002E-5</v>
      </c>
      <c r="AP150" s="146">
        <v>4.5856529999999999E-5</v>
      </c>
      <c r="AQ150" s="146">
        <v>2.6250490000000001E-5</v>
      </c>
      <c r="AR150" s="146">
        <v>5.6061628999999998E-5</v>
      </c>
      <c r="AS150" s="146">
        <v>3.3857725000000001E-5</v>
      </c>
      <c r="AT150" s="146">
        <v>2.6955804000000001E-5</v>
      </c>
      <c r="AU150" s="146">
        <v>1.460592E-5</v>
      </c>
      <c r="AV150" s="146">
        <v>1.17832055E-4</v>
      </c>
      <c r="AW150" s="146">
        <v>7.2903234999999999E-5</v>
      </c>
      <c r="AX150" s="146">
        <v>5.3130992000000002E-5</v>
      </c>
      <c r="AY150" s="146">
        <v>2.9152531000000001E-5</v>
      </c>
      <c r="AZ150" s="146">
        <v>2.1765249E-5</v>
      </c>
      <c r="BA150" s="146">
        <v>0</v>
      </c>
      <c r="BB150" s="109">
        <v>0</v>
      </c>
      <c r="BC150" s="109">
        <v>0</v>
      </c>
      <c r="BD150" s="146">
        <v>2.6520016000000001E-5</v>
      </c>
      <c r="BE150" s="146">
        <v>0</v>
      </c>
      <c r="BF150" s="146">
        <v>0</v>
      </c>
      <c r="BG150" s="146">
        <v>0</v>
      </c>
      <c r="BH150" s="146">
        <v>2.6250482E-5</v>
      </c>
      <c r="BI150" s="146">
        <v>1.6571875000000001E-5</v>
      </c>
      <c r="BJ150" s="146">
        <v>1.1942870999999999E-5</v>
      </c>
      <c r="BK150" s="146">
        <v>0</v>
      </c>
      <c r="BL150" s="146">
        <v>2.9347672E-5</v>
      </c>
      <c r="BM150" s="146">
        <v>1.2913229E-5</v>
      </c>
      <c r="BN150" s="146">
        <v>0</v>
      </c>
      <c r="BO150" s="146">
        <v>0</v>
      </c>
      <c r="BP150" s="146">
        <v>2.4026360000000001E-5</v>
      </c>
      <c r="BQ150" s="146">
        <v>1.5325567000000001E-5</v>
      </c>
      <c r="BR150" s="146">
        <v>1.1046792E-5</v>
      </c>
      <c r="BS150" s="146">
        <v>0</v>
      </c>
      <c r="BT150" s="146">
        <v>2.6250502000000001E-5</v>
      </c>
      <c r="BU150" s="146">
        <v>1.6571880000000002E-5</v>
      </c>
      <c r="BV150" s="146">
        <v>1.1942870999999999E-5</v>
      </c>
      <c r="BW150" s="146">
        <v>0</v>
      </c>
      <c r="BX150" s="146">
        <v>2.6250482E-5</v>
      </c>
      <c r="BY150" s="146">
        <v>1.6571875000000001E-5</v>
      </c>
      <c r="BZ150" s="146">
        <v>1.1942870999999999E-5</v>
      </c>
      <c r="CA150" s="146">
        <v>0</v>
      </c>
      <c r="CB150" s="146">
        <v>3.9436003999999997E-5</v>
      </c>
      <c r="CC150" s="146">
        <v>2.4054344000000001E-5</v>
      </c>
      <c r="CD150" s="146">
        <v>1.7464101E-5</v>
      </c>
      <c r="CE150" s="146">
        <v>1.0503608000000001E-5</v>
      </c>
      <c r="CF150" s="146">
        <v>0</v>
      </c>
      <c r="CG150" s="146">
        <v>0</v>
      </c>
      <c r="CH150" s="146">
        <v>0</v>
      </c>
      <c r="CI150" s="146">
        <v>0</v>
      </c>
      <c r="CJ150" s="146">
        <v>2.6778222000000001E-5</v>
      </c>
      <c r="CK150" s="146">
        <v>1.7020836999999999E-5</v>
      </c>
      <c r="CL150" s="146">
        <v>1.3053710000000001E-5</v>
      </c>
      <c r="CM150" s="146">
        <v>0</v>
      </c>
      <c r="CN150" s="146">
        <v>1.24679873E-4</v>
      </c>
      <c r="CO150" s="146">
        <v>7.4926764000000004E-5</v>
      </c>
      <c r="CP150" s="146">
        <v>5.2749910999999998E-5</v>
      </c>
      <c r="CQ150" s="146">
        <v>3.0363277000000002E-5</v>
      </c>
      <c r="CT150" s="105"/>
    </row>
    <row r="151" spans="1:98" x14ac:dyDescent="0.25">
      <c r="A151" s="122" t="s">
        <v>693</v>
      </c>
      <c r="B151" s="104" t="s">
        <v>698</v>
      </c>
      <c r="C151" s="88" t="s">
        <v>181</v>
      </c>
      <c r="D151" s="123">
        <f t="shared" ca="1" si="16"/>
        <v>3.9048655500000006E-5</v>
      </c>
      <c r="E151" s="123">
        <f t="shared" ca="1" si="16"/>
        <v>5.5176116000000006E-5</v>
      </c>
      <c r="F151" s="123">
        <f t="shared" ca="1" si="16"/>
        <v>0</v>
      </c>
      <c r="G151" s="123">
        <f t="shared" ca="1" si="16"/>
        <v>5.5176116000000006E-5</v>
      </c>
      <c r="H151" s="123">
        <f t="shared" ca="1" si="16"/>
        <v>5.8345805E-5</v>
      </c>
      <c r="I151" s="123">
        <f t="shared" ca="1" si="16"/>
        <v>3.2086042249999998E-5</v>
      </c>
      <c r="J151" s="123">
        <f t="shared" ca="1" si="16"/>
        <v>6.6750160249999993E-5</v>
      </c>
      <c r="K151" s="123">
        <f t="shared" ca="1" si="16"/>
        <v>5.4552114999999997E-6</v>
      </c>
      <c r="L151" s="123">
        <f t="shared" ca="1" si="16"/>
        <v>6.4665190000000001E-6</v>
      </c>
      <c r="M151" s="123">
        <f t="shared" ca="1" si="16"/>
        <v>1.3454408999999999E-5</v>
      </c>
      <c r="N151" s="123">
        <f t="shared" ca="1" si="16"/>
        <v>1.0543532500000001E-5</v>
      </c>
      <c r="O151" s="123">
        <f t="shared" ca="1" si="16"/>
        <v>1.2384496249999999E-5</v>
      </c>
      <c r="P151" s="123">
        <f t="shared" ca="1" si="16"/>
        <v>1.345441175E-5</v>
      </c>
      <c r="Q151" s="123">
        <f t="shared" ca="1" si="16"/>
        <v>1.3454408999999999E-5</v>
      </c>
      <c r="R151" s="123">
        <f t="shared" ca="1" si="16"/>
        <v>2.0098280749999999E-5</v>
      </c>
      <c r="S151" s="123">
        <f t="shared" ca="1" si="16"/>
        <v>0</v>
      </c>
      <c r="T151" s="123">
        <f t="shared" ca="1" si="15"/>
        <v>1.3954107999999999E-5</v>
      </c>
      <c r="U151" s="124">
        <f t="shared" ca="1" si="15"/>
        <v>6.8980593000000009E-5</v>
      </c>
      <c r="X151" s="146">
        <v>7.0932332000000006E-5</v>
      </c>
      <c r="Y151" s="146">
        <v>4.0369883999999997E-5</v>
      </c>
      <c r="Z151" s="146">
        <v>2.9788951000000002E-5</v>
      </c>
      <c r="AA151" s="146">
        <v>1.5103455000000001E-5</v>
      </c>
      <c r="AB151" s="146">
        <v>9.5235774000000003E-5</v>
      </c>
      <c r="AC151" s="146">
        <v>6.0563964E-5</v>
      </c>
      <c r="AD151" s="146">
        <v>4.1667549000000001E-5</v>
      </c>
      <c r="AE151" s="146">
        <v>2.3237176999999999E-5</v>
      </c>
      <c r="AF151" s="146">
        <v>0</v>
      </c>
      <c r="AG151" s="146">
        <v>0</v>
      </c>
      <c r="AH151" s="146">
        <v>0</v>
      </c>
      <c r="AI151" s="146">
        <v>0</v>
      </c>
      <c r="AJ151" s="146">
        <v>9.5235774000000003E-5</v>
      </c>
      <c r="AK151" s="146">
        <v>6.0563964E-5</v>
      </c>
      <c r="AL151" s="146">
        <v>4.1667549000000001E-5</v>
      </c>
      <c r="AM151" s="146">
        <v>2.3237176999999999E-5</v>
      </c>
      <c r="AN151" s="146">
        <v>1.02182513E-4</v>
      </c>
      <c r="AO151" s="146">
        <v>6.3287337999999997E-5</v>
      </c>
      <c r="AP151" s="146">
        <v>4.3789148000000002E-5</v>
      </c>
      <c r="AQ151" s="146">
        <v>2.4124220999999999E-5</v>
      </c>
      <c r="AR151" s="146">
        <v>5.6195505000000001E-5</v>
      </c>
      <c r="AS151" s="146">
        <v>3.3386519999999998E-5</v>
      </c>
      <c r="AT151" s="146">
        <v>2.5558008E-5</v>
      </c>
      <c r="AU151" s="146">
        <v>1.3204136E-5</v>
      </c>
      <c r="AV151" s="146">
        <v>1.17684801E-4</v>
      </c>
      <c r="AW151" s="146">
        <v>7.1639186999999994E-5</v>
      </c>
      <c r="AX151" s="146">
        <v>5.0916142E-5</v>
      </c>
      <c r="AY151" s="146">
        <v>2.6760510999999999E-5</v>
      </c>
      <c r="AZ151" s="146">
        <v>2.1820845999999999E-5</v>
      </c>
      <c r="BA151" s="146">
        <v>0</v>
      </c>
      <c r="BB151" s="109">
        <v>0</v>
      </c>
      <c r="BC151" s="109">
        <v>0</v>
      </c>
      <c r="BD151" s="146">
        <v>2.5866076000000001E-5</v>
      </c>
      <c r="BE151" s="146">
        <v>0</v>
      </c>
      <c r="BF151" s="146">
        <v>0</v>
      </c>
      <c r="BG151" s="146">
        <v>0</v>
      </c>
      <c r="BH151" s="146">
        <v>2.6193036E-5</v>
      </c>
      <c r="BI151" s="146">
        <v>1.6268463000000001E-5</v>
      </c>
      <c r="BJ151" s="146">
        <v>1.1356137000000001E-5</v>
      </c>
      <c r="BK151" s="146">
        <v>0</v>
      </c>
      <c r="BL151" s="146">
        <v>2.9632377000000002E-5</v>
      </c>
      <c r="BM151" s="146">
        <v>1.2541753000000001E-5</v>
      </c>
      <c r="BN151" s="146">
        <v>0</v>
      </c>
      <c r="BO151" s="146">
        <v>0</v>
      </c>
      <c r="BP151" s="146">
        <v>2.3977626999999999E-5</v>
      </c>
      <c r="BQ151" s="146">
        <v>1.5045325999999999E-5</v>
      </c>
      <c r="BR151" s="146">
        <v>1.0515031999999999E-5</v>
      </c>
      <c r="BS151" s="146">
        <v>0</v>
      </c>
      <c r="BT151" s="146">
        <v>2.6193041E-5</v>
      </c>
      <c r="BU151" s="146">
        <v>1.6268467000000002E-5</v>
      </c>
      <c r="BV151" s="146">
        <v>1.1356139E-5</v>
      </c>
      <c r="BW151" s="146">
        <v>0</v>
      </c>
      <c r="BX151" s="146">
        <v>2.6193036E-5</v>
      </c>
      <c r="BY151" s="146">
        <v>1.6268463000000001E-5</v>
      </c>
      <c r="BZ151" s="146">
        <v>1.1356137000000001E-5</v>
      </c>
      <c r="CA151" s="146">
        <v>0</v>
      </c>
      <c r="CB151" s="146">
        <v>4.0112632E-5</v>
      </c>
      <c r="CC151" s="146">
        <v>2.3669948999999999E-5</v>
      </c>
      <c r="CD151" s="146">
        <v>1.6610542000000001E-5</v>
      </c>
      <c r="CE151" s="146">
        <v>0</v>
      </c>
      <c r="CF151" s="146">
        <v>0</v>
      </c>
      <c r="CG151" s="146">
        <v>0</v>
      </c>
      <c r="CH151" s="146">
        <v>0</v>
      </c>
      <c r="CI151" s="146">
        <v>0</v>
      </c>
      <c r="CJ151" s="146">
        <v>2.6735220999999999E-5</v>
      </c>
      <c r="CK151" s="146">
        <v>1.6726403000000001E-5</v>
      </c>
      <c r="CL151" s="146">
        <v>1.2354807999999999E-5</v>
      </c>
      <c r="CM151" s="146">
        <v>0</v>
      </c>
      <c r="CN151" s="146">
        <v>1.2434761400000001E-4</v>
      </c>
      <c r="CO151" s="146">
        <v>7.3821402000000003E-5</v>
      </c>
      <c r="CP151" s="146">
        <v>5.0058303999999999E-5</v>
      </c>
      <c r="CQ151" s="146">
        <v>2.7695052000000001E-5</v>
      </c>
      <c r="CT151" s="105"/>
    </row>
    <row r="152" spans="1:98" x14ac:dyDescent="0.25">
      <c r="A152" s="122" t="s">
        <v>693</v>
      </c>
      <c r="B152" s="104" t="s">
        <v>698</v>
      </c>
      <c r="C152" s="88" t="s">
        <v>182</v>
      </c>
      <c r="D152" s="123">
        <f t="shared" ca="1" si="16"/>
        <v>3.5788101982499997E-3</v>
      </c>
      <c r="E152" s="123">
        <f t="shared" ca="1" si="16"/>
        <v>5.8748762669999996E-3</v>
      </c>
      <c r="F152" s="123">
        <f t="shared" ca="1" si="16"/>
        <v>2.7365984024999999E-4</v>
      </c>
      <c r="G152" s="123">
        <f t="shared" ca="1" si="16"/>
        <v>5.8748762669999996E-3</v>
      </c>
      <c r="H152" s="123">
        <f t="shared" ca="1" si="16"/>
        <v>6.1867003865000002E-3</v>
      </c>
      <c r="I152" s="123">
        <f t="shared" ca="1" si="16"/>
        <v>3.234645752E-3</v>
      </c>
      <c r="J152" s="123">
        <f t="shared" ca="1" si="16"/>
        <v>6.62041723525E-3</v>
      </c>
      <c r="K152" s="123">
        <f t="shared" ca="1" si="16"/>
        <v>4.7003710899999997E-4</v>
      </c>
      <c r="L152" s="123">
        <f t="shared" ca="1" si="16"/>
        <v>4.4272977424999999E-4</v>
      </c>
      <c r="M152" s="123">
        <f t="shared" ca="1" si="16"/>
        <v>1.4903461805E-3</v>
      </c>
      <c r="N152" s="123">
        <f t="shared" ca="1" si="16"/>
        <v>3.0643476374999997E-3</v>
      </c>
      <c r="O152" s="123">
        <f t="shared" ca="1" si="16"/>
        <v>1.4044791064999999E-3</v>
      </c>
      <c r="P152" s="123">
        <f t="shared" ca="1" si="16"/>
        <v>1.4903452867500002E-3</v>
      </c>
      <c r="Q152" s="123">
        <f t="shared" ca="1" si="16"/>
        <v>1.4903461805E-3</v>
      </c>
      <c r="R152" s="123">
        <f t="shared" ca="1" si="16"/>
        <v>6.8224946025000001E-4</v>
      </c>
      <c r="S152" s="123">
        <f t="shared" ca="1" si="16"/>
        <v>1.0620274635E-3</v>
      </c>
      <c r="T152" s="123">
        <f t="shared" ca="1" si="15"/>
        <v>7.6545619424999995E-4</v>
      </c>
      <c r="U152" s="124">
        <f t="shared" ca="1" si="15"/>
        <v>3.7854178994999998E-3</v>
      </c>
      <c r="X152" s="146">
        <v>4.368015597E-3</v>
      </c>
      <c r="Y152" s="146">
        <v>3.604411444E-3</v>
      </c>
      <c r="Z152" s="146">
        <v>3.4716503310000001E-3</v>
      </c>
      <c r="AA152" s="146">
        <v>2.871163421E-3</v>
      </c>
      <c r="AB152" s="146">
        <v>6.0922280350000002E-3</v>
      </c>
      <c r="AC152" s="146">
        <v>6.3435172490000002E-3</v>
      </c>
      <c r="AD152" s="146">
        <v>5.89962336E-3</v>
      </c>
      <c r="AE152" s="146">
        <v>5.1641364239999998E-3</v>
      </c>
      <c r="AF152" s="146">
        <v>4.29349133E-4</v>
      </c>
      <c r="AG152" s="146">
        <v>2.3262849900000001E-4</v>
      </c>
      <c r="AH152" s="146">
        <v>2.1348256700000001E-4</v>
      </c>
      <c r="AI152" s="146">
        <v>2.1917916200000001E-4</v>
      </c>
      <c r="AJ152" s="146">
        <v>6.0922280350000002E-3</v>
      </c>
      <c r="AK152" s="146">
        <v>6.3435172490000002E-3</v>
      </c>
      <c r="AL152" s="146">
        <v>5.89962336E-3</v>
      </c>
      <c r="AM152" s="146">
        <v>5.1641364239999998E-3</v>
      </c>
      <c r="AN152" s="146">
        <v>7.0146854339999997E-3</v>
      </c>
      <c r="AO152" s="146">
        <v>6.7053267290000003E-3</v>
      </c>
      <c r="AP152" s="146">
        <v>6.0068333719999999E-3</v>
      </c>
      <c r="AQ152" s="146">
        <v>5.0199560110000003E-3</v>
      </c>
      <c r="AR152" s="146">
        <v>3.6369922449999998E-3</v>
      </c>
      <c r="AS152" s="146">
        <v>3.098988752E-3</v>
      </c>
      <c r="AT152" s="146">
        <v>3.2145185769999998E-3</v>
      </c>
      <c r="AU152" s="146">
        <v>2.9880834339999999E-3</v>
      </c>
      <c r="AV152" s="146">
        <v>7.4360827239999998E-3</v>
      </c>
      <c r="AW152" s="146">
        <v>7.2121068139999996E-3</v>
      </c>
      <c r="AX152" s="146">
        <v>6.4417088979999999E-3</v>
      </c>
      <c r="AY152" s="146">
        <v>5.3917705049999999E-3</v>
      </c>
      <c r="AZ152" s="146">
        <v>8.3719787799999999E-4</v>
      </c>
      <c r="BA152" s="146">
        <v>1.0429505579999999E-3</v>
      </c>
      <c r="BB152" s="109">
        <v>0</v>
      </c>
      <c r="BC152" s="109">
        <v>0</v>
      </c>
      <c r="BD152" s="146">
        <v>9.9478838199999991E-4</v>
      </c>
      <c r="BE152" s="146">
        <v>7.3131044099999996E-4</v>
      </c>
      <c r="BF152" s="146">
        <v>1.9336256999999999E-5</v>
      </c>
      <c r="BG152" s="146">
        <v>2.5484016999999998E-5</v>
      </c>
      <c r="BH152" s="146">
        <v>1.563441273E-3</v>
      </c>
      <c r="BI152" s="146">
        <v>1.5374829359999999E-3</v>
      </c>
      <c r="BJ152" s="146">
        <v>1.478811048E-3</v>
      </c>
      <c r="BK152" s="146">
        <v>1.3816494650000001E-3</v>
      </c>
      <c r="BL152" s="146">
        <v>3.043758135E-3</v>
      </c>
      <c r="BM152" s="146">
        <v>2.85320102E-3</v>
      </c>
      <c r="BN152" s="146">
        <v>2.9746336839999998E-3</v>
      </c>
      <c r="BO152" s="146">
        <v>3.385797711E-3</v>
      </c>
      <c r="BP152" s="146">
        <v>1.4844616550000001E-3</v>
      </c>
      <c r="BQ152" s="146">
        <v>1.450414076E-3</v>
      </c>
      <c r="BR152" s="146">
        <v>1.3928398049999999E-3</v>
      </c>
      <c r="BS152" s="146">
        <v>1.2902008899999999E-3</v>
      </c>
      <c r="BT152" s="146">
        <v>1.56343759E-3</v>
      </c>
      <c r="BU152" s="146">
        <v>1.537483454E-3</v>
      </c>
      <c r="BV152" s="146">
        <v>1.4788120640000001E-3</v>
      </c>
      <c r="BW152" s="146">
        <v>1.3816480389999999E-3</v>
      </c>
      <c r="BX152" s="146">
        <v>1.563441273E-3</v>
      </c>
      <c r="BY152" s="146">
        <v>1.5374829359999999E-3</v>
      </c>
      <c r="BZ152" s="146">
        <v>1.478811048E-3</v>
      </c>
      <c r="CA152" s="146">
        <v>1.3816494650000001E-3</v>
      </c>
      <c r="CB152" s="146">
        <v>7.2115375200000002E-4</v>
      </c>
      <c r="CC152" s="146">
        <v>7.0478795100000001E-4</v>
      </c>
      <c r="CD152" s="146">
        <v>6.8069576600000002E-4</v>
      </c>
      <c r="CE152" s="146">
        <v>6.22360372E-4</v>
      </c>
      <c r="CF152" s="146">
        <v>1.127377256E-3</v>
      </c>
      <c r="CG152" s="146">
        <v>1.098350905E-3</v>
      </c>
      <c r="CH152" s="146">
        <v>1.051488099E-3</v>
      </c>
      <c r="CI152" s="146">
        <v>9.7089359400000003E-4</v>
      </c>
      <c r="CJ152" s="146">
        <v>7.3879747999999995E-4</v>
      </c>
      <c r="CK152" s="146">
        <v>7.4075741700000005E-4</v>
      </c>
      <c r="CL152" s="146">
        <v>7.4407662399999998E-4</v>
      </c>
      <c r="CM152" s="146">
        <v>8.3819325600000005E-4</v>
      </c>
      <c r="CN152" s="146">
        <v>3.6770020580000002E-3</v>
      </c>
      <c r="CO152" s="146">
        <v>3.884036644E-3</v>
      </c>
      <c r="CP152" s="146">
        <v>3.8325949070000002E-3</v>
      </c>
      <c r="CQ152" s="146">
        <v>3.748037989E-3</v>
      </c>
      <c r="CT152" s="105"/>
    </row>
    <row r="153" spans="1:98" x14ac:dyDescent="0.25">
      <c r="A153" s="122" t="s">
        <v>693</v>
      </c>
      <c r="B153" s="104" t="s">
        <v>698</v>
      </c>
      <c r="C153" s="88" t="s">
        <v>186</v>
      </c>
      <c r="D153" s="123">
        <f t="shared" ca="1" si="16"/>
        <v>1.8993662212499999E-3</v>
      </c>
      <c r="E153" s="123">
        <f t="shared" ca="1" si="16"/>
        <v>1.7537615060000001E-3</v>
      </c>
      <c r="F153" s="123">
        <f t="shared" ca="1" si="16"/>
        <v>2.1399539100000001E-4</v>
      </c>
      <c r="G153" s="123">
        <f t="shared" ca="1" si="16"/>
        <v>1.7537615060000001E-3</v>
      </c>
      <c r="H153" s="123">
        <f t="shared" ca="1" si="16"/>
        <v>1.5553665387500002E-3</v>
      </c>
      <c r="I153" s="123">
        <f t="shared" ca="1" si="16"/>
        <v>5.3838703845000002E-3</v>
      </c>
      <c r="J153" s="123">
        <f t="shared" ca="1" si="16"/>
        <v>1.3549165465E-3</v>
      </c>
      <c r="K153" s="123">
        <f t="shared" ca="1" si="16"/>
        <v>1.4864146024999998E-4</v>
      </c>
      <c r="L153" s="123">
        <f t="shared" ca="1" si="16"/>
        <v>6.0840856999999998E-5</v>
      </c>
      <c r="M153" s="123">
        <f t="shared" ca="1" si="16"/>
        <v>4.9658971124999995E-4</v>
      </c>
      <c r="N153" s="123">
        <f t="shared" ca="1" si="16"/>
        <v>9.4491708674999996E-4</v>
      </c>
      <c r="O153" s="123">
        <f t="shared" ca="1" si="16"/>
        <v>4.6996299275000003E-4</v>
      </c>
      <c r="P153" s="123">
        <f t="shared" ca="1" si="16"/>
        <v>4.9658954624999996E-4</v>
      </c>
      <c r="Q153" s="123">
        <f t="shared" ca="1" si="16"/>
        <v>4.9658971124999995E-4</v>
      </c>
      <c r="R153" s="123">
        <f t="shared" ca="1" si="16"/>
        <v>2.2948889875000001E-4</v>
      </c>
      <c r="S153" s="123">
        <f t="shared" ca="1" si="16"/>
        <v>3.5858848149999999E-4</v>
      </c>
      <c r="T153" s="123">
        <f t="shared" ca="1" si="15"/>
        <v>2.6428197300000001E-4</v>
      </c>
      <c r="U153" s="124">
        <f t="shared" ca="1" si="15"/>
        <v>1.3536099984999999E-3</v>
      </c>
      <c r="X153" s="146">
        <v>2.3212040229999998E-3</v>
      </c>
      <c r="Y153" s="146">
        <v>1.8563343220000001E-3</v>
      </c>
      <c r="Z153" s="146">
        <v>1.8297768879999999E-3</v>
      </c>
      <c r="AA153" s="146">
        <v>1.5901496519999999E-3</v>
      </c>
      <c r="AB153" s="146">
        <v>1.9731830320000002E-3</v>
      </c>
      <c r="AC153" s="146">
        <v>1.8844235390000001E-3</v>
      </c>
      <c r="AD153" s="146">
        <v>1.6832888480000001E-3</v>
      </c>
      <c r="AE153" s="146">
        <v>1.474150605E-3</v>
      </c>
      <c r="AF153" s="146">
        <v>3.6840125599999998E-4</v>
      </c>
      <c r="AG153" s="146">
        <v>1.77385892E-4</v>
      </c>
      <c r="AH153" s="146">
        <v>1.7408251000000001E-4</v>
      </c>
      <c r="AI153" s="146">
        <v>1.36111906E-4</v>
      </c>
      <c r="AJ153" s="146">
        <v>1.9731830320000002E-3</v>
      </c>
      <c r="AK153" s="146">
        <v>1.8844235390000001E-3</v>
      </c>
      <c r="AL153" s="146">
        <v>1.6832888480000001E-3</v>
      </c>
      <c r="AM153" s="146">
        <v>1.474150605E-3</v>
      </c>
      <c r="AN153" s="146">
        <v>1.84289299E-3</v>
      </c>
      <c r="AO153" s="146">
        <v>1.683447123E-3</v>
      </c>
      <c r="AP153" s="146">
        <v>1.459584286E-3</v>
      </c>
      <c r="AQ153" s="146">
        <v>1.235541756E-3</v>
      </c>
      <c r="AR153" s="146">
        <v>5.2967007269999998E-3</v>
      </c>
      <c r="AS153" s="146">
        <v>5.3961079130000001E-3</v>
      </c>
      <c r="AT153" s="146">
        <v>5.3583123670000003E-3</v>
      </c>
      <c r="AU153" s="146">
        <v>5.4843605309999998E-3</v>
      </c>
      <c r="AV153" s="146">
        <v>1.5855843769999999E-3</v>
      </c>
      <c r="AW153" s="146">
        <v>1.4881196830000001E-3</v>
      </c>
      <c r="AX153" s="146">
        <v>1.270252527E-3</v>
      </c>
      <c r="AY153" s="146">
        <v>1.075709599E-3</v>
      </c>
      <c r="AZ153" s="146">
        <v>3.2527777799999999E-4</v>
      </c>
      <c r="BA153" s="146">
        <v>2.6928806299999998E-4</v>
      </c>
      <c r="BB153" s="109">
        <v>0</v>
      </c>
      <c r="BC153" s="109">
        <v>0</v>
      </c>
      <c r="BD153" s="146">
        <v>1.4709654999999999E-4</v>
      </c>
      <c r="BE153" s="146">
        <v>9.6266878000000005E-5</v>
      </c>
      <c r="BF153" s="146">
        <v>0</v>
      </c>
      <c r="BG153" s="146">
        <v>0</v>
      </c>
      <c r="BH153" s="146">
        <v>5.3588343400000002E-4</v>
      </c>
      <c r="BI153" s="146">
        <v>5.0732163999999997E-4</v>
      </c>
      <c r="BJ153" s="146">
        <v>4.8914796199999995E-4</v>
      </c>
      <c r="BK153" s="146">
        <v>4.5400580900000002E-4</v>
      </c>
      <c r="BL153" s="146">
        <v>1.0026849490000001E-3</v>
      </c>
      <c r="BM153" s="146">
        <v>8.5746755399999995E-4</v>
      </c>
      <c r="BN153" s="146">
        <v>9.2192723299999995E-4</v>
      </c>
      <c r="BO153" s="146">
        <v>9.9758861099999993E-4</v>
      </c>
      <c r="BP153" s="146">
        <v>5.1073787999999999E-4</v>
      </c>
      <c r="BQ153" s="146">
        <v>4.7984289800000001E-4</v>
      </c>
      <c r="BR153" s="146">
        <v>4.6238602600000002E-4</v>
      </c>
      <c r="BS153" s="146">
        <v>4.2688516699999999E-4</v>
      </c>
      <c r="BT153" s="146">
        <v>5.3588449100000002E-4</v>
      </c>
      <c r="BU153" s="146">
        <v>5.0732059900000001E-4</v>
      </c>
      <c r="BV153" s="146">
        <v>4.8914775000000004E-4</v>
      </c>
      <c r="BW153" s="146">
        <v>4.5400534499999998E-4</v>
      </c>
      <c r="BX153" s="146">
        <v>5.3588343400000002E-4</v>
      </c>
      <c r="BY153" s="146">
        <v>5.0732163999999997E-4</v>
      </c>
      <c r="BZ153" s="146">
        <v>4.8914796199999995E-4</v>
      </c>
      <c r="CA153" s="146">
        <v>4.5400580900000002E-4</v>
      </c>
      <c r="CB153" s="146">
        <v>2.4970251499999998E-4</v>
      </c>
      <c r="CC153" s="146">
        <v>2.3441529E-4</v>
      </c>
      <c r="CD153" s="146">
        <v>2.27112032E-4</v>
      </c>
      <c r="CE153" s="146">
        <v>2.06725758E-4</v>
      </c>
      <c r="CF153" s="146">
        <v>3.9154406800000002E-4</v>
      </c>
      <c r="CG153" s="146">
        <v>3.6616951600000001E-4</v>
      </c>
      <c r="CH153" s="146">
        <v>3.5182393700000002E-4</v>
      </c>
      <c r="CI153" s="146">
        <v>3.2481640500000002E-4</v>
      </c>
      <c r="CJ153" s="146">
        <v>2.6508129900000002E-4</v>
      </c>
      <c r="CK153" s="146">
        <v>2.50913627E-4</v>
      </c>
      <c r="CL153" s="146">
        <v>2.5242253899999999E-4</v>
      </c>
      <c r="CM153" s="146">
        <v>2.8871042699999999E-4</v>
      </c>
      <c r="CN153" s="146">
        <v>1.314021935E-3</v>
      </c>
      <c r="CO153" s="146">
        <v>1.3767132210000001E-3</v>
      </c>
      <c r="CP153" s="146">
        <v>1.3965537299999999E-3</v>
      </c>
      <c r="CQ153" s="146">
        <v>1.3271511079999999E-3</v>
      </c>
      <c r="CT153" s="105"/>
    </row>
    <row r="154" spans="1:98" x14ac:dyDescent="0.25">
      <c r="A154" s="122" t="s">
        <v>693</v>
      </c>
      <c r="B154" s="104" t="s">
        <v>698</v>
      </c>
      <c r="C154" s="88" t="s">
        <v>188</v>
      </c>
      <c r="D154" s="123">
        <f t="shared" ca="1" si="16"/>
        <v>7.81906692475E-3</v>
      </c>
      <c r="E154" s="123">
        <f t="shared" ca="1" si="16"/>
        <v>1.2932962639499999E-2</v>
      </c>
      <c r="F154" s="123">
        <f t="shared" ca="1" si="16"/>
        <v>0</v>
      </c>
      <c r="G154" s="123">
        <f t="shared" ca="1" si="16"/>
        <v>1.2932962639499999E-2</v>
      </c>
      <c r="H154" s="123">
        <f t="shared" ca="1" si="16"/>
        <v>1.3626559938E-2</v>
      </c>
      <c r="I154" s="123">
        <f t="shared" ca="1" si="16"/>
        <v>6.9205902242499995E-3</v>
      </c>
      <c r="J154" s="123">
        <f t="shared" ca="1" si="16"/>
        <v>1.4846803967499999E-2</v>
      </c>
      <c r="K154" s="123">
        <f t="shared" ca="1" si="16"/>
        <v>1.0512841339999999E-3</v>
      </c>
      <c r="L154" s="123">
        <f t="shared" ca="1" si="16"/>
        <v>1.0051039742499999E-3</v>
      </c>
      <c r="M154" s="123">
        <f t="shared" ca="1" si="16"/>
        <v>0</v>
      </c>
      <c r="N154" s="123">
        <f t="shared" ca="1" si="16"/>
        <v>6.3663402094749993E-2</v>
      </c>
      <c r="O154" s="123">
        <f t="shared" ca="1" si="16"/>
        <v>2.8708720675E-3</v>
      </c>
      <c r="P154" s="123">
        <f t="shared" ca="1" si="16"/>
        <v>0</v>
      </c>
      <c r="Q154" s="123">
        <f t="shared" ca="1" si="16"/>
        <v>0</v>
      </c>
      <c r="R154" s="123">
        <f t="shared" ca="1" si="16"/>
        <v>1.528195819E-3</v>
      </c>
      <c r="S154" s="123">
        <f t="shared" ca="1" si="16"/>
        <v>2.3808432895E-3</v>
      </c>
      <c r="T154" s="123">
        <f t="shared" ca="1" si="15"/>
        <v>1.7882661332500002E-3</v>
      </c>
      <c r="U154" s="124">
        <f t="shared" ca="1" si="15"/>
        <v>9.7705471927499992E-3</v>
      </c>
      <c r="X154" s="146">
        <v>7.444066763E-3</v>
      </c>
      <c r="Y154" s="146">
        <v>7.7262044749999998E-3</v>
      </c>
      <c r="Z154" s="146">
        <v>8.0725993949999995E-3</v>
      </c>
      <c r="AA154" s="146">
        <v>8.033397066E-3</v>
      </c>
      <c r="AB154" s="146">
        <v>1.1262053579E-2</v>
      </c>
      <c r="AC154" s="146">
        <v>1.3030865555E-2</v>
      </c>
      <c r="AD154" s="146">
        <v>1.316463017E-2</v>
      </c>
      <c r="AE154" s="146">
        <v>1.4274301254E-2</v>
      </c>
      <c r="AF154" s="146">
        <v>0</v>
      </c>
      <c r="AG154" s="146">
        <v>0</v>
      </c>
      <c r="AH154" s="146">
        <v>0</v>
      </c>
      <c r="AI154" s="146">
        <v>0</v>
      </c>
      <c r="AJ154" s="146">
        <v>1.1262053579E-2</v>
      </c>
      <c r="AK154" s="146">
        <v>1.3030865555E-2</v>
      </c>
      <c r="AL154" s="146">
        <v>1.316463017E-2</v>
      </c>
      <c r="AM154" s="146">
        <v>1.4274301254E-2</v>
      </c>
      <c r="AN154" s="146">
        <v>1.2802212699000001E-2</v>
      </c>
      <c r="AO154" s="146">
        <v>1.4064644933E-2</v>
      </c>
      <c r="AP154" s="146">
        <v>1.3608294457E-2</v>
      </c>
      <c r="AQ154" s="146">
        <v>1.4031087663E-2</v>
      </c>
      <c r="AR154" s="146">
        <v>6.1379495339999998E-3</v>
      </c>
      <c r="AS154" s="146">
        <v>6.3213806739999996E-3</v>
      </c>
      <c r="AT154" s="146">
        <v>7.2497413570000004E-3</v>
      </c>
      <c r="AU154" s="146">
        <v>7.9732893320000001E-3</v>
      </c>
      <c r="AV154" s="146">
        <v>1.3863457087E-2</v>
      </c>
      <c r="AW154" s="146">
        <v>1.5400735416999999E-2</v>
      </c>
      <c r="AX154" s="146">
        <v>1.4900533492E-2</v>
      </c>
      <c r="AY154" s="146">
        <v>1.5222489874E-2</v>
      </c>
      <c r="AZ154" s="146">
        <v>2.003193419E-3</v>
      </c>
      <c r="BA154" s="146">
        <v>2.201943117E-3</v>
      </c>
      <c r="BB154" s="109">
        <v>0</v>
      </c>
      <c r="BC154" s="109">
        <v>0</v>
      </c>
      <c r="BD154" s="146">
        <v>2.2080295349999998E-3</v>
      </c>
      <c r="BE154" s="146">
        <v>1.644083324E-3</v>
      </c>
      <c r="BF154" s="146">
        <v>7.2543875E-5</v>
      </c>
      <c r="BG154" s="146">
        <v>9.5759163000000002E-5</v>
      </c>
      <c r="BH154" s="146">
        <v>0</v>
      </c>
      <c r="BI154" s="146">
        <v>0</v>
      </c>
      <c r="BJ154" s="146">
        <v>0</v>
      </c>
      <c r="BK154" s="146">
        <v>0</v>
      </c>
      <c r="BL154" s="146">
        <v>5.9892099221E-2</v>
      </c>
      <c r="BM154" s="146">
        <v>5.6178803638999998E-2</v>
      </c>
      <c r="BN154" s="146">
        <v>6.128789624E-2</v>
      </c>
      <c r="BO154" s="146">
        <v>7.7294809278999996E-2</v>
      </c>
      <c r="BP154" s="146">
        <v>2.507456946E-3</v>
      </c>
      <c r="BQ154" s="146">
        <v>2.805441138E-3</v>
      </c>
      <c r="BR154" s="146">
        <v>2.9224226080000002E-3</v>
      </c>
      <c r="BS154" s="146">
        <v>3.248167578E-3</v>
      </c>
      <c r="BT154" s="146">
        <v>0</v>
      </c>
      <c r="BU154" s="146">
        <v>0</v>
      </c>
      <c r="BV154" s="146">
        <v>0</v>
      </c>
      <c r="BW154" s="146">
        <v>0</v>
      </c>
      <c r="BX154" s="146">
        <v>0</v>
      </c>
      <c r="BY154" s="146">
        <v>0</v>
      </c>
      <c r="BZ154" s="146">
        <v>0</v>
      </c>
      <c r="CA154" s="146">
        <v>0</v>
      </c>
      <c r="CB154" s="146">
        <v>1.3217601119999999E-3</v>
      </c>
      <c r="CC154" s="146">
        <v>1.4914435440000001E-3</v>
      </c>
      <c r="CD154" s="146">
        <v>1.5679582209999999E-3</v>
      </c>
      <c r="CE154" s="146">
        <v>1.731621399E-3</v>
      </c>
      <c r="CF154" s="146">
        <v>2.075809988E-3</v>
      </c>
      <c r="CG154" s="146">
        <v>2.3274036719999999E-3</v>
      </c>
      <c r="CH154" s="146">
        <v>2.418054822E-3</v>
      </c>
      <c r="CI154" s="146">
        <v>2.7021046760000002E-3</v>
      </c>
      <c r="CJ154" s="146">
        <v>1.426936032E-3</v>
      </c>
      <c r="CK154" s="146">
        <v>1.6050083479999999E-3</v>
      </c>
      <c r="CL154" s="146">
        <v>1.7565869730000001E-3</v>
      </c>
      <c r="CM154" s="146">
        <v>2.36453318E-3</v>
      </c>
      <c r="CN154" s="146">
        <v>8.4588324919999992E-3</v>
      </c>
      <c r="CO154" s="146">
        <v>9.504538719E-3</v>
      </c>
      <c r="CP154" s="146">
        <v>9.9410820680000001E-3</v>
      </c>
      <c r="CQ154" s="146">
        <v>1.1177735491999999E-2</v>
      </c>
      <c r="CT154" s="105"/>
    </row>
    <row r="155" spans="1:98" x14ac:dyDescent="0.25">
      <c r="A155" s="122" t="s">
        <v>693</v>
      </c>
      <c r="B155" s="104" t="s">
        <v>698</v>
      </c>
      <c r="C155" s="88" t="s">
        <v>189</v>
      </c>
      <c r="D155" s="123">
        <f t="shared" ca="1" si="16"/>
        <v>3.4896574250000002E-5</v>
      </c>
      <c r="E155" s="123">
        <f t="shared" ca="1" si="16"/>
        <v>5.0318511250000005E-5</v>
      </c>
      <c r="F155" s="123">
        <f t="shared" ca="1" si="16"/>
        <v>0</v>
      </c>
      <c r="G155" s="123">
        <f t="shared" ca="1" si="16"/>
        <v>5.0318511250000005E-5</v>
      </c>
      <c r="H155" s="123">
        <f t="shared" ca="1" si="16"/>
        <v>5.3963479500000007E-5</v>
      </c>
      <c r="I155" s="123">
        <f t="shared" ca="1" si="16"/>
        <v>2.8491186750000001E-5</v>
      </c>
      <c r="J155" s="123">
        <f t="shared" ca="1" si="16"/>
        <v>6.1569346250000005E-5</v>
      </c>
      <c r="K155" s="123">
        <f t="shared" ca="1" si="16"/>
        <v>2.940045E-6</v>
      </c>
      <c r="L155" s="123">
        <f t="shared" ca="1" si="16"/>
        <v>0</v>
      </c>
      <c r="M155" s="123">
        <f t="shared" ca="1" si="16"/>
        <v>1.0649700750000001E-5</v>
      </c>
      <c r="N155" s="123">
        <f t="shared" ca="1" si="16"/>
        <v>1.3926438250000001E-5</v>
      </c>
      <c r="O155" s="123">
        <f t="shared" ca="1" si="16"/>
        <v>9.7455119999999996E-6</v>
      </c>
      <c r="P155" s="123">
        <f t="shared" ca="1" si="16"/>
        <v>1.0649698250000001E-5</v>
      </c>
      <c r="Q155" s="123">
        <f t="shared" ca="1" si="16"/>
        <v>1.0649700750000001E-5</v>
      </c>
      <c r="R155" s="123">
        <f t="shared" ca="1" si="16"/>
        <v>0</v>
      </c>
      <c r="S155" s="123">
        <f t="shared" ca="1" si="16"/>
        <v>0</v>
      </c>
      <c r="T155" s="123">
        <f t="shared" ca="1" si="15"/>
        <v>0</v>
      </c>
      <c r="U155" s="124">
        <f t="shared" ca="1" si="15"/>
        <v>0</v>
      </c>
      <c r="X155" s="146">
        <v>1.2649923E-5</v>
      </c>
      <c r="Y155" s="146">
        <v>5.9651561999999999E-5</v>
      </c>
      <c r="Z155" s="146">
        <v>4.5917214E-5</v>
      </c>
      <c r="AA155" s="146">
        <v>2.1367598E-5</v>
      </c>
      <c r="AB155" s="146">
        <v>1.7184876999999999E-5</v>
      </c>
      <c r="AC155" s="146">
        <v>8.6080936000000003E-5</v>
      </c>
      <c r="AD155" s="146">
        <v>6.5588703000000006E-5</v>
      </c>
      <c r="AE155" s="146">
        <v>3.2419529000000003E-5</v>
      </c>
      <c r="AF155" s="146">
        <v>0</v>
      </c>
      <c r="AG155" s="146">
        <v>0</v>
      </c>
      <c r="AH155" s="146">
        <v>0</v>
      </c>
      <c r="AI155" s="146">
        <v>0</v>
      </c>
      <c r="AJ155" s="146">
        <v>1.7184876999999999E-5</v>
      </c>
      <c r="AK155" s="146">
        <v>8.6080936000000003E-5</v>
      </c>
      <c r="AL155" s="146">
        <v>6.5588703000000006E-5</v>
      </c>
      <c r="AM155" s="146">
        <v>3.2419529000000003E-5</v>
      </c>
      <c r="AN155" s="146">
        <v>1.8387623E-5</v>
      </c>
      <c r="AO155" s="146">
        <v>9.3226187000000003E-5</v>
      </c>
      <c r="AP155" s="146">
        <v>7.0701860000000005E-5</v>
      </c>
      <c r="AQ155" s="146">
        <v>3.3538248000000002E-5</v>
      </c>
      <c r="AR155" s="146">
        <v>1.0035039E-5</v>
      </c>
      <c r="AS155" s="146">
        <v>4.7726241000000003E-5</v>
      </c>
      <c r="AT155" s="146">
        <v>3.7411333000000002E-5</v>
      </c>
      <c r="AU155" s="146">
        <v>1.8792133999999999E-5</v>
      </c>
      <c r="AV155" s="146">
        <v>2.1028444E-5</v>
      </c>
      <c r="AW155" s="146">
        <v>1.05882956E-4</v>
      </c>
      <c r="AX155" s="146">
        <v>8.2005979000000003E-5</v>
      </c>
      <c r="AY155" s="146">
        <v>3.7360005999999998E-5</v>
      </c>
      <c r="AZ155" s="146">
        <v>0</v>
      </c>
      <c r="BA155" s="146">
        <v>1.176018E-5</v>
      </c>
      <c r="BB155" s="109">
        <v>0</v>
      </c>
      <c r="BC155" s="109">
        <v>0</v>
      </c>
      <c r="BD155" s="146">
        <v>0</v>
      </c>
      <c r="BE155" s="146">
        <v>0</v>
      </c>
      <c r="BF155" s="146">
        <v>0</v>
      </c>
      <c r="BG155" s="146">
        <v>0</v>
      </c>
      <c r="BH155" s="146">
        <v>0</v>
      </c>
      <c r="BI155" s="146">
        <v>2.4181838999999999E-5</v>
      </c>
      <c r="BJ155" s="146">
        <v>1.8416964000000002E-5</v>
      </c>
      <c r="BK155" s="146">
        <v>0</v>
      </c>
      <c r="BL155" s="146">
        <v>0</v>
      </c>
      <c r="BM155" s="146">
        <v>2.4016438E-5</v>
      </c>
      <c r="BN155" s="146">
        <v>2.0246068000000002E-5</v>
      </c>
      <c r="BO155" s="146">
        <v>1.1443246999999999E-5</v>
      </c>
      <c r="BP155" s="146">
        <v>0</v>
      </c>
      <c r="BQ155" s="146">
        <v>2.2045831999999999E-5</v>
      </c>
      <c r="BR155" s="146">
        <v>1.6936215999999999E-5</v>
      </c>
      <c r="BS155" s="146">
        <v>0</v>
      </c>
      <c r="BT155" s="146">
        <v>0</v>
      </c>
      <c r="BU155" s="146">
        <v>2.4181825000000001E-5</v>
      </c>
      <c r="BV155" s="146">
        <v>1.8416967999999999E-5</v>
      </c>
      <c r="BW155" s="146">
        <v>0</v>
      </c>
      <c r="BX155" s="146">
        <v>0</v>
      </c>
      <c r="BY155" s="146">
        <v>2.4181838999999999E-5</v>
      </c>
      <c r="BZ155" s="146">
        <v>1.8416964000000002E-5</v>
      </c>
      <c r="CA155" s="146">
        <v>0</v>
      </c>
      <c r="CB155" s="146">
        <v>0</v>
      </c>
      <c r="CC155" s="146">
        <v>0</v>
      </c>
      <c r="CD155" s="146">
        <v>0</v>
      </c>
      <c r="CE155" s="146">
        <v>0</v>
      </c>
      <c r="CF155" s="146">
        <v>0</v>
      </c>
      <c r="CG155" s="146">
        <v>0</v>
      </c>
      <c r="CH155" s="146">
        <v>0</v>
      </c>
      <c r="CI155" s="146">
        <v>0</v>
      </c>
      <c r="CJ155" s="146">
        <v>0</v>
      </c>
      <c r="CK155" s="146">
        <v>0</v>
      </c>
      <c r="CL155" s="146">
        <v>0</v>
      </c>
      <c r="CM155" s="146">
        <v>0</v>
      </c>
      <c r="CN155" s="146">
        <v>0</v>
      </c>
      <c r="CO155" s="146">
        <v>0</v>
      </c>
      <c r="CP155" s="146">
        <v>0</v>
      </c>
      <c r="CQ155" s="146">
        <v>0</v>
      </c>
      <c r="CT155" s="105"/>
    </row>
    <row r="156" spans="1:98" x14ac:dyDescent="0.25">
      <c r="A156" s="122" t="s">
        <v>693</v>
      </c>
      <c r="B156" s="104" t="s">
        <v>698</v>
      </c>
      <c r="C156" s="88" t="s">
        <v>191</v>
      </c>
      <c r="D156" s="123">
        <f t="shared" ca="1" si="16"/>
        <v>7.8753262500000008E-6</v>
      </c>
      <c r="E156" s="123">
        <f t="shared" ca="1" si="16"/>
        <v>1.624129075E-5</v>
      </c>
      <c r="F156" s="123">
        <f t="shared" ca="1" si="16"/>
        <v>0</v>
      </c>
      <c r="G156" s="123">
        <f t="shared" ca="1" si="16"/>
        <v>1.624129075E-5</v>
      </c>
      <c r="H156" s="123">
        <f t="shared" ca="1" si="16"/>
        <v>2.0135830249999999E-5</v>
      </c>
      <c r="I156" s="123">
        <f t="shared" ca="1" si="16"/>
        <v>0</v>
      </c>
      <c r="J156" s="123">
        <f t="shared" ca="1" si="16"/>
        <v>2.61057525E-5</v>
      </c>
      <c r="K156" s="123">
        <f t="shared" ca="1" si="16"/>
        <v>0</v>
      </c>
      <c r="L156" s="123">
        <f t="shared" ca="1" si="16"/>
        <v>0</v>
      </c>
      <c r="M156" s="123">
        <f t="shared" ca="1" si="16"/>
        <v>2.6994822499999999E-6</v>
      </c>
      <c r="N156" s="123">
        <f t="shared" ca="1" si="16"/>
        <v>0</v>
      </c>
      <c r="O156" s="123">
        <f t="shared" ca="1" si="16"/>
        <v>0</v>
      </c>
      <c r="P156" s="123">
        <f t="shared" ca="1" si="16"/>
        <v>2.6994829999999999E-6</v>
      </c>
      <c r="Q156" s="123">
        <f t="shared" ca="1" si="16"/>
        <v>2.6994822499999999E-6</v>
      </c>
      <c r="R156" s="123">
        <f t="shared" ca="1" si="16"/>
        <v>0</v>
      </c>
      <c r="S156" s="123">
        <f t="shared" ca="1" si="16"/>
        <v>0</v>
      </c>
      <c r="T156" s="123">
        <f t="shared" ca="1" si="15"/>
        <v>0</v>
      </c>
      <c r="U156" s="124">
        <f t="shared" ca="1" si="15"/>
        <v>1.2447490749999999E-5</v>
      </c>
      <c r="X156" s="146">
        <v>1.0290790000000001E-5</v>
      </c>
      <c r="Y156" s="146">
        <v>2.1210515000000001E-5</v>
      </c>
      <c r="Z156" s="146">
        <v>0</v>
      </c>
      <c r="AA156" s="146">
        <v>0</v>
      </c>
      <c r="AB156" s="146">
        <v>1.8153437999999999E-5</v>
      </c>
      <c r="AC156" s="146">
        <v>3.6721331999999998E-5</v>
      </c>
      <c r="AD156" s="146">
        <v>1.0090393E-5</v>
      </c>
      <c r="AE156" s="146">
        <v>0</v>
      </c>
      <c r="AF156" s="146">
        <v>0</v>
      </c>
      <c r="AG156" s="146">
        <v>0</v>
      </c>
      <c r="AH156" s="146">
        <v>0</v>
      </c>
      <c r="AI156" s="146">
        <v>0</v>
      </c>
      <c r="AJ156" s="146">
        <v>1.8153437999999999E-5</v>
      </c>
      <c r="AK156" s="146">
        <v>3.6721331999999998E-5</v>
      </c>
      <c r="AL156" s="146">
        <v>1.0090393E-5</v>
      </c>
      <c r="AM156" s="146">
        <v>0</v>
      </c>
      <c r="AN156" s="146">
        <v>2.2560332999999998E-5</v>
      </c>
      <c r="AO156" s="146">
        <v>4.5420153999999997E-5</v>
      </c>
      <c r="AP156" s="146">
        <v>1.2562834000000001E-5</v>
      </c>
      <c r="AQ156" s="146">
        <v>0</v>
      </c>
      <c r="AR156" s="146">
        <v>0</v>
      </c>
      <c r="AS156" s="146">
        <v>0</v>
      </c>
      <c r="AT156" s="146">
        <v>0</v>
      </c>
      <c r="AU156" s="146">
        <v>0</v>
      </c>
      <c r="AV156" s="146">
        <v>2.7591649999999999E-5</v>
      </c>
      <c r="AW156" s="146">
        <v>5.8520580999999998E-5</v>
      </c>
      <c r="AX156" s="146">
        <v>1.8310779E-5</v>
      </c>
      <c r="AY156" s="146">
        <v>0</v>
      </c>
      <c r="AZ156" s="146">
        <v>0</v>
      </c>
      <c r="BA156" s="146">
        <v>0</v>
      </c>
      <c r="BB156" s="109">
        <v>0</v>
      </c>
      <c r="BC156" s="109">
        <v>0</v>
      </c>
      <c r="BD156" s="146">
        <v>0</v>
      </c>
      <c r="BE156" s="146">
        <v>0</v>
      </c>
      <c r="BF156" s="146">
        <v>0</v>
      </c>
      <c r="BG156" s="146">
        <v>0</v>
      </c>
      <c r="BH156" s="146">
        <v>0</v>
      </c>
      <c r="BI156" s="146">
        <v>1.0797929E-5</v>
      </c>
      <c r="BJ156" s="146">
        <v>0</v>
      </c>
      <c r="BK156" s="146">
        <v>0</v>
      </c>
      <c r="BL156" s="146">
        <v>0</v>
      </c>
      <c r="BM156" s="146">
        <v>0</v>
      </c>
      <c r="BN156" s="146">
        <v>0</v>
      </c>
      <c r="BO156" s="146">
        <v>0</v>
      </c>
      <c r="BP156" s="146">
        <v>0</v>
      </c>
      <c r="BQ156" s="146">
        <v>0</v>
      </c>
      <c r="BR156" s="146">
        <v>0</v>
      </c>
      <c r="BS156" s="146">
        <v>0</v>
      </c>
      <c r="BT156" s="146">
        <v>0</v>
      </c>
      <c r="BU156" s="146">
        <v>1.0797932E-5</v>
      </c>
      <c r="BV156" s="146">
        <v>0</v>
      </c>
      <c r="BW156" s="146">
        <v>0</v>
      </c>
      <c r="BX156" s="146">
        <v>0</v>
      </c>
      <c r="BY156" s="146">
        <v>1.0797929E-5</v>
      </c>
      <c r="BZ156" s="146">
        <v>0</v>
      </c>
      <c r="CA156" s="146">
        <v>0</v>
      </c>
      <c r="CB156" s="146">
        <v>0</v>
      </c>
      <c r="CC156" s="146">
        <v>0</v>
      </c>
      <c r="CD156" s="146">
        <v>0</v>
      </c>
      <c r="CE156" s="146">
        <v>0</v>
      </c>
      <c r="CF156" s="146">
        <v>0</v>
      </c>
      <c r="CG156" s="146">
        <v>0</v>
      </c>
      <c r="CH156" s="146">
        <v>0</v>
      </c>
      <c r="CI156" s="146">
        <v>0</v>
      </c>
      <c r="CJ156" s="146">
        <v>0</v>
      </c>
      <c r="CK156" s="146">
        <v>0</v>
      </c>
      <c r="CL156" s="146">
        <v>0</v>
      </c>
      <c r="CM156" s="146">
        <v>0</v>
      </c>
      <c r="CN156" s="146">
        <v>1.5937368999999999E-5</v>
      </c>
      <c r="CO156" s="146">
        <v>3.3852593999999999E-5</v>
      </c>
      <c r="CP156" s="146">
        <v>0</v>
      </c>
      <c r="CQ156" s="146">
        <v>0</v>
      </c>
      <c r="CT156" s="105"/>
    </row>
    <row r="157" spans="1:98" x14ac:dyDescent="0.25">
      <c r="A157" s="122" t="s">
        <v>693</v>
      </c>
      <c r="B157" s="104" t="s">
        <v>698</v>
      </c>
      <c r="C157" s="88" t="s">
        <v>192</v>
      </c>
      <c r="D157" s="123">
        <f t="shared" ca="1" si="16"/>
        <v>3.7462304999999999E-6</v>
      </c>
      <c r="E157" s="123">
        <f t="shared" ca="1" si="16"/>
        <v>1.017743275E-5</v>
      </c>
      <c r="F157" s="123">
        <f t="shared" ca="1" si="16"/>
        <v>0</v>
      </c>
      <c r="G157" s="123">
        <f t="shared" ca="1" si="16"/>
        <v>1.017743275E-5</v>
      </c>
      <c r="H157" s="123">
        <f t="shared" ca="1" si="16"/>
        <v>1.260952425E-5</v>
      </c>
      <c r="I157" s="123">
        <f t="shared" ca="1" si="16"/>
        <v>0</v>
      </c>
      <c r="J157" s="123">
        <f t="shared" ca="1" si="16"/>
        <v>1.9229738499999999E-5</v>
      </c>
      <c r="K157" s="123">
        <f t="shared" ca="1" si="16"/>
        <v>0</v>
      </c>
      <c r="L157" s="123">
        <f t="shared" ca="1" si="16"/>
        <v>0</v>
      </c>
      <c r="M157" s="123">
        <f t="shared" ca="1" si="16"/>
        <v>0</v>
      </c>
      <c r="N157" s="123">
        <f t="shared" ca="1" si="16"/>
        <v>0</v>
      </c>
      <c r="O157" s="123">
        <f t="shared" ca="1" si="16"/>
        <v>0</v>
      </c>
      <c r="P157" s="123">
        <f t="shared" ca="1" si="16"/>
        <v>0</v>
      </c>
      <c r="Q157" s="123">
        <f t="shared" ca="1" si="16"/>
        <v>0</v>
      </c>
      <c r="R157" s="123">
        <f t="shared" ca="1" si="16"/>
        <v>0</v>
      </c>
      <c r="S157" s="123">
        <f t="shared" ca="1" si="16"/>
        <v>0</v>
      </c>
      <c r="T157" s="123">
        <f t="shared" ca="1" si="15"/>
        <v>0</v>
      </c>
      <c r="U157" s="124">
        <f t="shared" ca="1" si="15"/>
        <v>9.1893392499999993E-6</v>
      </c>
      <c r="X157" s="146">
        <v>0</v>
      </c>
      <c r="Y157" s="146">
        <v>1.4984922E-5</v>
      </c>
      <c r="Z157" s="146">
        <v>0</v>
      </c>
      <c r="AA157" s="146">
        <v>0</v>
      </c>
      <c r="AB157" s="146">
        <v>1.443634E-5</v>
      </c>
      <c r="AC157" s="146">
        <v>2.6273391E-5</v>
      </c>
      <c r="AD157" s="146">
        <v>0</v>
      </c>
      <c r="AE157" s="146">
        <v>0</v>
      </c>
      <c r="AF157" s="146">
        <v>0</v>
      </c>
      <c r="AG157" s="146">
        <v>0</v>
      </c>
      <c r="AH157" s="146">
        <v>0</v>
      </c>
      <c r="AI157" s="146">
        <v>0</v>
      </c>
      <c r="AJ157" s="146">
        <v>1.443634E-5</v>
      </c>
      <c r="AK157" s="146">
        <v>2.6273391E-5</v>
      </c>
      <c r="AL157" s="146">
        <v>0</v>
      </c>
      <c r="AM157" s="146">
        <v>0</v>
      </c>
      <c r="AN157" s="146">
        <v>1.7923423000000001E-5</v>
      </c>
      <c r="AO157" s="146">
        <v>3.2514673999999998E-5</v>
      </c>
      <c r="AP157" s="146">
        <v>0</v>
      </c>
      <c r="AQ157" s="146">
        <v>0</v>
      </c>
      <c r="AR157" s="146">
        <v>0</v>
      </c>
      <c r="AS157" s="146">
        <v>0</v>
      </c>
      <c r="AT157" s="146">
        <v>0</v>
      </c>
      <c r="AU157" s="146">
        <v>0</v>
      </c>
      <c r="AV157" s="146">
        <v>2.1914811999999998E-5</v>
      </c>
      <c r="AW157" s="146">
        <v>4.2484904999999997E-5</v>
      </c>
      <c r="AX157" s="146">
        <v>1.2519237E-5</v>
      </c>
      <c r="AY157" s="146">
        <v>0</v>
      </c>
      <c r="AZ157" s="146">
        <v>0</v>
      </c>
      <c r="BA157" s="146">
        <v>0</v>
      </c>
      <c r="BB157" s="109">
        <v>0</v>
      </c>
      <c r="BC157" s="109">
        <v>0</v>
      </c>
      <c r="BD157" s="146">
        <v>0</v>
      </c>
      <c r="BE157" s="146">
        <v>0</v>
      </c>
      <c r="BF157" s="146">
        <v>0</v>
      </c>
      <c r="BG157" s="146">
        <v>0</v>
      </c>
      <c r="BH157" s="146">
        <v>0</v>
      </c>
      <c r="BI157" s="146">
        <v>0</v>
      </c>
      <c r="BJ157" s="146">
        <v>0</v>
      </c>
      <c r="BK157" s="146">
        <v>0</v>
      </c>
      <c r="BL157" s="146">
        <v>0</v>
      </c>
      <c r="BM157" s="146">
        <v>0</v>
      </c>
      <c r="BN157" s="146">
        <v>0</v>
      </c>
      <c r="BO157" s="146">
        <v>0</v>
      </c>
      <c r="BP157" s="146">
        <v>0</v>
      </c>
      <c r="BQ157" s="146">
        <v>0</v>
      </c>
      <c r="BR157" s="146">
        <v>0</v>
      </c>
      <c r="BS157" s="146">
        <v>0</v>
      </c>
      <c r="BT157" s="146">
        <v>0</v>
      </c>
      <c r="BU157" s="146">
        <v>0</v>
      </c>
      <c r="BV157" s="146">
        <v>0</v>
      </c>
      <c r="BW157" s="146">
        <v>0</v>
      </c>
      <c r="BX157" s="146">
        <v>0</v>
      </c>
      <c r="BY157" s="146">
        <v>0</v>
      </c>
      <c r="BZ157" s="146">
        <v>0</v>
      </c>
      <c r="CA157" s="146">
        <v>0</v>
      </c>
      <c r="CB157" s="146">
        <v>0</v>
      </c>
      <c r="CC157" s="146">
        <v>0</v>
      </c>
      <c r="CD157" s="146">
        <v>0</v>
      </c>
      <c r="CE157" s="146">
        <v>0</v>
      </c>
      <c r="CF157" s="146">
        <v>0</v>
      </c>
      <c r="CG157" s="146">
        <v>0</v>
      </c>
      <c r="CH157" s="146">
        <v>0</v>
      </c>
      <c r="CI157" s="146">
        <v>0</v>
      </c>
      <c r="CJ157" s="146">
        <v>0</v>
      </c>
      <c r="CK157" s="146">
        <v>0</v>
      </c>
      <c r="CL157" s="146">
        <v>0</v>
      </c>
      <c r="CM157" s="146">
        <v>0</v>
      </c>
      <c r="CN157" s="146">
        <v>1.2565743999999999E-5</v>
      </c>
      <c r="CO157" s="146">
        <v>2.4191612999999999E-5</v>
      </c>
      <c r="CP157" s="146">
        <v>0</v>
      </c>
      <c r="CQ157" s="146">
        <v>0</v>
      </c>
      <c r="CT157" s="105"/>
    </row>
    <row r="158" spans="1:98" x14ac:dyDescent="0.25">
      <c r="A158" s="122" t="s">
        <v>693</v>
      </c>
      <c r="B158" s="104" t="s">
        <v>698</v>
      </c>
      <c r="C158" s="88" t="s">
        <v>193</v>
      </c>
      <c r="D158" s="123">
        <f t="shared" ca="1" si="16"/>
        <v>4.4823249830000002E-3</v>
      </c>
      <c r="E158" s="123">
        <f t="shared" ca="1" si="16"/>
        <v>7.2919696345E-3</v>
      </c>
      <c r="F158" s="123">
        <f t="shared" ca="1" si="16"/>
        <v>2.1747417449999998E-4</v>
      </c>
      <c r="G158" s="123">
        <f t="shared" ca="1" si="16"/>
        <v>7.2919696345E-3</v>
      </c>
      <c r="H158" s="123">
        <f t="shared" ca="1" si="16"/>
        <v>7.6978627227499994E-3</v>
      </c>
      <c r="I158" s="123">
        <f t="shared" ca="1" si="16"/>
        <v>4.0101747775000002E-3</v>
      </c>
      <c r="J158" s="123">
        <f t="shared" ca="1" si="16"/>
        <v>8.3120498537499997E-3</v>
      </c>
      <c r="K158" s="123">
        <f t="shared" ca="1" si="16"/>
        <v>6.2186578125000001E-4</v>
      </c>
      <c r="L158" s="123">
        <f t="shared" ca="1" si="16"/>
        <v>5.7574615524999995E-4</v>
      </c>
      <c r="M158" s="123">
        <f t="shared" ca="1" si="16"/>
        <v>1.8790920925E-3</v>
      </c>
      <c r="N158" s="123">
        <f t="shared" ca="1" si="16"/>
        <v>4.0390422015000003E-3</v>
      </c>
      <c r="O158" s="123">
        <f t="shared" ca="1" si="16"/>
        <v>1.7569877842499998E-3</v>
      </c>
      <c r="P158" s="123">
        <f t="shared" ca="1" si="16"/>
        <v>1.8790937322500001E-3</v>
      </c>
      <c r="Q158" s="123">
        <f t="shared" ca="1" si="16"/>
        <v>1.8790920925E-3</v>
      </c>
      <c r="R158" s="123">
        <f t="shared" ca="1" si="16"/>
        <v>1.2996721895000001E-3</v>
      </c>
      <c r="S158" s="123">
        <f t="shared" ca="1" si="16"/>
        <v>0</v>
      </c>
      <c r="T158" s="123">
        <f t="shared" ca="1" si="15"/>
        <v>7.093787267499999E-4</v>
      </c>
      <c r="U158" s="124">
        <f t="shared" ca="1" si="15"/>
        <v>7.9417751863999991E-2</v>
      </c>
      <c r="X158" s="146">
        <v>5.087408937E-3</v>
      </c>
      <c r="Y158" s="146">
        <v>4.7638651720000001E-3</v>
      </c>
      <c r="Z158" s="146">
        <v>4.4142496400000003E-3</v>
      </c>
      <c r="AA158" s="146">
        <v>3.6637761829999998E-3</v>
      </c>
      <c r="AB158" s="146">
        <v>7.2301632440000003E-3</v>
      </c>
      <c r="AC158" s="146">
        <v>8.186332801E-3</v>
      </c>
      <c r="AD158" s="146">
        <v>7.289356837E-3</v>
      </c>
      <c r="AE158" s="146">
        <v>6.4620256559999997E-3</v>
      </c>
      <c r="AF158" s="146">
        <v>3.1418145699999998E-4</v>
      </c>
      <c r="AG158" s="146">
        <v>2.07361186E-4</v>
      </c>
      <c r="AH158" s="146">
        <v>1.8414274399999999E-4</v>
      </c>
      <c r="AI158" s="146">
        <v>1.6421131099999999E-4</v>
      </c>
      <c r="AJ158" s="146">
        <v>7.2301632440000003E-3</v>
      </c>
      <c r="AK158" s="146">
        <v>8.186332801E-3</v>
      </c>
      <c r="AL158" s="146">
        <v>7.289356837E-3</v>
      </c>
      <c r="AM158" s="146">
        <v>6.4620256559999997E-3</v>
      </c>
      <c r="AN158" s="146">
        <v>8.2876719479999996E-3</v>
      </c>
      <c r="AO158" s="146">
        <v>8.6971951809999993E-3</v>
      </c>
      <c r="AP158" s="146">
        <v>7.4771183659999999E-3</v>
      </c>
      <c r="AQ158" s="146">
        <v>6.3294653960000004E-3</v>
      </c>
      <c r="AR158" s="146">
        <v>4.2512657740000001E-3</v>
      </c>
      <c r="AS158" s="146">
        <v>4.051485225E-3</v>
      </c>
      <c r="AT158" s="146">
        <v>4.0556467020000002E-3</v>
      </c>
      <c r="AU158" s="146">
        <v>3.6823014089999999E-3</v>
      </c>
      <c r="AV158" s="146">
        <v>8.8803286979999996E-3</v>
      </c>
      <c r="AW158" s="146">
        <v>9.4239454060000005E-3</v>
      </c>
      <c r="AX158" s="146">
        <v>8.1064178430000008E-3</v>
      </c>
      <c r="AY158" s="146">
        <v>6.8375074680000003E-3</v>
      </c>
      <c r="AZ158" s="146">
        <v>1.12951618E-3</v>
      </c>
      <c r="BA158" s="146">
        <v>1.357946945E-3</v>
      </c>
      <c r="BB158" s="109">
        <v>0</v>
      </c>
      <c r="BC158" s="109">
        <v>0</v>
      </c>
      <c r="BD158" s="146">
        <v>1.2724998650000001E-3</v>
      </c>
      <c r="BE158" s="146">
        <v>9.5981757199999995E-4</v>
      </c>
      <c r="BF158" s="146">
        <v>2.9743824E-5</v>
      </c>
      <c r="BG158" s="146">
        <v>4.0923359999999999E-5</v>
      </c>
      <c r="BH158" s="146">
        <v>1.884695602E-3</v>
      </c>
      <c r="BI158" s="146">
        <v>2.0272051190000002E-3</v>
      </c>
      <c r="BJ158" s="146">
        <v>1.866815974E-3</v>
      </c>
      <c r="BK158" s="146">
        <v>1.7376516749999999E-3</v>
      </c>
      <c r="BL158" s="146">
        <v>4.0782093070000002E-3</v>
      </c>
      <c r="BM158" s="146">
        <v>3.8880613309999999E-3</v>
      </c>
      <c r="BN158" s="146">
        <v>3.855463522E-3</v>
      </c>
      <c r="BO158" s="146">
        <v>4.3344346459999999E-3</v>
      </c>
      <c r="BP158" s="146">
        <v>1.7681054129999999E-3</v>
      </c>
      <c r="BQ158" s="146">
        <v>1.896355217E-3</v>
      </c>
      <c r="BR158" s="146">
        <v>1.746389849E-3</v>
      </c>
      <c r="BS158" s="146">
        <v>1.617100658E-3</v>
      </c>
      <c r="BT158" s="146">
        <v>1.8846938550000001E-3</v>
      </c>
      <c r="BU158" s="146">
        <v>2.0272081860000001E-3</v>
      </c>
      <c r="BV158" s="146">
        <v>1.8668178970000001E-3</v>
      </c>
      <c r="BW158" s="146">
        <v>1.7376549910000001E-3</v>
      </c>
      <c r="BX158" s="146">
        <v>1.884695602E-3</v>
      </c>
      <c r="BY158" s="146">
        <v>2.0272051190000002E-3</v>
      </c>
      <c r="BZ158" s="146">
        <v>1.866815974E-3</v>
      </c>
      <c r="CA158" s="146">
        <v>1.7376516749999999E-3</v>
      </c>
      <c r="CB158" s="146">
        <v>1.2745498050000001E-3</v>
      </c>
      <c r="CC158" s="146">
        <v>1.34385807E-3</v>
      </c>
      <c r="CD158" s="146">
        <v>1.24811201E-3</v>
      </c>
      <c r="CE158" s="146">
        <v>1.3321688730000001E-3</v>
      </c>
      <c r="CF158" s="146">
        <v>0</v>
      </c>
      <c r="CG158" s="146">
        <v>0</v>
      </c>
      <c r="CH158" s="146">
        <v>0</v>
      </c>
      <c r="CI158" s="146">
        <v>0</v>
      </c>
      <c r="CJ158" s="146">
        <v>8.4560507299999996E-4</v>
      </c>
      <c r="CK158" s="146">
        <v>9.0732457400000003E-4</v>
      </c>
      <c r="CL158" s="146">
        <v>7.7765162899999995E-4</v>
      </c>
      <c r="CM158" s="146">
        <v>3.0693363099999998E-4</v>
      </c>
      <c r="CN158" s="146">
        <v>7.9397910439999997E-2</v>
      </c>
      <c r="CO158" s="146">
        <v>8.4142950110999995E-2</v>
      </c>
      <c r="CP158" s="146">
        <v>7.7579337585999997E-2</v>
      </c>
      <c r="CQ158" s="146">
        <v>7.6550809319000004E-2</v>
      </c>
      <c r="CT158" s="105"/>
    </row>
    <row r="159" spans="1:98" x14ac:dyDescent="0.25">
      <c r="A159" s="122" t="s">
        <v>693</v>
      </c>
      <c r="B159" s="104" t="s">
        <v>698</v>
      </c>
      <c r="C159" s="88" t="s">
        <v>195</v>
      </c>
      <c r="D159" s="123">
        <f t="shared" ca="1" si="16"/>
        <v>3.1937264250000004E-5</v>
      </c>
      <c r="E159" s="123">
        <f t="shared" ca="1" si="16"/>
        <v>3.2973120750000003E-5</v>
      </c>
      <c r="F159" s="123">
        <f t="shared" ca="1" si="16"/>
        <v>6.4104167499999996E-6</v>
      </c>
      <c r="G159" s="123">
        <f t="shared" ca="1" si="16"/>
        <v>3.2973120750000003E-5</v>
      </c>
      <c r="H159" s="123">
        <f t="shared" ca="1" si="16"/>
        <v>3.1952164750000001E-5</v>
      </c>
      <c r="I159" s="123">
        <f t="shared" ca="1" si="16"/>
        <v>1.2772832925000001E-4</v>
      </c>
      <c r="J159" s="123">
        <f t="shared" ca="1" si="16"/>
        <v>2.9382992750000002E-5</v>
      </c>
      <c r="K159" s="123">
        <f t="shared" ca="1" si="16"/>
        <v>0</v>
      </c>
      <c r="L159" s="123">
        <f t="shared" ca="1" si="16"/>
        <v>0</v>
      </c>
      <c r="M159" s="123">
        <f t="shared" ca="1" si="16"/>
        <v>1.072193225E-5</v>
      </c>
      <c r="N159" s="123">
        <f t="shared" ca="1" si="16"/>
        <v>1.408509325E-5</v>
      </c>
      <c r="O159" s="123">
        <f t="shared" ca="1" si="16"/>
        <v>1.0266377000000001E-5</v>
      </c>
      <c r="P159" s="123">
        <f t="shared" ca="1" si="16"/>
        <v>1.07219355E-5</v>
      </c>
      <c r="Q159" s="123">
        <f t="shared" ca="1" si="16"/>
        <v>1.072193225E-5</v>
      </c>
      <c r="R159" s="123">
        <f t="shared" ca="1" si="16"/>
        <v>3.5715832499999998E-6</v>
      </c>
      <c r="S159" s="123">
        <f t="shared" ca="1" si="16"/>
        <v>5.6210515000000001E-6</v>
      </c>
      <c r="T159" s="123">
        <f t="shared" ca="1" si="15"/>
        <v>3.9543042500000004E-6</v>
      </c>
      <c r="U159" s="124">
        <f t="shared" ca="1" si="15"/>
        <v>2.841848375E-5</v>
      </c>
      <c r="X159" s="146">
        <v>0</v>
      </c>
      <c r="Y159" s="146">
        <v>3.9233653999999998E-5</v>
      </c>
      <c r="Z159" s="146">
        <v>8.8515403000000005E-5</v>
      </c>
      <c r="AA159" s="146">
        <v>0</v>
      </c>
      <c r="AB159" s="146">
        <v>0</v>
      </c>
      <c r="AC159" s="146">
        <v>3.6979113000000002E-5</v>
      </c>
      <c r="AD159" s="146">
        <v>9.4913370000000003E-5</v>
      </c>
      <c r="AE159" s="146">
        <v>0</v>
      </c>
      <c r="AF159" s="146">
        <v>0</v>
      </c>
      <c r="AG159" s="146">
        <v>0</v>
      </c>
      <c r="AH159" s="146">
        <v>2.5641666999999999E-5</v>
      </c>
      <c r="AI159" s="146">
        <v>0</v>
      </c>
      <c r="AJ159" s="146">
        <v>0</v>
      </c>
      <c r="AK159" s="146">
        <v>3.6979113000000002E-5</v>
      </c>
      <c r="AL159" s="146">
        <v>9.4913370000000003E-5</v>
      </c>
      <c r="AM159" s="146">
        <v>0</v>
      </c>
      <c r="AN159" s="146">
        <v>0</v>
      </c>
      <c r="AO159" s="146">
        <v>3.6735910000000002E-5</v>
      </c>
      <c r="AP159" s="146">
        <v>9.1072749E-5</v>
      </c>
      <c r="AQ159" s="146">
        <v>0</v>
      </c>
      <c r="AR159" s="146">
        <v>2.0898688000000001E-5</v>
      </c>
      <c r="AS159" s="146">
        <v>1.2128472100000001E-4</v>
      </c>
      <c r="AT159" s="146">
        <v>3.58566108E-4</v>
      </c>
      <c r="AU159" s="146">
        <v>1.0163800000000001E-5</v>
      </c>
      <c r="AV159" s="146">
        <v>0</v>
      </c>
      <c r="AW159" s="146">
        <v>3.4378436000000001E-5</v>
      </c>
      <c r="AX159" s="146">
        <v>8.3153534999999998E-5</v>
      </c>
      <c r="AY159" s="146">
        <v>0</v>
      </c>
      <c r="AZ159" s="146">
        <v>0</v>
      </c>
      <c r="BA159" s="146">
        <v>0</v>
      </c>
      <c r="BB159" s="109">
        <v>0</v>
      </c>
      <c r="BC159" s="109">
        <v>0</v>
      </c>
      <c r="BD159" s="146">
        <v>0</v>
      </c>
      <c r="BE159" s="146">
        <v>0</v>
      </c>
      <c r="BF159" s="146">
        <v>0</v>
      </c>
      <c r="BG159" s="146">
        <v>0</v>
      </c>
      <c r="BH159" s="146">
        <v>0</v>
      </c>
      <c r="BI159" s="146">
        <v>1.2821655E-5</v>
      </c>
      <c r="BJ159" s="146">
        <v>3.0066073999999999E-5</v>
      </c>
      <c r="BK159" s="146">
        <v>0</v>
      </c>
      <c r="BL159" s="146">
        <v>0</v>
      </c>
      <c r="BM159" s="146">
        <v>1.7781159E-5</v>
      </c>
      <c r="BN159" s="146">
        <v>3.8559214E-5</v>
      </c>
      <c r="BO159" s="146">
        <v>0</v>
      </c>
      <c r="BP159" s="146">
        <v>0</v>
      </c>
      <c r="BQ159" s="146">
        <v>1.1912970000000001E-5</v>
      </c>
      <c r="BR159" s="146">
        <v>2.9152538E-5</v>
      </c>
      <c r="BS159" s="146">
        <v>0</v>
      </c>
      <c r="BT159" s="146">
        <v>0</v>
      </c>
      <c r="BU159" s="146">
        <v>1.2821663E-5</v>
      </c>
      <c r="BV159" s="146">
        <v>3.0066078999999999E-5</v>
      </c>
      <c r="BW159" s="146">
        <v>0</v>
      </c>
      <c r="BX159" s="146">
        <v>0</v>
      </c>
      <c r="BY159" s="146">
        <v>1.2821655E-5</v>
      </c>
      <c r="BZ159" s="146">
        <v>3.0066073999999999E-5</v>
      </c>
      <c r="CA159" s="146">
        <v>0</v>
      </c>
      <c r="CB159" s="146">
        <v>0</v>
      </c>
      <c r="CC159" s="146">
        <v>0</v>
      </c>
      <c r="CD159" s="146">
        <v>1.4286332999999999E-5</v>
      </c>
      <c r="CE159" s="146">
        <v>0</v>
      </c>
      <c r="CF159" s="146">
        <v>0</v>
      </c>
      <c r="CG159" s="146">
        <v>0</v>
      </c>
      <c r="CH159" s="146">
        <v>2.2484206E-5</v>
      </c>
      <c r="CI159" s="146">
        <v>0</v>
      </c>
      <c r="CJ159" s="146">
        <v>0</v>
      </c>
      <c r="CK159" s="146">
        <v>0</v>
      </c>
      <c r="CL159" s="146">
        <v>1.5817217000000001E-5</v>
      </c>
      <c r="CM159" s="146">
        <v>0</v>
      </c>
      <c r="CN159" s="146">
        <v>0</v>
      </c>
      <c r="CO159" s="146">
        <v>3.9480588000000003E-5</v>
      </c>
      <c r="CP159" s="146">
        <v>7.4193346999999995E-5</v>
      </c>
      <c r="CQ159" s="146">
        <v>0</v>
      </c>
      <c r="CT159" s="105"/>
    </row>
    <row r="160" spans="1:98" x14ac:dyDescent="0.25">
      <c r="A160" s="122" t="s">
        <v>693</v>
      </c>
      <c r="B160" s="104" t="s">
        <v>698</v>
      </c>
      <c r="C160" s="88" t="s">
        <v>197</v>
      </c>
      <c r="D160" s="123">
        <f t="shared" ca="1" si="16"/>
        <v>9.8440421749999995E-5</v>
      </c>
      <c r="E160" s="123">
        <f t="shared" ca="1" si="16"/>
        <v>1.5742309500000001E-4</v>
      </c>
      <c r="F160" s="123">
        <f t="shared" ca="1" si="16"/>
        <v>2.8615535000000001E-6</v>
      </c>
      <c r="G160" s="123">
        <f t="shared" ca="1" si="16"/>
        <v>1.5742309500000001E-4</v>
      </c>
      <c r="H160" s="123">
        <f t="shared" ca="1" si="16"/>
        <v>1.8522408825E-4</v>
      </c>
      <c r="I160" s="123">
        <f t="shared" ca="1" si="16"/>
        <v>2.1342169999999998E-5</v>
      </c>
      <c r="J160" s="123">
        <f t="shared" ca="1" si="16"/>
        <v>1.7962880425000002E-4</v>
      </c>
      <c r="K160" s="123">
        <f t="shared" ca="1" si="16"/>
        <v>3.0854374425E-4</v>
      </c>
      <c r="L160" s="123">
        <f t="shared" ca="1" si="16"/>
        <v>6.2031472339999999E-3</v>
      </c>
      <c r="M160" s="123">
        <f t="shared" ca="1" si="16"/>
        <v>4.6071342999999998E-5</v>
      </c>
      <c r="N160" s="123">
        <f t="shared" ca="1" si="16"/>
        <v>9.5585586250000016E-5</v>
      </c>
      <c r="O160" s="123">
        <f t="shared" ca="1" si="16"/>
        <v>4.3284940499999997E-5</v>
      </c>
      <c r="P160" s="123">
        <f t="shared" ca="1" si="16"/>
        <v>4.6071417999999997E-5</v>
      </c>
      <c r="Q160" s="123">
        <f t="shared" ca="1" si="16"/>
        <v>4.6071342999999998E-5</v>
      </c>
      <c r="R160" s="123">
        <f t="shared" ca="1" si="16"/>
        <v>2.0992000750000002E-5</v>
      </c>
      <c r="S160" s="123">
        <f t="shared" ca="1" si="16"/>
        <v>3.2700762E-5</v>
      </c>
      <c r="T160" s="123">
        <f t="shared" ca="1" si="15"/>
        <v>2.3647064000000001E-5</v>
      </c>
      <c r="U160" s="124">
        <f t="shared" ca="1" si="15"/>
        <v>1.1953623025E-4</v>
      </c>
      <c r="X160" s="146">
        <v>1.2178849900000001E-4</v>
      </c>
      <c r="Y160" s="146">
        <v>9.7577794999999999E-5</v>
      </c>
      <c r="Z160" s="146">
        <v>9.3621544999999994E-5</v>
      </c>
      <c r="AA160" s="146">
        <v>8.0773847999999994E-5</v>
      </c>
      <c r="AB160" s="146">
        <v>1.73539245E-4</v>
      </c>
      <c r="AC160" s="146">
        <v>1.6731356199999999E-4</v>
      </c>
      <c r="AD160" s="146">
        <v>1.5238654400000001E-4</v>
      </c>
      <c r="AE160" s="146">
        <v>1.36453029E-4</v>
      </c>
      <c r="AF160" s="146">
        <v>1.1446214000000001E-5</v>
      </c>
      <c r="AG160" s="146">
        <v>0</v>
      </c>
      <c r="AH160" s="146">
        <v>0</v>
      </c>
      <c r="AI160" s="146">
        <v>0</v>
      </c>
      <c r="AJ160" s="146">
        <v>1.73539245E-4</v>
      </c>
      <c r="AK160" s="146">
        <v>1.6731356199999999E-4</v>
      </c>
      <c r="AL160" s="146">
        <v>1.5238654400000001E-4</v>
      </c>
      <c r="AM160" s="146">
        <v>1.36453029E-4</v>
      </c>
      <c r="AN160" s="146">
        <v>2.0204114700000001E-4</v>
      </c>
      <c r="AO160" s="146">
        <v>1.9180465599999999E-4</v>
      </c>
      <c r="AP160" s="146">
        <v>1.9077196900000001E-4</v>
      </c>
      <c r="AQ160" s="146">
        <v>1.5627858099999999E-4</v>
      </c>
      <c r="AR160" s="146">
        <v>3.3177703000000001E-5</v>
      </c>
      <c r="AS160" s="146">
        <v>1.6136173999999999E-5</v>
      </c>
      <c r="AT160" s="146">
        <v>1.5545923999999999E-5</v>
      </c>
      <c r="AU160" s="146">
        <v>2.0508878999999999E-5</v>
      </c>
      <c r="AV160" s="146">
        <v>1.6224726700000001E-4</v>
      </c>
      <c r="AW160" s="146">
        <v>1.7210287999999999E-4</v>
      </c>
      <c r="AX160" s="146">
        <v>2.14002272E-4</v>
      </c>
      <c r="AY160" s="146">
        <v>1.70162798E-4</v>
      </c>
      <c r="AZ160" s="146">
        <v>7.4621342299999996E-4</v>
      </c>
      <c r="BA160" s="146">
        <v>4.8796155399999998E-4</v>
      </c>
      <c r="BB160" s="109">
        <v>0</v>
      </c>
      <c r="BC160" s="109">
        <v>0</v>
      </c>
      <c r="BD160" s="146">
        <v>1.8775424689999999E-3</v>
      </c>
      <c r="BE160" s="146">
        <v>3.1940588159999998E-3</v>
      </c>
      <c r="BF160" s="146">
        <v>1.0060814018E-2</v>
      </c>
      <c r="BG160" s="146">
        <v>9.6801736329999999E-3</v>
      </c>
      <c r="BH160" s="146">
        <v>4.9694024999999997E-5</v>
      </c>
      <c r="BI160" s="146">
        <v>4.6995169000000002E-5</v>
      </c>
      <c r="BJ160" s="146">
        <v>4.5323902E-5</v>
      </c>
      <c r="BK160" s="146">
        <v>4.2272275999999999E-5</v>
      </c>
      <c r="BL160" s="146">
        <v>9.8288991999999998E-5</v>
      </c>
      <c r="BM160" s="146">
        <v>8.7923899000000004E-5</v>
      </c>
      <c r="BN160" s="146">
        <v>9.1969743999999995E-5</v>
      </c>
      <c r="BO160" s="146">
        <v>1.0415971E-4</v>
      </c>
      <c r="BP160" s="146">
        <v>4.7040918999999997E-5</v>
      </c>
      <c r="BQ160" s="146">
        <v>4.4159014E-5</v>
      </c>
      <c r="BR160" s="146">
        <v>4.2539756000000002E-5</v>
      </c>
      <c r="BS160" s="146">
        <v>3.9400073000000002E-5</v>
      </c>
      <c r="BT160" s="146">
        <v>4.9694144000000003E-5</v>
      </c>
      <c r="BU160" s="146">
        <v>4.6995230999999998E-5</v>
      </c>
      <c r="BV160" s="146">
        <v>4.5323971000000002E-5</v>
      </c>
      <c r="BW160" s="146">
        <v>4.2272326000000003E-5</v>
      </c>
      <c r="BX160" s="146">
        <v>4.9694024999999997E-5</v>
      </c>
      <c r="BY160" s="146">
        <v>4.6995169000000002E-5</v>
      </c>
      <c r="BZ160" s="146">
        <v>4.5323902E-5</v>
      </c>
      <c r="CA160" s="146">
        <v>4.2272275999999999E-5</v>
      </c>
      <c r="CB160" s="146">
        <v>2.2806003E-5</v>
      </c>
      <c r="CC160" s="146">
        <v>2.1423271999999999E-5</v>
      </c>
      <c r="CD160" s="146">
        <v>2.0762366E-5</v>
      </c>
      <c r="CE160" s="146">
        <v>1.8976361999999999E-5</v>
      </c>
      <c r="CF160" s="146">
        <v>3.5696013999999997E-5</v>
      </c>
      <c r="CG160" s="146">
        <v>3.3409223000000002E-5</v>
      </c>
      <c r="CH160" s="146">
        <v>3.2067670000000003E-5</v>
      </c>
      <c r="CI160" s="146">
        <v>2.9630141000000002E-5</v>
      </c>
      <c r="CJ160" s="146">
        <v>2.3471468999999999E-5</v>
      </c>
      <c r="CK160" s="146">
        <v>2.25705E-5</v>
      </c>
      <c r="CL160" s="146">
        <v>2.2821709E-5</v>
      </c>
      <c r="CM160" s="146">
        <v>2.5724578000000001E-5</v>
      </c>
      <c r="CN160" s="146">
        <v>1.19483239E-4</v>
      </c>
      <c r="CO160" s="146">
        <v>1.2138788899999999E-4</v>
      </c>
      <c r="CP160" s="146">
        <v>1.20105734E-4</v>
      </c>
      <c r="CQ160" s="146">
        <v>1.1716805899999999E-4</v>
      </c>
      <c r="CT160" s="105"/>
    </row>
    <row r="161" spans="1:98" x14ac:dyDescent="0.25">
      <c r="A161" s="122" t="s">
        <v>693</v>
      </c>
      <c r="B161" s="104" t="s">
        <v>698</v>
      </c>
      <c r="C161" s="88" t="s">
        <v>198</v>
      </c>
      <c r="D161" s="123">
        <f t="shared" ca="1" si="16"/>
        <v>1.5210726499999999E-5</v>
      </c>
      <c r="E161" s="123">
        <f t="shared" ca="1" si="16"/>
        <v>2.199844225E-5</v>
      </c>
      <c r="F161" s="123">
        <f t="shared" ca="1" si="16"/>
        <v>0</v>
      </c>
      <c r="G161" s="123">
        <f t="shared" ca="1" si="16"/>
        <v>2.199844225E-5</v>
      </c>
      <c r="H161" s="123">
        <f t="shared" ca="1" si="16"/>
        <v>2.9387668249999998E-5</v>
      </c>
      <c r="I161" s="123">
        <f t="shared" ca="1" si="16"/>
        <v>0</v>
      </c>
      <c r="J161" s="123">
        <f t="shared" ca="1" si="16"/>
        <v>2.9226569000000001E-5</v>
      </c>
      <c r="K161" s="123">
        <f t="shared" ca="1" si="16"/>
        <v>8.9472265000000005E-6</v>
      </c>
      <c r="L161" s="123">
        <f t="shared" ca="1" si="16"/>
        <v>6.7264367525000002E-4</v>
      </c>
      <c r="M161" s="123">
        <f t="shared" ca="1" si="16"/>
        <v>7.6077622500000003E-6</v>
      </c>
      <c r="N161" s="123">
        <f t="shared" ca="1" si="16"/>
        <v>1.2143979249999999E-5</v>
      </c>
      <c r="O161" s="123">
        <f t="shared" ca="1" si="16"/>
        <v>3.1378235E-6</v>
      </c>
      <c r="P161" s="123">
        <f t="shared" ca="1" si="16"/>
        <v>3.4105319999999998E-6</v>
      </c>
      <c r="Q161" s="123">
        <f t="shared" ca="1" si="16"/>
        <v>7.6077622500000003E-6</v>
      </c>
      <c r="R161" s="123">
        <f t="shared" ca="1" si="16"/>
        <v>0</v>
      </c>
      <c r="S161" s="123">
        <f t="shared" ref="S161:U176" ca="1" si="17">AVERAGE(OFFSET($X161,0,4*S$3-4,1,4))</f>
        <v>0</v>
      </c>
      <c r="T161" s="123">
        <f t="shared" ca="1" si="17"/>
        <v>0</v>
      </c>
      <c r="U161" s="124">
        <f t="shared" ca="1" si="17"/>
        <v>2.0095823499999999E-5</v>
      </c>
      <c r="X161" s="146">
        <v>1.9695391E-5</v>
      </c>
      <c r="Y161" s="146">
        <v>2.9540148999999999E-5</v>
      </c>
      <c r="Z161" s="146">
        <v>1.1607366E-5</v>
      </c>
      <c r="AA161" s="146">
        <v>0</v>
      </c>
      <c r="AB161" s="146">
        <v>2.7448611E-5</v>
      </c>
      <c r="AC161" s="146">
        <v>4.4387352999999999E-5</v>
      </c>
      <c r="AD161" s="146">
        <v>1.6157805E-5</v>
      </c>
      <c r="AE161" s="146">
        <v>0</v>
      </c>
      <c r="AF161" s="146">
        <v>0</v>
      </c>
      <c r="AG161" s="146">
        <v>0</v>
      </c>
      <c r="AH161" s="146">
        <v>0</v>
      </c>
      <c r="AI161" s="146">
        <v>0</v>
      </c>
      <c r="AJ161" s="146">
        <v>2.7448611E-5</v>
      </c>
      <c r="AK161" s="146">
        <v>4.4387352999999999E-5</v>
      </c>
      <c r="AL161" s="146">
        <v>1.6157805E-5</v>
      </c>
      <c r="AM161" s="146">
        <v>0</v>
      </c>
      <c r="AN161" s="146">
        <v>3.1819261000000002E-5</v>
      </c>
      <c r="AO161" s="146">
        <v>5.3789258000000002E-5</v>
      </c>
      <c r="AP161" s="146">
        <v>2.1296013E-5</v>
      </c>
      <c r="AQ161" s="146">
        <v>1.0646141E-5</v>
      </c>
      <c r="AR161" s="146">
        <v>0</v>
      </c>
      <c r="AS161" s="146">
        <v>0</v>
      </c>
      <c r="AT161" s="146">
        <v>0</v>
      </c>
      <c r="AU161" s="146">
        <v>0</v>
      </c>
      <c r="AV161" s="146">
        <v>2.7331429E-5</v>
      </c>
      <c r="AW161" s="146">
        <v>5.1758765999999997E-5</v>
      </c>
      <c r="AX161" s="146">
        <v>2.5755098000000001E-5</v>
      </c>
      <c r="AY161" s="146">
        <v>1.2060983E-5</v>
      </c>
      <c r="AZ161" s="146">
        <v>1.3029805000000001E-5</v>
      </c>
      <c r="BA161" s="146">
        <v>2.2759101E-5</v>
      </c>
      <c r="BB161" s="109">
        <v>0</v>
      </c>
      <c r="BC161" s="109">
        <v>0</v>
      </c>
      <c r="BD161" s="146">
        <v>1.6583495499999999E-4</v>
      </c>
      <c r="BE161" s="146">
        <v>1.009518109E-3</v>
      </c>
      <c r="BF161" s="146">
        <v>1.049099697E-3</v>
      </c>
      <c r="BG161" s="146">
        <v>4.6612193999999999E-4</v>
      </c>
      <c r="BH161" s="146">
        <v>8.6263730000000004E-6</v>
      </c>
      <c r="BI161" s="146">
        <v>1.3642110999999999E-5</v>
      </c>
      <c r="BJ161" s="146">
        <v>5.308726E-6</v>
      </c>
      <c r="BK161" s="146">
        <v>2.8538390000000001E-6</v>
      </c>
      <c r="BL161" s="146">
        <v>2.1340652999999999E-5</v>
      </c>
      <c r="BM161" s="146">
        <v>2.7235264000000001E-5</v>
      </c>
      <c r="BN161" s="146">
        <v>0</v>
      </c>
      <c r="BO161" s="146">
        <v>0</v>
      </c>
      <c r="BP161" s="146">
        <v>0</v>
      </c>
      <c r="BQ161" s="146">
        <v>1.2551294E-5</v>
      </c>
      <c r="BR161" s="146">
        <v>0</v>
      </c>
      <c r="BS161" s="146">
        <v>0</v>
      </c>
      <c r="BT161" s="146">
        <v>0</v>
      </c>
      <c r="BU161" s="146">
        <v>1.3642127999999999E-5</v>
      </c>
      <c r="BV161" s="146">
        <v>0</v>
      </c>
      <c r="BW161" s="146">
        <v>0</v>
      </c>
      <c r="BX161" s="146">
        <v>8.6263730000000004E-6</v>
      </c>
      <c r="BY161" s="146">
        <v>1.3642110999999999E-5</v>
      </c>
      <c r="BZ161" s="146">
        <v>5.308726E-6</v>
      </c>
      <c r="CA161" s="146">
        <v>2.8538390000000001E-6</v>
      </c>
      <c r="CB161" s="146">
        <v>0</v>
      </c>
      <c r="CC161" s="146">
        <v>0</v>
      </c>
      <c r="CD161" s="146">
        <v>0</v>
      </c>
      <c r="CE161" s="146">
        <v>0</v>
      </c>
      <c r="CF161" s="146">
        <v>0</v>
      </c>
      <c r="CG161" s="146">
        <v>0</v>
      </c>
      <c r="CH161" s="146">
        <v>0</v>
      </c>
      <c r="CI161" s="146">
        <v>0</v>
      </c>
      <c r="CJ161" s="146">
        <v>0</v>
      </c>
      <c r="CK161" s="146">
        <v>0</v>
      </c>
      <c r="CL161" s="146">
        <v>0</v>
      </c>
      <c r="CM161" s="146">
        <v>0</v>
      </c>
      <c r="CN161" s="146">
        <v>2.5577170000000001E-5</v>
      </c>
      <c r="CO161" s="146">
        <v>3.8770957999999997E-5</v>
      </c>
      <c r="CP161" s="146">
        <v>1.6035165999999999E-5</v>
      </c>
      <c r="CQ161" s="146">
        <v>0</v>
      </c>
      <c r="CT161" s="105"/>
    </row>
    <row r="162" spans="1:98" x14ac:dyDescent="0.25">
      <c r="A162" s="122" t="s">
        <v>693</v>
      </c>
      <c r="B162" s="104" t="s">
        <v>698</v>
      </c>
      <c r="C162" s="88" t="s">
        <v>199</v>
      </c>
      <c r="D162" s="123">
        <f t="shared" ref="D162:S177" ca="1" si="18">AVERAGE(OFFSET($X162,0,4*D$3-4,1,4))</f>
        <v>0</v>
      </c>
      <c r="E162" s="123">
        <f t="shared" ca="1" si="18"/>
        <v>3.03472225E-6</v>
      </c>
      <c r="F162" s="123">
        <f t="shared" ca="1" si="18"/>
        <v>0</v>
      </c>
      <c r="G162" s="123">
        <f t="shared" ca="1" si="18"/>
        <v>3.03472225E-6</v>
      </c>
      <c r="H162" s="123">
        <f t="shared" ca="1" si="18"/>
        <v>3.7351399999999999E-6</v>
      </c>
      <c r="I162" s="123">
        <f t="shared" ca="1" si="18"/>
        <v>0</v>
      </c>
      <c r="J162" s="123">
        <f t="shared" ca="1" si="18"/>
        <v>3.9111902499999999E-6</v>
      </c>
      <c r="K162" s="123">
        <f t="shared" ca="1" si="18"/>
        <v>0</v>
      </c>
      <c r="L162" s="123">
        <f t="shared" ca="1" si="18"/>
        <v>1.6245719625000002E-4</v>
      </c>
      <c r="M162" s="123">
        <f t="shared" ca="1" si="18"/>
        <v>1.4949852499999999E-6</v>
      </c>
      <c r="N162" s="123">
        <f t="shared" ca="1" si="18"/>
        <v>0</v>
      </c>
      <c r="O162" s="123">
        <f t="shared" ca="1" si="18"/>
        <v>0</v>
      </c>
      <c r="P162" s="123">
        <f t="shared" ca="1" si="18"/>
        <v>0</v>
      </c>
      <c r="Q162" s="123">
        <f t="shared" ca="1" si="18"/>
        <v>1.4949852499999999E-6</v>
      </c>
      <c r="R162" s="123">
        <f t="shared" ca="1" si="18"/>
        <v>0</v>
      </c>
      <c r="S162" s="123">
        <f t="shared" ca="1" si="18"/>
        <v>0</v>
      </c>
      <c r="T162" s="123">
        <f t="shared" ca="1" si="17"/>
        <v>0</v>
      </c>
      <c r="U162" s="124">
        <f t="shared" ca="1" si="17"/>
        <v>2.9026902500000002E-6</v>
      </c>
      <c r="X162" s="146">
        <v>0</v>
      </c>
      <c r="Y162" s="146">
        <v>0</v>
      </c>
      <c r="Z162" s="146">
        <v>0</v>
      </c>
      <c r="AA162" s="146">
        <v>0</v>
      </c>
      <c r="AB162" s="146">
        <v>0</v>
      </c>
      <c r="AC162" s="146">
        <v>1.2138889E-5</v>
      </c>
      <c r="AD162" s="146">
        <v>0</v>
      </c>
      <c r="AE162" s="146">
        <v>0</v>
      </c>
      <c r="AF162" s="146">
        <v>0</v>
      </c>
      <c r="AG162" s="146">
        <v>0</v>
      </c>
      <c r="AH162" s="146">
        <v>0</v>
      </c>
      <c r="AI162" s="146">
        <v>0</v>
      </c>
      <c r="AJ162" s="146">
        <v>0</v>
      </c>
      <c r="AK162" s="146">
        <v>1.2138889E-5</v>
      </c>
      <c r="AL162" s="146">
        <v>0</v>
      </c>
      <c r="AM162" s="146">
        <v>0</v>
      </c>
      <c r="AN162" s="146">
        <v>0</v>
      </c>
      <c r="AO162" s="146">
        <v>1.4940559999999999E-5</v>
      </c>
      <c r="AP162" s="146">
        <v>0</v>
      </c>
      <c r="AQ162" s="146">
        <v>0</v>
      </c>
      <c r="AR162" s="146">
        <v>0</v>
      </c>
      <c r="AS162" s="146">
        <v>0</v>
      </c>
      <c r="AT162" s="146">
        <v>0</v>
      </c>
      <c r="AU162" s="146">
        <v>0</v>
      </c>
      <c r="AV162" s="146">
        <v>0</v>
      </c>
      <c r="AW162" s="146">
        <v>1.5644761E-5</v>
      </c>
      <c r="AX162" s="146">
        <v>0</v>
      </c>
      <c r="AY162" s="146">
        <v>0</v>
      </c>
      <c r="AZ162" s="146">
        <v>0</v>
      </c>
      <c r="BA162" s="146">
        <v>0</v>
      </c>
      <c r="BB162" s="109">
        <v>0</v>
      </c>
      <c r="BC162" s="109">
        <v>0</v>
      </c>
      <c r="BD162" s="146">
        <v>0</v>
      </c>
      <c r="BE162" s="146">
        <v>3.4342218499999999E-4</v>
      </c>
      <c r="BF162" s="146">
        <v>2.4424242800000001E-4</v>
      </c>
      <c r="BG162" s="146">
        <v>6.2164172E-5</v>
      </c>
      <c r="BH162" s="146">
        <v>0</v>
      </c>
      <c r="BI162" s="146">
        <v>3.8633440000000003E-6</v>
      </c>
      <c r="BJ162" s="146">
        <v>1.588357E-6</v>
      </c>
      <c r="BK162" s="146">
        <v>5.2824000000000002E-7</v>
      </c>
      <c r="BL162" s="146">
        <v>0</v>
      </c>
      <c r="BM162" s="146">
        <v>0</v>
      </c>
      <c r="BN162" s="146">
        <v>0</v>
      </c>
      <c r="BO162" s="146">
        <v>0</v>
      </c>
      <c r="BP162" s="146">
        <v>0</v>
      </c>
      <c r="BQ162" s="146">
        <v>0</v>
      </c>
      <c r="BR162" s="146">
        <v>0</v>
      </c>
      <c r="BS162" s="146">
        <v>0</v>
      </c>
      <c r="BT162" s="146">
        <v>0</v>
      </c>
      <c r="BU162" s="146">
        <v>0</v>
      </c>
      <c r="BV162" s="146">
        <v>0</v>
      </c>
      <c r="BW162" s="146">
        <v>0</v>
      </c>
      <c r="BX162" s="146">
        <v>0</v>
      </c>
      <c r="BY162" s="146">
        <v>3.8633440000000003E-6</v>
      </c>
      <c r="BZ162" s="146">
        <v>1.588357E-6</v>
      </c>
      <c r="CA162" s="146">
        <v>5.2824000000000002E-7</v>
      </c>
      <c r="CB162" s="146">
        <v>0</v>
      </c>
      <c r="CC162" s="146">
        <v>0</v>
      </c>
      <c r="CD162" s="146">
        <v>0</v>
      </c>
      <c r="CE162" s="146">
        <v>0</v>
      </c>
      <c r="CF162" s="146">
        <v>0</v>
      </c>
      <c r="CG162" s="146">
        <v>0</v>
      </c>
      <c r="CH162" s="146">
        <v>0</v>
      </c>
      <c r="CI162" s="146">
        <v>0</v>
      </c>
      <c r="CJ162" s="146">
        <v>0</v>
      </c>
      <c r="CK162" s="146">
        <v>0</v>
      </c>
      <c r="CL162" s="146">
        <v>0</v>
      </c>
      <c r="CM162" s="146">
        <v>0</v>
      </c>
      <c r="CN162" s="146">
        <v>0</v>
      </c>
      <c r="CO162" s="146">
        <v>1.1610761000000001E-5</v>
      </c>
      <c r="CP162" s="146">
        <v>0</v>
      </c>
      <c r="CQ162" s="146">
        <v>0</v>
      </c>
      <c r="CT162" s="105"/>
    </row>
    <row r="163" spans="1:98" x14ac:dyDescent="0.25">
      <c r="A163" s="122" t="s">
        <v>693</v>
      </c>
      <c r="B163" s="104" t="s">
        <v>698</v>
      </c>
      <c r="C163" s="88" t="s">
        <v>201</v>
      </c>
      <c r="D163" s="123">
        <f t="shared" ca="1" si="18"/>
        <v>1.1318405675000001E-4</v>
      </c>
      <c r="E163" s="123">
        <f t="shared" ca="1" si="18"/>
        <v>1.14672642E-4</v>
      </c>
      <c r="F163" s="123">
        <f t="shared" ca="1" si="18"/>
        <v>1.9191941750000001E-5</v>
      </c>
      <c r="G163" s="123">
        <f t="shared" ca="1" si="18"/>
        <v>1.14672642E-4</v>
      </c>
      <c r="H163" s="123">
        <f t="shared" ca="1" si="18"/>
        <v>1.1325214375E-4</v>
      </c>
      <c r="I163" s="123">
        <f t="shared" ca="1" si="18"/>
        <v>3.4097835250000003E-4</v>
      </c>
      <c r="J163" s="123">
        <f t="shared" ca="1" si="18"/>
        <v>1.057232035E-4</v>
      </c>
      <c r="K163" s="123">
        <f t="shared" ca="1" si="18"/>
        <v>1.7293850249999999E-5</v>
      </c>
      <c r="L163" s="123">
        <f t="shared" ca="1" si="18"/>
        <v>4.8034730000000001E-6</v>
      </c>
      <c r="M163" s="123">
        <f t="shared" ca="1" si="18"/>
        <v>3.7943177999999999E-5</v>
      </c>
      <c r="N163" s="123">
        <f t="shared" ca="1" si="18"/>
        <v>7.0930265499999996E-5</v>
      </c>
      <c r="O163" s="123">
        <f t="shared" ca="1" si="18"/>
        <v>3.5370858499999993E-5</v>
      </c>
      <c r="P163" s="123">
        <f t="shared" ca="1" si="18"/>
        <v>3.7943179749999999E-5</v>
      </c>
      <c r="Q163" s="123">
        <f t="shared" ca="1" si="18"/>
        <v>3.7943177999999999E-5</v>
      </c>
      <c r="R163" s="123">
        <f t="shared" ca="1" si="18"/>
        <v>1.56421265E-5</v>
      </c>
      <c r="S163" s="123">
        <f t="shared" ca="1" si="18"/>
        <v>2.4412249249999996E-5</v>
      </c>
      <c r="T163" s="123">
        <f t="shared" ca="1" si="17"/>
        <v>1.6960796000000001E-5</v>
      </c>
      <c r="U163" s="124">
        <f t="shared" ca="1" si="17"/>
        <v>1.0143189200000001E-4</v>
      </c>
      <c r="X163" s="146">
        <v>1.62693624E-4</v>
      </c>
      <c r="Y163" s="146">
        <v>1.46272271E-4</v>
      </c>
      <c r="Z163" s="146">
        <v>1.11940563E-4</v>
      </c>
      <c r="AA163" s="146">
        <v>3.1829769E-5</v>
      </c>
      <c r="AB163" s="146">
        <v>1.50646622E-4</v>
      </c>
      <c r="AC163" s="146">
        <v>1.5178560500000001E-4</v>
      </c>
      <c r="AD163" s="146">
        <v>1.1305092299999999E-4</v>
      </c>
      <c r="AE163" s="146">
        <v>4.3207417999999998E-5</v>
      </c>
      <c r="AF163" s="146">
        <v>3.2136121999999999E-5</v>
      </c>
      <c r="AG163" s="146">
        <v>2.4445926E-5</v>
      </c>
      <c r="AH163" s="146">
        <v>2.0185719000000001E-5</v>
      </c>
      <c r="AI163" s="146">
        <v>0</v>
      </c>
      <c r="AJ163" s="146">
        <v>1.50646622E-4</v>
      </c>
      <c r="AK163" s="146">
        <v>1.5178560500000001E-4</v>
      </c>
      <c r="AL163" s="146">
        <v>1.1305092299999999E-4</v>
      </c>
      <c r="AM163" s="146">
        <v>4.3207417999999998E-5</v>
      </c>
      <c r="AN163" s="146">
        <v>1.5397717099999999E-4</v>
      </c>
      <c r="AO163" s="146">
        <v>1.4970196700000001E-4</v>
      </c>
      <c r="AP163" s="146">
        <v>1.1014231799999999E-4</v>
      </c>
      <c r="AQ163" s="146">
        <v>3.9187119000000002E-5</v>
      </c>
      <c r="AR163" s="146">
        <v>4.5188148700000001E-4</v>
      </c>
      <c r="AS163" s="146">
        <v>5.0411085400000005E-4</v>
      </c>
      <c r="AT163" s="146">
        <v>3.6018340900000002E-4</v>
      </c>
      <c r="AU163" s="146">
        <v>4.7737659999999999E-5</v>
      </c>
      <c r="AV163" s="146">
        <v>1.41043098E-4</v>
      </c>
      <c r="AW163" s="146">
        <v>1.3863618099999999E-4</v>
      </c>
      <c r="AX163" s="146">
        <v>1.03648459E-4</v>
      </c>
      <c r="AY163" s="146">
        <v>3.9565075999999999E-5</v>
      </c>
      <c r="AZ163" s="146">
        <v>4.1018644000000001E-5</v>
      </c>
      <c r="BA163" s="146">
        <v>2.8156757E-5</v>
      </c>
      <c r="BB163" s="109">
        <v>0</v>
      </c>
      <c r="BC163" s="109">
        <v>0</v>
      </c>
      <c r="BD163" s="146">
        <v>1.9213892000000001E-5</v>
      </c>
      <c r="BE163" s="146">
        <v>0</v>
      </c>
      <c r="BF163" s="146">
        <v>0</v>
      </c>
      <c r="BG163" s="146">
        <v>0</v>
      </c>
      <c r="BH163" s="146">
        <v>5.1644704999999997E-5</v>
      </c>
      <c r="BI163" s="146">
        <v>5.0779970000000003E-5</v>
      </c>
      <c r="BJ163" s="146">
        <v>3.7619269999999999E-5</v>
      </c>
      <c r="BK163" s="146">
        <v>1.1728767E-5</v>
      </c>
      <c r="BL163" s="146">
        <v>1.12711203E-4</v>
      </c>
      <c r="BM163" s="146">
        <v>9.0061066999999994E-5</v>
      </c>
      <c r="BN163" s="146">
        <v>6.1570405000000003E-5</v>
      </c>
      <c r="BO163" s="146">
        <v>1.9378386999999998E-5</v>
      </c>
      <c r="BP163" s="146">
        <v>4.7809372E-5</v>
      </c>
      <c r="BQ163" s="146">
        <v>4.7337523999999998E-5</v>
      </c>
      <c r="BR163" s="146">
        <v>3.5497546000000003E-5</v>
      </c>
      <c r="BS163" s="146">
        <v>1.0838992000000001E-5</v>
      </c>
      <c r="BT163" s="146">
        <v>5.1644728E-5</v>
      </c>
      <c r="BU163" s="146">
        <v>5.0779965999999999E-5</v>
      </c>
      <c r="BV163" s="146">
        <v>3.7619266000000001E-5</v>
      </c>
      <c r="BW163" s="146">
        <v>1.1728759E-5</v>
      </c>
      <c r="BX163" s="146">
        <v>5.1644704999999997E-5</v>
      </c>
      <c r="BY163" s="146">
        <v>5.0779970000000003E-5</v>
      </c>
      <c r="BZ163" s="146">
        <v>3.7619269999999999E-5</v>
      </c>
      <c r="CA163" s="146">
        <v>1.1728767E-5</v>
      </c>
      <c r="CB163" s="146">
        <v>2.2566531E-5</v>
      </c>
      <c r="CC163" s="146">
        <v>2.2830547999999999E-5</v>
      </c>
      <c r="CD163" s="146">
        <v>1.7171427E-5</v>
      </c>
      <c r="CE163" s="146">
        <v>0</v>
      </c>
      <c r="CF163" s="146">
        <v>3.5488536999999999E-5</v>
      </c>
      <c r="CG163" s="146">
        <v>3.5459488999999998E-5</v>
      </c>
      <c r="CH163" s="146">
        <v>2.6700971000000001E-5</v>
      </c>
      <c r="CI163" s="146">
        <v>0</v>
      </c>
      <c r="CJ163" s="146">
        <v>2.4186243999999999E-5</v>
      </c>
      <c r="CK163" s="146">
        <v>2.4553758E-5</v>
      </c>
      <c r="CL163" s="146">
        <v>1.9103182000000001E-5</v>
      </c>
      <c r="CM163" s="146">
        <v>0</v>
      </c>
      <c r="CN163" s="146">
        <v>1.3925659100000001E-4</v>
      </c>
      <c r="CO163" s="146">
        <v>1.3325031400000001E-4</v>
      </c>
      <c r="CP163" s="146">
        <v>9.3719764999999994E-5</v>
      </c>
      <c r="CQ163" s="146">
        <v>3.9500898000000001E-5</v>
      </c>
      <c r="CT163" s="105"/>
    </row>
    <row r="164" spans="1:98" x14ac:dyDescent="0.25">
      <c r="A164" s="122" t="s">
        <v>693</v>
      </c>
      <c r="B164" s="104" t="s">
        <v>698</v>
      </c>
      <c r="C164" s="88" t="s">
        <v>202</v>
      </c>
      <c r="D164" s="123">
        <f t="shared" ca="1" si="18"/>
        <v>2.0781258475E-4</v>
      </c>
      <c r="E164" s="123">
        <f t="shared" ca="1" si="18"/>
        <v>3.3717448124999996E-4</v>
      </c>
      <c r="F164" s="123">
        <f t="shared" ca="1" si="18"/>
        <v>1.7469150250000001E-5</v>
      </c>
      <c r="G164" s="123">
        <f t="shared" ca="1" si="18"/>
        <v>3.3717448124999996E-4</v>
      </c>
      <c r="H164" s="123">
        <f t="shared" ca="1" si="18"/>
        <v>3.5616532799999997E-4</v>
      </c>
      <c r="I164" s="123">
        <f t="shared" ca="1" si="18"/>
        <v>1.9205879325E-4</v>
      </c>
      <c r="J164" s="123">
        <f t="shared" ca="1" si="18"/>
        <v>3.8200731525E-4</v>
      </c>
      <c r="K164" s="123">
        <f t="shared" ca="1" si="18"/>
        <v>2.8835498999999999E-5</v>
      </c>
      <c r="L164" s="123">
        <f t="shared" ca="1" si="18"/>
        <v>2.7499617000000003E-5</v>
      </c>
      <c r="M164" s="123">
        <f t="shared" ca="1" si="18"/>
        <v>8.4297304999999997E-5</v>
      </c>
      <c r="N164" s="123">
        <f t="shared" ca="1" si="18"/>
        <v>1.6614902225E-4</v>
      </c>
      <c r="O164" s="123">
        <f t="shared" ca="1" si="18"/>
        <v>8.0160188999999995E-5</v>
      </c>
      <c r="P164" s="123">
        <f t="shared" ca="1" si="18"/>
        <v>8.4297265750000005E-5</v>
      </c>
      <c r="Q164" s="123">
        <f t="shared" ca="1" si="18"/>
        <v>8.4297304999999997E-5</v>
      </c>
      <c r="R164" s="123">
        <f t="shared" ca="1" si="18"/>
        <v>4.5200870750000005E-5</v>
      </c>
      <c r="S164" s="123">
        <f t="shared" ca="1" si="18"/>
        <v>0</v>
      </c>
      <c r="T164" s="123">
        <f t="shared" ca="1" si="17"/>
        <v>2.5887737924999997E-4</v>
      </c>
      <c r="U164" s="124">
        <f t="shared" ca="1" si="17"/>
        <v>9.8163845499999998E-5</v>
      </c>
      <c r="X164" s="146">
        <v>2.6463370700000001E-4</v>
      </c>
      <c r="Y164" s="146">
        <v>2.05524307E-4</v>
      </c>
      <c r="Z164" s="146">
        <v>1.98959534E-4</v>
      </c>
      <c r="AA164" s="146">
        <v>1.6213279100000001E-4</v>
      </c>
      <c r="AB164" s="146">
        <v>3.4999119799999999E-4</v>
      </c>
      <c r="AC164" s="146">
        <v>3.6014836499999997E-4</v>
      </c>
      <c r="AD164" s="146">
        <v>3.3878775900000001E-4</v>
      </c>
      <c r="AE164" s="146">
        <v>2.9977060300000001E-4</v>
      </c>
      <c r="AF164" s="146">
        <v>2.6011656E-5</v>
      </c>
      <c r="AG164" s="146">
        <v>1.4661029E-5</v>
      </c>
      <c r="AH164" s="146">
        <v>1.3577505E-5</v>
      </c>
      <c r="AI164" s="146">
        <v>1.5626411E-5</v>
      </c>
      <c r="AJ164" s="146">
        <v>3.4999119799999999E-4</v>
      </c>
      <c r="AK164" s="146">
        <v>3.6014836499999997E-4</v>
      </c>
      <c r="AL164" s="146">
        <v>3.3878775900000001E-4</v>
      </c>
      <c r="AM164" s="146">
        <v>2.9977060300000001E-4</v>
      </c>
      <c r="AN164" s="146">
        <v>4.1120346100000001E-4</v>
      </c>
      <c r="AO164" s="146">
        <v>3.79135205E-4</v>
      </c>
      <c r="AP164" s="146">
        <v>3.4671762300000003E-4</v>
      </c>
      <c r="AQ164" s="146">
        <v>2.8760502299999998E-4</v>
      </c>
      <c r="AR164" s="146">
        <v>2.2816860800000001E-4</v>
      </c>
      <c r="AS164" s="146">
        <v>1.8293447100000001E-4</v>
      </c>
      <c r="AT164" s="146">
        <v>1.84795073E-4</v>
      </c>
      <c r="AU164" s="146">
        <v>1.72337021E-4</v>
      </c>
      <c r="AV164" s="146">
        <v>4.4072714000000001E-4</v>
      </c>
      <c r="AW164" s="146">
        <v>4.0780845199999999E-4</v>
      </c>
      <c r="AX164" s="146">
        <v>3.7181664499999999E-4</v>
      </c>
      <c r="AY164" s="146">
        <v>3.0767702399999997E-4</v>
      </c>
      <c r="AZ164" s="146">
        <v>4.8688876999999998E-5</v>
      </c>
      <c r="BA164" s="146">
        <v>6.6653118999999999E-5</v>
      </c>
      <c r="BB164" s="109">
        <v>0</v>
      </c>
      <c r="BC164" s="109">
        <v>0</v>
      </c>
      <c r="BD164" s="146">
        <v>6.3261912000000004E-5</v>
      </c>
      <c r="BE164" s="146">
        <v>4.6736556000000002E-5</v>
      </c>
      <c r="BF164" s="146">
        <v>0</v>
      </c>
      <c r="BG164" s="146">
        <v>0</v>
      </c>
      <c r="BH164" s="146">
        <v>9.0384484999999994E-5</v>
      </c>
      <c r="BI164" s="146">
        <v>8.5564219999999998E-5</v>
      </c>
      <c r="BJ164" s="146">
        <v>8.2992364999999999E-5</v>
      </c>
      <c r="BK164" s="146">
        <v>7.8248149999999997E-5</v>
      </c>
      <c r="BL164" s="146">
        <v>1.61965652E-4</v>
      </c>
      <c r="BM164" s="146">
        <v>1.5321944699999999E-4</v>
      </c>
      <c r="BN164" s="146">
        <v>1.5967248000000001E-4</v>
      </c>
      <c r="BO164" s="146">
        <v>1.8973851E-4</v>
      </c>
      <c r="BP164" s="146">
        <v>8.6791137999999994E-5</v>
      </c>
      <c r="BQ164" s="146">
        <v>8.1560573999999995E-5</v>
      </c>
      <c r="BR164" s="146">
        <v>7.8817346000000001E-5</v>
      </c>
      <c r="BS164" s="146">
        <v>7.3471698000000005E-5</v>
      </c>
      <c r="BT164" s="146">
        <v>9.0384605000000002E-5</v>
      </c>
      <c r="BU164" s="146">
        <v>8.5563904999999996E-5</v>
      </c>
      <c r="BV164" s="146">
        <v>8.2992334000000001E-5</v>
      </c>
      <c r="BW164" s="146">
        <v>7.8248219000000006E-5</v>
      </c>
      <c r="BX164" s="146">
        <v>9.0384484999999994E-5</v>
      </c>
      <c r="BY164" s="146">
        <v>8.5564219999999998E-5</v>
      </c>
      <c r="BZ164" s="146">
        <v>8.2992364999999999E-5</v>
      </c>
      <c r="CA164" s="146">
        <v>7.8248149999999997E-5</v>
      </c>
      <c r="CB164" s="146">
        <v>4.0902416E-5</v>
      </c>
      <c r="CC164" s="146">
        <v>3.7454060000000002E-5</v>
      </c>
      <c r="CD164" s="146">
        <v>3.6410986000000003E-5</v>
      </c>
      <c r="CE164" s="146">
        <v>6.6036021E-5</v>
      </c>
      <c r="CF164" s="146">
        <v>0</v>
      </c>
      <c r="CG164" s="146">
        <v>0</v>
      </c>
      <c r="CH164" s="146">
        <v>0</v>
      </c>
      <c r="CI164" s="146">
        <v>0</v>
      </c>
      <c r="CJ164" s="146">
        <v>3.0050816200000001E-4</v>
      </c>
      <c r="CK164" s="146">
        <v>2.88240731E-4</v>
      </c>
      <c r="CL164" s="146">
        <v>2.8050651299999998E-4</v>
      </c>
      <c r="CM164" s="146">
        <v>1.66254111E-4</v>
      </c>
      <c r="CN164" s="146">
        <v>0</v>
      </c>
      <c r="CO164" s="146">
        <v>0</v>
      </c>
      <c r="CP164" s="146">
        <v>1.7048790000000001E-5</v>
      </c>
      <c r="CQ164" s="146">
        <v>3.7560659199999997E-4</v>
      </c>
      <c r="CT164" s="105"/>
    </row>
    <row r="165" spans="1:98" x14ac:dyDescent="0.25">
      <c r="A165" s="122" t="s">
        <v>693</v>
      </c>
      <c r="B165" s="104" t="s">
        <v>698</v>
      </c>
      <c r="C165" s="88" t="s">
        <v>203</v>
      </c>
      <c r="D165" s="123">
        <f t="shared" ca="1" si="18"/>
        <v>4.4158367000000004E-5</v>
      </c>
      <c r="E165" s="123">
        <f t="shared" ca="1" si="18"/>
        <v>7.1529817749999998E-5</v>
      </c>
      <c r="F165" s="123">
        <f t="shared" ca="1" si="18"/>
        <v>0</v>
      </c>
      <c r="G165" s="123">
        <f t="shared" ca="1" si="18"/>
        <v>7.1529817749999998E-5</v>
      </c>
      <c r="H165" s="123">
        <f t="shared" ca="1" si="18"/>
        <v>7.5639900750000004E-5</v>
      </c>
      <c r="I165" s="123">
        <f t="shared" ca="1" si="18"/>
        <v>4.0757072749999997E-5</v>
      </c>
      <c r="J165" s="123">
        <f t="shared" ca="1" si="18"/>
        <v>8.1420320249999997E-5</v>
      </c>
      <c r="K165" s="123">
        <f t="shared" ca="1" si="18"/>
        <v>6.3389217499999999E-6</v>
      </c>
      <c r="L165" s="123">
        <f t="shared" ca="1" si="18"/>
        <v>5.9370947500000001E-6</v>
      </c>
      <c r="M165" s="123">
        <f t="shared" ca="1" si="18"/>
        <v>1.7911253750000001E-5</v>
      </c>
      <c r="N165" s="123">
        <f t="shared" ca="1" si="18"/>
        <v>3.5271939000000004E-5</v>
      </c>
      <c r="O165" s="123">
        <f t="shared" ca="1" si="18"/>
        <v>1.7037718249999999E-5</v>
      </c>
      <c r="P165" s="123">
        <f t="shared" ca="1" si="18"/>
        <v>1.7911254249999999E-5</v>
      </c>
      <c r="Q165" s="123">
        <f t="shared" ca="1" si="18"/>
        <v>1.7911253750000001E-5</v>
      </c>
      <c r="R165" s="123">
        <f t="shared" ca="1" si="18"/>
        <v>3.5453939999999998E-6</v>
      </c>
      <c r="S165" s="123">
        <f t="shared" ca="1" si="18"/>
        <v>0</v>
      </c>
      <c r="T165" s="123">
        <f t="shared" ca="1" si="17"/>
        <v>5.4814322250000007E-5</v>
      </c>
      <c r="U165" s="124">
        <f t="shared" ca="1" si="17"/>
        <v>1.9879252249999999E-5</v>
      </c>
      <c r="X165" s="146">
        <v>5.5193869000000002E-5</v>
      </c>
      <c r="Y165" s="146">
        <v>4.4152430000000003E-5</v>
      </c>
      <c r="Z165" s="146">
        <v>4.2607459000000003E-5</v>
      </c>
      <c r="AA165" s="146">
        <v>3.467971E-5</v>
      </c>
      <c r="AB165" s="146">
        <v>7.2165389999999998E-5</v>
      </c>
      <c r="AC165" s="146">
        <v>7.6979201000000006E-5</v>
      </c>
      <c r="AD165" s="146">
        <v>7.2602665000000006E-5</v>
      </c>
      <c r="AE165" s="146">
        <v>6.4372014999999994E-5</v>
      </c>
      <c r="AF165" s="146">
        <v>0</v>
      </c>
      <c r="AG165" s="146">
        <v>0</v>
      </c>
      <c r="AH165" s="146">
        <v>0</v>
      </c>
      <c r="AI165" s="146">
        <v>0</v>
      </c>
      <c r="AJ165" s="146">
        <v>7.2165389999999998E-5</v>
      </c>
      <c r="AK165" s="146">
        <v>7.6979201000000006E-5</v>
      </c>
      <c r="AL165" s="146">
        <v>7.2602665000000006E-5</v>
      </c>
      <c r="AM165" s="146">
        <v>6.4372014999999994E-5</v>
      </c>
      <c r="AN165" s="146">
        <v>8.5409340000000005E-5</v>
      </c>
      <c r="AO165" s="146">
        <v>8.1090257000000001E-5</v>
      </c>
      <c r="AP165" s="146">
        <v>7.4446392000000004E-5</v>
      </c>
      <c r="AQ165" s="146">
        <v>6.1613613999999994E-5</v>
      </c>
      <c r="AR165" s="146">
        <v>4.7838754000000001E-5</v>
      </c>
      <c r="AS165" s="146">
        <v>3.9310285000000001E-5</v>
      </c>
      <c r="AT165" s="146">
        <v>3.9126255000000002E-5</v>
      </c>
      <c r="AU165" s="146">
        <v>3.6752996999999997E-5</v>
      </c>
      <c r="AV165" s="146">
        <v>9.2036023999999997E-5</v>
      </c>
      <c r="AW165" s="146">
        <v>8.7496788999999995E-5</v>
      </c>
      <c r="AX165" s="146">
        <v>8.0158454000000003E-5</v>
      </c>
      <c r="AY165" s="146">
        <v>6.5990013999999995E-5</v>
      </c>
      <c r="AZ165" s="146">
        <v>1.0223427E-5</v>
      </c>
      <c r="BA165" s="146">
        <v>1.513226E-5</v>
      </c>
      <c r="BB165" s="109">
        <v>0</v>
      </c>
      <c r="BC165" s="109">
        <v>0</v>
      </c>
      <c r="BD165" s="146">
        <v>1.3331538E-5</v>
      </c>
      <c r="BE165" s="146">
        <v>1.0416841E-5</v>
      </c>
      <c r="BF165" s="146">
        <v>0</v>
      </c>
      <c r="BG165" s="146">
        <v>0</v>
      </c>
      <c r="BH165" s="146">
        <v>1.8810661999999999E-5</v>
      </c>
      <c r="BI165" s="146">
        <v>1.8300341E-5</v>
      </c>
      <c r="BJ165" s="146">
        <v>1.7748286999999999E-5</v>
      </c>
      <c r="BK165" s="146">
        <v>1.6785724999999999E-5</v>
      </c>
      <c r="BL165" s="146">
        <v>3.3636880000000002E-5</v>
      </c>
      <c r="BM165" s="146">
        <v>3.2368335999999998E-5</v>
      </c>
      <c r="BN165" s="146">
        <v>3.3826766E-5</v>
      </c>
      <c r="BO165" s="146">
        <v>4.1255774000000001E-5</v>
      </c>
      <c r="BP165" s="146">
        <v>1.8064561999999999E-5</v>
      </c>
      <c r="BQ165" s="146">
        <v>1.7461989999999999E-5</v>
      </c>
      <c r="BR165" s="146">
        <v>1.6870159000000001E-5</v>
      </c>
      <c r="BS165" s="146">
        <v>1.5754161999999998E-5</v>
      </c>
      <c r="BT165" s="146">
        <v>1.8810648E-5</v>
      </c>
      <c r="BU165" s="146">
        <v>1.8300325999999999E-5</v>
      </c>
      <c r="BV165" s="146">
        <v>1.7748291999999999E-5</v>
      </c>
      <c r="BW165" s="146">
        <v>1.6785751E-5</v>
      </c>
      <c r="BX165" s="146">
        <v>1.8810661999999999E-5</v>
      </c>
      <c r="BY165" s="146">
        <v>1.8300341E-5</v>
      </c>
      <c r="BZ165" s="146">
        <v>1.7748286999999999E-5</v>
      </c>
      <c r="CA165" s="146">
        <v>1.6785724999999999E-5</v>
      </c>
      <c r="CB165" s="146">
        <v>0</v>
      </c>
      <c r="CC165" s="146">
        <v>0</v>
      </c>
      <c r="CD165" s="146">
        <v>0</v>
      </c>
      <c r="CE165" s="146">
        <v>1.4181575999999999E-5</v>
      </c>
      <c r="CF165" s="146">
        <v>0</v>
      </c>
      <c r="CG165" s="146">
        <v>0</v>
      </c>
      <c r="CH165" s="146">
        <v>0</v>
      </c>
      <c r="CI165" s="146">
        <v>0</v>
      </c>
      <c r="CJ165" s="146">
        <v>6.2218846000000001E-5</v>
      </c>
      <c r="CK165" s="146">
        <v>6.1594941999999997E-5</v>
      </c>
      <c r="CL165" s="146">
        <v>6.0129625000000003E-5</v>
      </c>
      <c r="CM165" s="146">
        <v>3.5313876000000002E-5</v>
      </c>
      <c r="CN165" s="146">
        <v>0</v>
      </c>
      <c r="CO165" s="146">
        <v>0</v>
      </c>
      <c r="CP165" s="146">
        <v>0</v>
      </c>
      <c r="CQ165" s="146">
        <v>7.9517008999999996E-5</v>
      </c>
      <c r="CT165" s="105"/>
    </row>
    <row r="166" spans="1:98" x14ac:dyDescent="0.25">
      <c r="A166" s="122" t="s">
        <v>693</v>
      </c>
      <c r="B166" s="104" t="s">
        <v>698</v>
      </c>
      <c r="C166" s="88" t="s">
        <v>204</v>
      </c>
      <c r="D166" s="123">
        <f t="shared" ca="1" si="18"/>
        <v>1.1593500999999999E-4</v>
      </c>
      <c r="E166" s="123">
        <f t="shared" ca="1" si="18"/>
        <v>1.8834691500000002E-4</v>
      </c>
      <c r="F166" s="123">
        <f t="shared" ca="1" si="18"/>
        <v>3.7526775000000002E-6</v>
      </c>
      <c r="G166" s="123">
        <f t="shared" ca="1" si="18"/>
        <v>1.8834691500000002E-4</v>
      </c>
      <c r="H166" s="123">
        <f t="shared" ca="1" si="18"/>
        <v>1.9864272875E-4</v>
      </c>
      <c r="I166" s="123">
        <f t="shared" ca="1" si="18"/>
        <v>1.0721812099999999E-4</v>
      </c>
      <c r="J166" s="123">
        <f t="shared" ca="1" si="18"/>
        <v>2.1287905975E-4</v>
      </c>
      <c r="K166" s="123">
        <f t="shared" ca="1" si="18"/>
        <v>1.58516575E-5</v>
      </c>
      <c r="L166" s="123">
        <f t="shared" ca="1" si="18"/>
        <v>1.49336565E-5</v>
      </c>
      <c r="M166" s="123">
        <f t="shared" ca="1" si="18"/>
        <v>4.6943863000000002E-5</v>
      </c>
      <c r="N166" s="123">
        <f t="shared" ca="1" si="18"/>
        <v>9.1908506999999995E-5</v>
      </c>
      <c r="O166" s="123">
        <f t="shared" ca="1" si="18"/>
        <v>4.4692136249999996E-5</v>
      </c>
      <c r="P166" s="123">
        <f t="shared" ca="1" si="18"/>
        <v>4.6943863250000001E-5</v>
      </c>
      <c r="Q166" s="123">
        <f t="shared" ca="1" si="18"/>
        <v>4.6943863000000002E-5</v>
      </c>
      <c r="R166" s="123">
        <f t="shared" ca="1" si="18"/>
        <v>2.5221418750000002E-5</v>
      </c>
      <c r="S166" s="123">
        <f t="shared" ca="1" si="18"/>
        <v>0</v>
      </c>
      <c r="T166" s="123">
        <f t="shared" ca="1" si="17"/>
        <v>1.4405010624999999E-4</v>
      </c>
      <c r="U166" s="124">
        <f t="shared" ca="1" si="17"/>
        <v>5.1906877249999999E-5</v>
      </c>
      <c r="X166" s="146">
        <v>1.4519527700000001E-4</v>
      </c>
      <c r="Y166" s="146">
        <v>1.1565907E-4</v>
      </c>
      <c r="Z166" s="146">
        <v>1.1182064900000001E-4</v>
      </c>
      <c r="AA166" s="146">
        <v>9.1065043999999997E-5</v>
      </c>
      <c r="AB166" s="146">
        <v>1.91564928E-4</v>
      </c>
      <c r="AC166" s="146">
        <v>2.0270486000000001E-4</v>
      </c>
      <c r="AD166" s="146">
        <v>1.9050916700000001E-4</v>
      </c>
      <c r="AE166" s="146">
        <v>1.68608705E-4</v>
      </c>
      <c r="AF166" s="146">
        <v>1.5010710000000001E-5</v>
      </c>
      <c r="AG166" s="146">
        <v>0</v>
      </c>
      <c r="AH166" s="146">
        <v>0</v>
      </c>
      <c r="AI166" s="146">
        <v>0</v>
      </c>
      <c r="AJ166" s="146">
        <v>1.91564928E-4</v>
      </c>
      <c r="AK166" s="146">
        <v>2.0270486000000001E-4</v>
      </c>
      <c r="AL166" s="146">
        <v>1.9050916700000001E-4</v>
      </c>
      <c r="AM166" s="146">
        <v>1.68608705E-4</v>
      </c>
      <c r="AN166" s="146">
        <v>2.25176332E-4</v>
      </c>
      <c r="AO166" s="146">
        <v>2.13125615E-4</v>
      </c>
      <c r="AP166" s="146">
        <v>1.94830808E-4</v>
      </c>
      <c r="AQ166" s="146">
        <v>1.6143816000000001E-4</v>
      </c>
      <c r="AR166" s="146">
        <v>1.25312118E-4</v>
      </c>
      <c r="AS166" s="146">
        <v>1.0279797099999999E-4</v>
      </c>
      <c r="AT166" s="146">
        <v>1.03789631E-4</v>
      </c>
      <c r="AU166" s="146">
        <v>9.6972764000000003E-5</v>
      </c>
      <c r="AV166" s="146">
        <v>2.4100789400000001E-4</v>
      </c>
      <c r="AW166" s="146">
        <v>2.2919600299999999E-4</v>
      </c>
      <c r="AX166" s="146">
        <v>2.08783464E-4</v>
      </c>
      <c r="AY166" s="146">
        <v>1.7252887799999999E-4</v>
      </c>
      <c r="AZ166" s="146">
        <v>2.6001045E-5</v>
      </c>
      <c r="BA166" s="146">
        <v>3.7405584999999999E-5</v>
      </c>
      <c r="BB166" s="109">
        <v>0</v>
      </c>
      <c r="BC166" s="109">
        <v>0</v>
      </c>
      <c r="BD166" s="146">
        <v>3.3764267999999997E-5</v>
      </c>
      <c r="BE166" s="146">
        <v>2.5970358E-5</v>
      </c>
      <c r="BF166" s="146">
        <v>0</v>
      </c>
      <c r="BG166" s="146">
        <v>0</v>
      </c>
      <c r="BH166" s="146">
        <v>4.9377491999999998E-5</v>
      </c>
      <c r="BI166" s="146">
        <v>4.7963816E-5</v>
      </c>
      <c r="BJ166" s="146">
        <v>4.6513873999999997E-5</v>
      </c>
      <c r="BK166" s="146">
        <v>4.3920269999999998E-5</v>
      </c>
      <c r="BL166" s="146">
        <v>8.7599132E-5</v>
      </c>
      <c r="BM166" s="146">
        <v>8.5036629999999994E-5</v>
      </c>
      <c r="BN166" s="146">
        <v>8.8623846999999999E-5</v>
      </c>
      <c r="BO166" s="146">
        <v>1.06374419E-4</v>
      </c>
      <c r="BP166" s="146">
        <v>4.7472195999999998E-5</v>
      </c>
      <c r="BQ166" s="146">
        <v>4.5790566000000002E-5</v>
      </c>
      <c r="BR166" s="146">
        <v>4.4240613E-5</v>
      </c>
      <c r="BS166" s="146">
        <v>4.1265169999999997E-5</v>
      </c>
      <c r="BT166" s="146">
        <v>4.9377479999999998E-5</v>
      </c>
      <c r="BU166" s="146">
        <v>4.7963872E-5</v>
      </c>
      <c r="BV166" s="146">
        <v>4.6513778000000002E-5</v>
      </c>
      <c r="BW166" s="146">
        <v>4.3920323000000003E-5</v>
      </c>
      <c r="BX166" s="146">
        <v>4.9377491999999998E-5</v>
      </c>
      <c r="BY166" s="146">
        <v>4.7963816E-5</v>
      </c>
      <c r="BZ166" s="146">
        <v>4.6513873999999997E-5</v>
      </c>
      <c r="CA166" s="146">
        <v>4.3920269999999998E-5</v>
      </c>
      <c r="CB166" s="146">
        <v>2.2380204000000001E-5</v>
      </c>
      <c r="CC166" s="146">
        <v>2.1051194E-5</v>
      </c>
      <c r="CD166" s="146">
        <v>2.0397039000000001E-5</v>
      </c>
      <c r="CE166" s="146">
        <v>3.7057237999999999E-5</v>
      </c>
      <c r="CF166" s="146">
        <v>0</v>
      </c>
      <c r="CG166" s="146">
        <v>0</v>
      </c>
      <c r="CH166" s="146">
        <v>0</v>
      </c>
      <c r="CI166" s="146">
        <v>0</v>
      </c>
      <c r="CJ166" s="146">
        <v>1.63951778E-4</v>
      </c>
      <c r="CK166" s="146">
        <v>1.6173200800000001E-4</v>
      </c>
      <c r="CL166" s="146">
        <v>1.5757260800000001E-4</v>
      </c>
      <c r="CM166" s="146">
        <v>9.2944030999999995E-5</v>
      </c>
      <c r="CN166" s="146">
        <v>0</v>
      </c>
      <c r="CO166" s="146">
        <v>0</v>
      </c>
      <c r="CP166" s="146">
        <v>0</v>
      </c>
      <c r="CQ166" s="146">
        <v>2.07627509E-4</v>
      </c>
      <c r="CT166" s="105"/>
    </row>
    <row r="167" spans="1:98" x14ac:dyDescent="0.25">
      <c r="A167" s="122" t="s">
        <v>693</v>
      </c>
      <c r="B167" s="104" t="s">
        <v>698</v>
      </c>
      <c r="C167" s="88" t="s">
        <v>205</v>
      </c>
      <c r="D167" s="123">
        <f t="shared" ca="1" si="18"/>
        <v>1.1770063525000001E-4</v>
      </c>
      <c r="E167" s="123">
        <f t="shared" ca="1" si="18"/>
        <v>1.2943444725E-4</v>
      </c>
      <c r="F167" s="123">
        <f t="shared" ca="1" si="18"/>
        <v>1.9399766249999999E-5</v>
      </c>
      <c r="G167" s="123">
        <f t="shared" ca="1" si="18"/>
        <v>1.2943444725E-4</v>
      </c>
      <c r="H167" s="123">
        <f t="shared" ca="1" si="18"/>
        <v>1.23361237E-4</v>
      </c>
      <c r="I167" s="123">
        <f t="shared" ca="1" si="18"/>
        <v>3.1418209349999999E-4</v>
      </c>
      <c r="J167" s="123">
        <f t="shared" ca="1" si="18"/>
        <v>1.1527048999999999E-4</v>
      </c>
      <c r="K167" s="123">
        <f t="shared" ca="1" si="18"/>
        <v>1.7145051749999999E-5</v>
      </c>
      <c r="L167" s="123">
        <f t="shared" ca="1" si="18"/>
        <v>7.0887642499999995E-6</v>
      </c>
      <c r="M167" s="123">
        <f t="shared" ca="1" si="18"/>
        <v>3.9445003000000001E-5</v>
      </c>
      <c r="N167" s="123">
        <f t="shared" ca="1" si="18"/>
        <v>8.167499925000001E-5</v>
      </c>
      <c r="O167" s="123">
        <f t="shared" ca="1" si="18"/>
        <v>3.7108695750000003E-5</v>
      </c>
      <c r="P167" s="123">
        <f t="shared" ca="1" si="18"/>
        <v>3.9445006749999999E-5</v>
      </c>
      <c r="Q167" s="123">
        <f t="shared" ca="1" si="18"/>
        <v>3.9445003000000001E-5</v>
      </c>
      <c r="R167" s="123">
        <f t="shared" ca="1" si="18"/>
        <v>1.8187104000000002E-5</v>
      </c>
      <c r="S167" s="123">
        <f t="shared" ca="1" si="18"/>
        <v>2.8276478750000003E-5</v>
      </c>
      <c r="T167" s="123">
        <f t="shared" ca="1" si="17"/>
        <v>2.0732614249999999E-5</v>
      </c>
      <c r="U167" s="124">
        <f t="shared" ca="1" si="17"/>
        <v>1.0596369049999999E-4</v>
      </c>
      <c r="X167" s="146">
        <v>1.4317662E-4</v>
      </c>
      <c r="Y167" s="146">
        <v>1.21159535E-4</v>
      </c>
      <c r="Z167" s="146">
        <v>1.16606025E-4</v>
      </c>
      <c r="AA167" s="146">
        <v>8.9860361000000004E-5</v>
      </c>
      <c r="AB167" s="146">
        <v>1.2541577900000001E-4</v>
      </c>
      <c r="AC167" s="146">
        <v>1.2550783399999999E-4</v>
      </c>
      <c r="AD167" s="146">
        <v>1.24234782E-4</v>
      </c>
      <c r="AE167" s="146">
        <v>1.4257939399999999E-4</v>
      </c>
      <c r="AF167" s="146">
        <v>3.9452575000000001E-5</v>
      </c>
      <c r="AG167" s="146">
        <v>1.9622466000000001E-5</v>
      </c>
      <c r="AH167" s="146">
        <v>1.8524024E-5</v>
      </c>
      <c r="AI167" s="146">
        <v>0</v>
      </c>
      <c r="AJ167" s="146">
        <v>1.2541577900000001E-4</v>
      </c>
      <c r="AK167" s="146">
        <v>1.2550783399999999E-4</v>
      </c>
      <c r="AL167" s="146">
        <v>1.24234782E-4</v>
      </c>
      <c r="AM167" s="146">
        <v>1.4257939399999999E-4</v>
      </c>
      <c r="AN167" s="146">
        <v>1.30440694E-4</v>
      </c>
      <c r="AO167" s="146">
        <v>1.2424622099999999E-4</v>
      </c>
      <c r="AP167" s="146">
        <v>1.1767849E-4</v>
      </c>
      <c r="AQ167" s="146">
        <v>1.21079543E-4</v>
      </c>
      <c r="AR167" s="146">
        <v>3.66063278E-4</v>
      </c>
      <c r="AS167" s="146">
        <v>3.8189554800000002E-4</v>
      </c>
      <c r="AT167" s="146">
        <v>3.2546916000000001E-4</v>
      </c>
      <c r="AU167" s="146">
        <v>1.83300388E-4</v>
      </c>
      <c r="AV167" s="146">
        <v>1.19523264E-4</v>
      </c>
      <c r="AW167" s="146">
        <v>1.15742509E-4</v>
      </c>
      <c r="AX167" s="146">
        <v>1.0923275799999999E-4</v>
      </c>
      <c r="AY167" s="146">
        <v>1.16583429E-4</v>
      </c>
      <c r="AZ167" s="146">
        <v>3.3528536999999997E-5</v>
      </c>
      <c r="BA167" s="146">
        <v>3.505167E-5</v>
      </c>
      <c r="BB167" s="109">
        <v>0</v>
      </c>
      <c r="BC167" s="109">
        <v>0</v>
      </c>
      <c r="BD167" s="146">
        <v>1.5986695E-5</v>
      </c>
      <c r="BE167" s="146">
        <v>1.2368361999999999E-5</v>
      </c>
      <c r="BF167" s="146">
        <v>0</v>
      </c>
      <c r="BG167" s="146">
        <v>0</v>
      </c>
      <c r="BH167" s="146">
        <v>4.1507353E-5</v>
      </c>
      <c r="BI167" s="146">
        <v>4.0619745999999999E-5</v>
      </c>
      <c r="BJ167" s="146">
        <v>3.9183536E-5</v>
      </c>
      <c r="BK167" s="146">
        <v>3.6469376999999997E-5</v>
      </c>
      <c r="BL167" s="146">
        <v>8.2758751000000004E-5</v>
      </c>
      <c r="BM167" s="146">
        <v>7.5069256999999999E-5</v>
      </c>
      <c r="BN167" s="146">
        <v>7.9434928000000004E-5</v>
      </c>
      <c r="BO167" s="146">
        <v>8.9437061000000005E-5</v>
      </c>
      <c r="BP167" s="146">
        <v>3.9317236000000002E-5</v>
      </c>
      <c r="BQ167" s="146">
        <v>3.8216393999999999E-5</v>
      </c>
      <c r="BR167" s="146">
        <v>3.6837096000000002E-5</v>
      </c>
      <c r="BS167" s="146">
        <v>3.4064057E-5</v>
      </c>
      <c r="BT167" s="146">
        <v>4.1507371000000002E-5</v>
      </c>
      <c r="BU167" s="146">
        <v>4.0619862000000003E-5</v>
      </c>
      <c r="BV167" s="146">
        <v>3.9183422999999998E-5</v>
      </c>
      <c r="BW167" s="146">
        <v>3.6469371000000001E-5</v>
      </c>
      <c r="BX167" s="146">
        <v>4.1507353E-5</v>
      </c>
      <c r="BY167" s="146">
        <v>4.0619745999999999E-5</v>
      </c>
      <c r="BZ167" s="146">
        <v>3.9183536E-5</v>
      </c>
      <c r="CA167" s="146">
        <v>3.6469376999999997E-5</v>
      </c>
      <c r="CB167" s="146">
        <v>1.9270706000000001E-5</v>
      </c>
      <c r="CC167" s="146">
        <v>1.8736945E-5</v>
      </c>
      <c r="CD167" s="146">
        <v>1.816317E-5</v>
      </c>
      <c r="CE167" s="146">
        <v>1.6577595000000002E-5</v>
      </c>
      <c r="CF167" s="146">
        <v>3.0052351999999999E-5</v>
      </c>
      <c r="CG167" s="146">
        <v>2.9158323000000001E-5</v>
      </c>
      <c r="CH167" s="146">
        <v>2.8028608E-5</v>
      </c>
      <c r="CI167" s="146">
        <v>2.5866632000000002E-5</v>
      </c>
      <c r="CJ167" s="146">
        <v>2.0154833999999999E-5</v>
      </c>
      <c r="CK167" s="146">
        <v>1.9964608E-5</v>
      </c>
      <c r="CL167" s="146">
        <v>2.0116645E-5</v>
      </c>
      <c r="CM167" s="146">
        <v>2.2694369999999999E-5</v>
      </c>
      <c r="CN167" s="146">
        <v>1.01820802E-4</v>
      </c>
      <c r="CO167" s="146">
        <v>1.07756015E-4</v>
      </c>
      <c r="CP167" s="146">
        <v>1.0840412399999999E-4</v>
      </c>
      <c r="CQ167" s="146">
        <v>1.0587382099999999E-4</v>
      </c>
      <c r="CT167" s="105"/>
    </row>
    <row r="168" spans="1:98" x14ac:dyDescent="0.25">
      <c r="A168" s="122" t="s">
        <v>693</v>
      </c>
      <c r="B168" s="104" t="s">
        <v>698</v>
      </c>
      <c r="C168" s="88" t="s">
        <v>206</v>
      </c>
      <c r="D168" s="123">
        <f t="shared" ca="1" si="18"/>
        <v>1.0076678955E-3</v>
      </c>
      <c r="E168" s="123">
        <f t="shared" ca="1" si="18"/>
        <v>9.2588809349999999E-4</v>
      </c>
      <c r="F168" s="123">
        <f t="shared" ca="1" si="18"/>
        <v>1.0212703775E-4</v>
      </c>
      <c r="G168" s="123">
        <f t="shared" ca="1" si="18"/>
        <v>9.2588809349999999E-4</v>
      </c>
      <c r="H168" s="123">
        <f t="shared" ca="1" si="18"/>
        <v>8.2377945449999999E-4</v>
      </c>
      <c r="I168" s="123">
        <f t="shared" ca="1" si="18"/>
        <v>2.8087334774999999E-3</v>
      </c>
      <c r="J168" s="123">
        <f t="shared" ca="1" si="18"/>
        <v>7.2422290125000004E-4</v>
      </c>
      <c r="K168" s="123">
        <f t="shared" ca="1" si="18"/>
        <v>9.3097800499999993E-5</v>
      </c>
      <c r="L168" s="123">
        <f t="shared" ca="1" si="18"/>
        <v>3.7985448750000006E-5</v>
      </c>
      <c r="M168" s="123">
        <f t="shared" ca="1" si="18"/>
        <v>2.6234687774999996E-4</v>
      </c>
      <c r="N168" s="123">
        <f t="shared" ca="1" si="18"/>
        <v>5.0876265124999995E-4</v>
      </c>
      <c r="O168" s="123">
        <f t="shared" ca="1" si="18"/>
        <v>2.4850729249999999E-4</v>
      </c>
      <c r="P168" s="123">
        <f t="shared" ca="1" si="18"/>
        <v>2.6234653450000003E-4</v>
      </c>
      <c r="Q168" s="123">
        <f t="shared" ca="1" si="18"/>
        <v>2.6234687774999996E-4</v>
      </c>
      <c r="R168" s="123">
        <f t="shared" ca="1" si="18"/>
        <v>1.216061935E-4</v>
      </c>
      <c r="S168" s="123">
        <f t="shared" ca="1" si="18"/>
        <v>1.893554995E-4</v>
      </c>
      <c r="T168" s="123">
        <f t="shared" ca="1" si="17"/>
        <v>1.3835536225000002E-4</v>
      </c>
      <c r="U168" s="124">
        <f t="shared" ca="1" si="17"/>
        <v>6.9021940450000006E-4</v>
      </c>
      <c r="X168" s="146">
        <v>1.252769956E-3</v>
      </c>
      <c r="Y168" s="146">
        <v>9.81130266E-4</v>
      </c>
      <c r="Z168" s="146">
        <v>9.6429897900000003E-4</v>
      </c>
      <c r="AA168" s="146">
        <v>8.32472381E-4</v>
      </c>
      <c r="AB168" s="146">
        <v>1.049258368E-3</v>
      </c>
      <c r="AC168" s="146">
        <v>9.8815596399999994E-4</v>
      </c>
      <c r="AD168" s="146">
        <v>8.8642118799999998E-4</v>
      </c>
      <c r="AE168" s="146">
        <v>7.7971685400000002E-4</v>
      </c>
      <c r="AF168" s="146">
        <v>1.8442332100000001E-4</v>
      </c>
      <c r="AG168" s="146">
        <v>8.1326519999999996E-5</v>
      </c>
      <c r="AH168" s="146">
        <v>7.7442022000000002E-5</v>
      </c>
      <c r="AI168" s="146">
        <v>6.5316287999999997E-5</v>
      </c>
      <c r="AJ168" s="146">
        <v>1.049258368E-3</v>
      </c>
      <c r="AK168" s="146">
        <v>9.8815596399999994E-4</v>
      </c>
      <c r="AL168" s="146">
        <v>8.8642118799999998E-4</v>
      </c>
      <c r="AM168" s="146">
        <v>7.7971685400000002E-4</v>
      </c>
      <c r="AN168" s="146">
        <v>9.8594633099999989E-4</v>
      </c>
      <c r="AO168" s="146">
        <v>8.8536988099999995E-4</v>
      </c>
      <c r="AP168" s="146">
        <v>7.7389412299999996E-4</v>
      </c>
      <c r="AQ168" s="146">
        <v>6.4990748300000005E-4</v>
      </c>
      <c r="AR168" s="146">
        <v>2.809119349E-3</v>
      </c>
      <c r="AS168" s="146">
        <v>2.78574577E-3</v>
      </c>
      <c r="AT168" s="146">
        <v>2.7537253780000001E-3</v>
      </c>
      <c r="AU168" s="146">
        <v>2.8863434130000001E-3</v>
      </c>
      <c r="AV168" s="146">
        <v>8.5908350000000002E-4</v>
      </c>
      <c r="AW168" s="146">
        <v>7.91488006E-4</v>
      </c>
      <c r="AX168" s="146">
        <v>6.7844110800000001E-4</v>
      </c>
      <c r="AY168" s="146">
        <v>5.6787899100000001E-4</v>
      </c>
      <c r="AZ168" s="146">
        <v>1.8880590100000001E-4</v>
      </c>
      <c r="BA168" s="146">
        <v>1.8358530099999999E-4</v>
      </c>
      <c r="BB168" s="109">
        <v>0</v>
      </c>
      <c r="BC168" s="109">
        <v>0</v>
      </c>
      <c r="BD168" s="146">
        <v>8.7970728000000005E-5</v>
      </c>
      <c r="BE168" s="146">
        <v>6.3971067000000005E-5</v>
      </c>
      <c r="BF168" s="146">
        <v>0</v>
      </c>
      <c r="BG168" s="146">
        <v>0</v>
      </c>
      <c r="BH168" s="146">
        <v>2.8669738199999997E-4</v>
      </c>
      <c r="BI168" s="146">
        <v>2.6621451900000001E-4</v>
      </c>
      <c r="BJ168" s="146">
        <v>2.5696231799999999E-4</v>
      </c>
      <c r="BK168" s="146">
        <v>2.3951329200000001E-4</v>
      </c>
      <c r="BL168" s="146">
        <v>5.2656843200000005E-4</v>
      </c>
      <c r="BM168" s="146">
        <v>4.5968483599999999E-4</v>
      </c>
      <c r="BN168" s="146">
        <v>4.9231766899999997E-4</v>
      </c>
      <c r="BO168" s="146">
        <v>5.5647966799999996E-4</v>
      </c>
      <c r="BP168" s="146">
        <v>2.7394350400000001E-4</v>
      </c>
      <c r="BQ168" s="146">
        <v>2.5220443200000002E-4</v>
      </c>
      <c r="BR168" s="146">
        <v>2.4310001499999999E-4</v>
      </c>
      <c r="BS168" s="146">
        <v>2.2478121900000001E-4</v>
      </c>
      <c r="BT168" s="146">
        <v>2.8669769399999997E-4</v>
      </c>
      <c r="BU168" s="146">
        <v>2.6621485900000001E-4</v>
      </c>
      <c r="BV168" s="146">
        <v>2.5696123700000002E-4</v>
      </c>
      <c r="BW168" s="146">
        <v>2.3951234800000001E-4</v>
      </c>
      <c r="BX168" s="146">
        <v>2.8669738199999997E-4</v>
      </c>
      <c r="BY168" s="146">
        <v>2.6621451900000001E-4</v>
      </c>
      <c r="BZ168" s="146">
        <v>2.5696231799999999E-4</v>
      </c>
      <c r="CA168" s="146">
        <v>2.3951329200000001E-4</v>
      </c>
      <c r="CB168" s="146">
        <v>1.34136116E-4</v>
      </c>
      <c r="CC168" s="146">
        <v>1.23513165E-4</v>
      </c>
      <c r="CD168" s="146">
        <v>1.1966927900000001E-4</v>
      </c>
      <c r="CE168" s="146">
        <v>1.0910621399999999E-4</v>
      </c>
      <c r="CF168" s="146">
        <v>2.0981741599999999E-4</v>
      </c>
      <c r="CG168" s="146">
        <v>1.9223582199999999E-4</v>
      </c>
      <c r="CH168" s="146">
        <v>1.8480726100000001E-4</v>
      </c>
      <c r="CI168" s="146">
        <v>1.7056149899999999E-4</v>
      </c>
      <c r="CJ168" s="146">
        <v>1.4067407900000001E-4</v>
      </c>
      <c r="CK168" s="146">
        <v>1.3131851199999999E-4</v>
      </c>
      <c r="CL168" s="146">
        <v>1.3222077099999999E-4</v>
      </c>
      <c r="CM168" s="146">
        <v>1.4920808699999999E-4</v>
      </c>
      <c r="CN168" s="146">
        <v>6.8184044800000002E-4</v>
      </c>
      <c r="CO168" s="146">
        <v>6.97479157E-4</v>
      </c>
      <c r="CP168" s="146">
        <v>7.0597109399999996E-4</v>
      </c>
      <c r="CQ168" s="146">
        <v>6.7558691899999995E-4</v>
      </c>
      <c r="CT168" s="105"/>
    </row>
    <row r="169" spans="1:98" x14ac:dyDescent="0.25">
      <c r="A169" s="122" t="s">
        <v>693</v>
      </c>
      <c r="B169" s="104" t="s">
        <v>698</v>
      </c>
      <c r="C169" s="88" t="s">
        <v>208</v>
      </c>
      <c r="D169" s="123">
        <f t="shared" ca="1" si="18"/>
        <v>5.4049591674999991E-4</v>
      </c>
      <c r="E169" s="123">
        <f t="shared" ca="1" si="18"/>
        <v>8.9116825524999997E-4</v>
      </c>
      <c r="F169" s="123">
        <f t="shared" ca="1" si="18"/>
        <v>5.2900337500000005E-5</v>
      </c>
      <c r="G169" s="123">
        <f t="shared" ca="1" si="18"/>
        <v>8.9116825524999997E-4</v>
      </c>
      <c r="H169" s="123">
        <f t="shared" ca="1" si="18"/>
        <v>1.02112034025E-3</v>
      </c>
      <c r="I169" s="123">
        <f t="shared" ca="1" si="18"/>
        <v>2.4874168275000001E-4</v>
      </c>
      <c r="J169" s="123">
        <f t="shared" ca="1" si="18"/>
        <v>1.10387546075E-3</v>
      </c>
      <c r="K169" s="123">
        <f t="shared" ca="1" si="18"/>
        <v>7.998472875E-5</v>
      </c>
      <c r="L169" s="123">
        <f t="shared" ca="1" si="18"/>
        <v>9.5379022250000002E-5</v>
      </c>
      <c r="M169" s="123">
        <f t="shared" ca="1" si="18"/>
        <v>2.3936321175E-4</v>
      </c>
      <c r="N169" s="123">
        <f t="shared" ca="1" si="18"/>
        <v>4.6469590174999997E-4</v>
      </c>
      <c r="O169" s="123">
        <f t="shared" ca="1" si="18"/>
        <v>2.2590945675000001E-4</v>
      </c>
      <c r="P169" s="123">
        <f t="shared" ca="1" si="18"/>
        <v>2.393633325E-4</v>
      </c>
      <c r="Q169" s="123">
        <f t="shared" ca="1" si="18"/>
        <v>2.3936321175E-4</v>
      </c>
      <c r="R169" s="123">
        <f t="shared" ca="1" si="18"/>
        <v>1.0963927525E-4</v>
      </c>
      <c r="S169" s="123">
        <f t="shared" ca="1" si="18"/>
        <v>1.71164649E-4</v>
      </c>
      <c r="T169" s="123">
        <f t="shared" ca="1" si="17"/>
        <v>1.2507213749999999E-4</v>
      </c>
      <c r="U169" s="124">
        <f t="shared" ca="1" si="17"/>
        <v>6.3087476974999998E-4</v>
      </c>
      <c r="X169" s="146">
        <v>6.6164936599999999E-4</v>
      </c>
      <c r="Y169" s="146">
        <v>5.3657104700000004E-4</v>
      </c>
      <c r="Z169" s="146">
        <v>5.21609603E-4</v>
      </c>
      <c r="AA169" s="146">
        <v>4.4215365099999998E-4</v>
      </c>
      <c r="AB169" s="146">
        <v>9.6467209900000001E-4</v>
      </c>
      <c r="AC169" s="146">
        <v>9.6908342299999997E-4</v>
      </c>
      <c r="AD169" s="146">
        <v>8.69165997E-4</v>
      </c>
      <c r="AE169" s="146">
        <v>7.6175150200000002E-4</v>
      </c>
      <c r="AF169" s="146">
        <v>8.7454297999999995E-5</v>
      </c>
      <c r="AG169" s="146">
        <v>4.3490718000000003E-5</v>
      </c>
      <c r="AH169" s="146">
        <v>4.0289449999999998E-5</v>
      </c>
      <c r="AI169" s="146">
        <v>4.0366883999999998E-5</v>
      </c>
      <c r="AJ169" s="146">
        <v>9.6467209900000001E-4</v>
      </c>
      <c r="AK169" s="146">
        <v>9.6908342299999997E-4</v>
      </c>
      <c r="AL169" s="146">
        <v>8.69165997E-4</v>
      </c>
      <c r="AM169" s="146">
        <v>7.6175150200000002E-4</v>
      </c>
      <c r="AN169" s="146">
        <v>1.158445254E-3</v>
      </c>
      <c r="AO169" s="146">
        <v>1.1044384970000001E-3</v>
      </c>
      <c r="AP169" s="146">
        <v>9.9635891499999995E-4</v>
      </c>
      <c r="AQ169" s="146">
        <v>8.2523869499999999E-4</v>
      </c>
      <c r="AR169" s="146">
        <v>3.1051988800000002E-4</v>
      </c>
      <c r="AS169" s="146">
        <v>1.98342482E-4</v>
      </c>
      <c r="AT169" s="146">
        <v>2.28061833E-4</v>
      </c>
      <c r="AU169" s="146">
        <v>2.58042528E-4</v>
      </c>
      <c r="AV169" s="146">
        <v>1.1940073450000001E-3</v>
      </c>
      <c r="AW169" s="146">
        <v>1.193129325E-3</v>
      </c>
      <c r="AX169" s="146">
        <v>1.11565275E-3</v>
      </c>
      <c r="AY169" s="146">
        <v>9.1271242300000003E-4</v>
      </c>
      <c r="AZ169" s="146">
        <v>1.9426173E-4</v>
      </c>
      <c r="BA169" s="146">
        <v>1.25677185E-4</v>
      </c>
      <c r="BB169" s="109">
        <v>0</v>
      </c>
      <c r="BC169" s="109">
        <v>0</v>
      </c>
      <c r="BD169" s="146">
        <v>2.22359059E-4</v>
      </c>
      <c r="BE169" s="146">
        <v>1.5915703000000001E-4</v>
      </c>
      <c r="BF169" s="146">
        <v>0</v>
      </c>
      <c r="BG169" s="146">
        <v>0</v>
      </c>
      <c r="BH169" s="146">
        <v>2.5288341799999998E-4</v>
      </c>
      <c r="BI169" s="146">
        <v>2.4703865600000002E-4</v>
      </c>
      <c r="BJ169" s="146">
        <v>2.37789434E-4</v>
      </c>
      <c r="BK169" s="146">
        <v>2.19741339E-4</v>
      </c>
      <c r="BL169" s="146">
        <v>4.7770161400000001E-4</v>
      </c>
      <c r="BM169" s="146">
        <v>4.2736181200000002E-4</v>
      </c>
      <c r="BN169" s="146">
        <v>4.5259312900000002E-4</v>
      </c>
      <c r="BO169" s="146">
        <v>5.0112705199999998E-4</v>
      </c>
      <c r="BP169" s="146">
        <v>2.4011155599999999E-4</v>
      </c>
      <c r="BQ169" s="146">
        <v>2.3328369900000001E-4</v>
      </c>
      <c r="BR169" s="146">
        <v>2.2433724499999999E-4</v>
      </c>
      <c r="BS169" s="146">
        <v>2.0590532700000001E-4</v>
      </c>
      <c r="BT169" s="146">
        <v>2.5288414400000001E-4</v>
      </c>
      <c r="BU169" s="146">
        <v>2.4703893499999999E-4</v>
      </c>
      <c r="BV169" s="146">
        <v>2.37789236E-4</v>
      </c>
      <c r="BW169" s="146">
        <v>2.1974101499999999E-4</v>
      </c>
      <c r="BX169" s="146">
        <v>2.5288341799999998E-4</v>
      </c>
      <c r="BY169" s="146">
        <v>2.4703865600000002E-4</v>
      </c>
      <c r="BZ169" s="146">
        <v>2.37789434E-4</v>
      </c>
      <c r="CA169" s="146">
        <v>2.19741339E-4</v>
      </c>
      <c r="CB169" s="146">
        <v>1.16531746E-4</v>
      </c>
      <c r="CC169" s="146">
        <v>1.13260881E-4</v>
      </c>
      <c r="CD169" s="146">
        <v>1.09624243E-4</v>
      </c>
      <c r="CE169" s="146">
        <v>9.9140231000000001E-5</v>
      </c>
      <c r="CF169" s="146">
        <v>1.82722872E-4</v>
      </c>
      <c r="CG169" s="146">
        <v>1.7694391800000001E-4</v>
      </c>
      <c r="CH169" s="146">
        <v>1.6960405E-4</v>
      </c>
      <c r="CI169" s="146">
        <v>1.5538775600000001E-4</v>
      </c>
      <c r="CJ169" s="146">
        <v>1.2166955199999999E-4</v>
      </c>
      <c r="CK169" s="146">
        <v>1.2037524199999999E-4</v>
      </c>
      <c r="CL169" s="146">
        <v>1.21526784E-4</v>
      </c>
      <c r="CM169" s="146">
        <v>1.3671697199999999E-4</v>
      </c>
      <c r="CN169" s="146">
        <v>6.1005159500000003E-4</v>
      </c>
      <c r="CO169" s="146">
        <v>6.5073724799999996E-4</v>
      </c>
      <c r="CP169" s="146">
        <v>6.4697129999999998E-4</v>
      </c>
      <c r="CQ169" s="146">
        <v>6.1573893599999995E-4</v>
      </c>
      <c r="CT169" s="105"/>
    </row>
    <row r="170" spans="1:98" x14ac:dyDescent="0.25">
      <c r="A170" s="122" t="s">
        <v>693</v>
      </c>
      <c r="B170" s="104" t="s">
        <v>698</v>
      </c>
      <c r="C170" s="88" t="s">
        <v>209</v>
      </c>
      <c r="D170" s="123">
        <f t="shared" ca="1" si="18"/>
        <v>0</v>
      </c>
      <c r="E170" s="123">
        <f t="shared" ca="1" si="18"/>
        <v>0</v>
      </c>
      <c r="F170" s="123">
        <f t="shared" ca="1" si="18"/>
        <v>0</v>
      </c>
      <c r="G170" s="123">
        <f t="shared" ca="1" si="18"/>
        <v>0</v>
      </c>
      <c r="H170" s="123">
        <f t="shared" ca="1" si="18"/>
        <v>0</v>
      </c>
      <c r="I170" s="123">
        <f t="shared" ca="1" si="18"/>
        <v>0</v>
      </c>
      <c r="J170" s="123">
        <f t="shared" ca="1" si="18"/>
        <v>0</v>
      </c>
      <c r="K170" s="123">
        <f t="shared" ca="1" si="18"/>
        <v>0</v>
      </c>
      <c r="L170" s="123">
        <f t="shared" ca="1" si="18"/>
        <v>0</v>
      </c>
      <c r="M170" s="123">
        <f t="shared" ca="1" si="18"/>
        <v>0</v>
      </c>
      <c r="N170" s="123">
        <f t="shared" ca="1" si="18"/>
        <v>0</v>
      </c>
      <c r="O170" s="123">
        <f t="shared" ca="1" si="18"/>
        <v>0</v>
      </c>
      <c r="P170" s="123">
        <f t="shared" ca="1" si="18"/>
        <v>0</v>
      </c>
      <c r="Q170" s="123">
        <f t="shared" ca="1" si="18"/>
        <v>0</v>
      </c>
      <c r="R170" s="123">
        <f t="shared" ca="1" si="18"/>
        <v>3.4489249999999998E-7</v>
      </c>
      <c r="S170" s="123">
        <f t="shared" ca="1" si="18"/>
        <v>0</v>
      </c>
      <c r="T170" s="123">
        <f t="shared" ca="1" si="17"/>
        <v>1.615245E-7</v>
      </c>
      <c r="U170" s="124">
        <f t="shared" ca="1" si="17"/>
        <v>2.4703145750000001E-5</v>
      </c>
      <c r="X170" s="146">
        <v>0</v>
      </c>
      <c r="Y170" s="146">
        <v>0</v>
      </c>
      <c r="Z170" s="146">
        <v>0</v>
      </c>
      <c r="AA170" s="146">
        <v>0</v>
      </c>
      <c r="AB170" s="146">
        <v>0</v>
      </c>
      <c r="AC170" s="146">
        <v>0</v>
      </c>
      <c r="AD170" s="146">
        <v>0</v>
      </c>
      <c r="AE170" s="146">
        <v>0</v>
      </c>
      <c r="AF170" s="146">
        <v>0</v>
      </c>
      <c r="AG170" s="146">
        <v>0</v>
      </c>
      <c r="AH170" s="146">
        <v>0</v>
      </c>
      <c r="AI170" s="146">
        <v>0</v>
      </c>
      <c r="AJ170" s="146">
        <v>0</v>
      </c>
      <c r="AK170" s="146">
        <v>0</v>
      </c>
      <c r="AL170" s="146">
        <v>0</v>
      </c>
      <c r="AM170" s="146">
        <v>0</v>
      </c>
      <c r="AN170" s="146">
        <v>0</v>
      </c>
      <c r="AO170" s="146">
        <v>0</v>
      </c>
      <c r="AP170" s="146">
        <v>0</v>
      </c>
      <c r="AQ170" s="146">
        <v>0</v>
      </c>
      <c r="AR170" s="146">
        <v>0</v>
      </c>
      <c r="AS170" s="146">
        <v>0</v>
      </c>
      <c r="AT170" s="146">
        <v>0</v>
      </c>
      <c r="AU170" s="146">
        <v>0</v>
      </c>
      <c r="AV170" s="146">
        <v>0</v>
      </c>
      <c r="AW170" s="146">
        <v>0</v>
      </c>
      <c r="AX170" s="146">
        <v>0</v>
      </c>
      <c r="AY170" s="146">
        <v>0</v>
      </c>
      <c r="AZ170" s="146">
        <v>0</v>
      </c>
      <c r="BA170" s="146">
        <v>0</v>
      </c>
      <c r="BB170" s="109">
        <v>0</v>
      </c>
      <c r="BC170" s="109">
        <v>0</v>
      </c>
      <c r="BD170" s="146">
        <v>0</v>
      </c>
      <c r="BE170" s="146">
        <v>0</v>
      </c>
      <c r="BF170" s="146">
        <v>0</v>
      </c>
      <c r="BG170" s="146">
        <v>0</v>
      </c>
      <c r="BH170" s="146">
        <v>0</v>
      </c>
      <c r="BI170" s="146">
        <v>0</v>
      </c>
      <c r="BJ170" s="146">
        <v>0</v>
      </c>
      <c r="BK170" s="146">
        <v>0</v>
      </c>
      <c r="BL170" s="146">
        <v>0</v>
      </c>
      <c r="BM170" s="146">
        <v>0</v>
      </c>
      <c r="BN170" s="146">
        <v>0</v>
      </c>
      <c r="BO170" s="146">
        <v>0</v>
      </c>
      <c r="BP170" s="146">
        <v>0</v>
      </c>
      <c r="BQ170" s="146">
        <v>0</v>
      </c>
      <c r="BR170" s="146">
        <v>0</v>
      </c>
      <c r="BS170" s="146">
        <v>0</v>
      </c>
      <c r="BT170" s="146">
        <v>0</v>
      </c>
      <c r="BU170" s="146">
        <v>0</v>
      </c>
      <c r="BV170" s="146">
        <v>0</v>
      </c>
      <c r="BW170" s="146">
        <v>0</v>
      </c>
      <c r="BX170" s="146">
        <v>0</v>
      </c>
      <c r="BY170" s="146">
        <v>0</v>
      </c>
      <c r="BZ170" s="146">
        <v>0</v>
      </c>
      <c r="CA170" s="146">
        <v>0</v>
      </c>
      <c r="CB170" s="146">
        <v>0</v>
      </c>
      <c r="CC170" s="146">
        <v>5.7083699999999997E-7</v>
      </c>
      <c r="CD170" s="146">
        <v>4.9579100000000005E-7</v>
      </c>
      <c r="CE170" s="146">
        <v>3.12942E-7</v>
      </c>
      <c r="CF170" s="146">
        <v>0</v>
      </c>
      <c r="CG170" s="146">
        <v>0</v>
      </c>
      <c r="CH170" s="146">
        <v>0</v>
      </c>
      <c r="CI170" s="146">
        <v>0</v>
      </c>
      <c r="CJ170" s="146">
        <v>0</v>
      </c>
      <c r="CK170" s="146">
        <v>4.0156800000000001E-7</v>
      </c>
      <c r="CL170" s="146">
        <v>2.4452999999999998E-7</v>
      </c>
      <c r="CM170" s="146">
        <v>0</v>
      </c>
      <c r="CN170" s="146">
        <v>2.4823240000000002E-6</v>
      </c>
      <c r="CO170" s="146">
        <v>4.0669766000000002E-5</v>
      </c>
      <c r="CP170" s="146">
        <v>3.4341407000000002E-5</v>
      </c>
      <c r="CQ170" s="146">
        <v>2.1319085999999999E-5</v>
      </c>
      <c r="CT170" s="105"/>
    </row>
    <row r="171" spans="1:98" x14ac:dyDescent="0.25">
      <c r="A171" s="122" t="s">
        <v>693</v>
      </c>
      <c r="B171" s="104" t="s">
        <v>698</v>
      </c>
      <c r="C171" s="88" t="s">
        <v>210</v>
      </c>
      <c r="D171" s="123">
        <f t="shared" ca="1" si="18"/>
        <v>2.96783774E-4</v>
      </c>
      <c r="E171" s="123">
        <f t="shared" ca="1" si="18"/>
        <v>4.9468357899999996E-4</v>
      </c>
      <c r="F171" s="123">
        <f t="shared" ca="1" si="18"/>
        <v>1.4049688250000002E-5</v>
      </c>
      <c r="G171" s="123">
        <f t="shared" ca="1" si="18"/>
        <v>4.9468357899999996E-4</v>
      </c>
      <c r="H171" s="123">
        <f t="shared" ca="1" si="18"/>
        <v>5.1847568225E-4</v>
      </c>
      <c r="I171" s="123">
        <f t="shared" ca="1" si="18"/>
        <v>2.6843244025000001E-4</v>
      </c>
      <c r="J171" s="123">
        <f t="shared" ca="1" si="18"/>
        <v>5.5798205324999995E-4</v>
      </c>
      <c r="K171" s="123">
        <f t="shared" ca="1" si="18"/>
        <v>4.0047568749999995E-5</v>
      </c>
      <c r="L171" s="123">
        <f t="shared" ca="1" si="18"/>
        <v>3.5986309000000003E-5</v>
      </c>
      <c r="M171" s="123">
        <f t="shared" ca="1" si="18"/>
        <v>1.2721870374999999E-4</v>
      </c>
      <c r="N171" s="123">
        <f t="shared" ca="1" si="18"/>
        <v>2.7296640549999998E-4</v>
      </c>
      <c r="O171" s="123">
        <f t="shared" ca="1" si="18"/>
        <v>1.1893776899999999E-4</v>
      </c>
      <c r="P171" s="123">
        <f t="shared" ca="1" si="18"/>
        <v>1.2721880325E-4</v>
      </c>
      <c r="Q171" s="123">
        <f t="shared" ca="1" si="18"/>
        <v>1.2721870374999999E-4</v>
      </c>
      <c r="R171" s="123">
        <f t="shared" ca="1" si="18"/>
        <v>5.7555629000000001E-5</v>
      </c>
      <c r="S171" s="123">
        <f t="shared" ca="1" si="18"/>
        <v>8.9763621249999999E-5</v>
      </c>
      <c r="T171" s="123">
        <f t="shared" ca="1" si="17"/>
        <v>6.5955897250000007E-5</v>
      </c>
      <c r="U171" s="124">
        <f t="shared" ca="1" si="17"/>
        <v>3.4116520599999998E-4</v>
      </c>
      <c r="X171" s="146">
        <v>3.0919872700000003E-4</v>
      </c>
      <c r="Y171" s="146">
        <v>3.0908245100000001E-4</v>
      </c>
      <c r="Z171" s="146">
        <v>3.0520828200000002E-4</v>
      </c>
      <c r="AA171" s="146">
        <v>2.6364563600000002E-4</v>
      </c>
      <c r="AB171" s="146">
        <v>4.5599316999999999E-4</v>
      </c>
      <c r="AC171" s="146">
        <v>5.3973767200000001E-4</v>
      </c>
      <c r="AD171" s="146">
        <v>5.1362328599999999E-4</v>
      </c>
      <c r="AE171" s="146">
        <v>4.6938018799999999E-4</v>
      </c>
      <c r="AF171" s="146">
        <v>1.1958406E-5</v>
      </c>
      <c r="AG171" s="146">
        <v>1.2909512E-5</v>
      </c>
      <c r="AH171" s="146">
        <v>1.315861E-5</v>
      </c>
      <c r="AI171" s="146">
        <v>1.8172225E-5</v>
      </c>
      <c r="AJ171" s="146">
        <v>4.5599316999999999E-4</v>
      </c>
      <c r="AK171" s="146">
        <v>5.3973767200000001E-4</v>
      </c>
      <c r="AL171" s="146">
        <v>5.1362328599999999E-4</v>
      </c>
      <c r="AM171" s="146">
        <v>4.6938018799999999E-4</v>
      </c>
      <c r="AN171" s="146">
        <v>5.1786949499999999E-4</v>
      </c>
      <c r="AO171" s="146">
        <v>5.7270910700000003E-4</v>
      </c>
      <c r="AP171" s="146">
        <v>5.2472730799999997E-4</v>
      </c>
      <c r="AQ171" s="146">
        <v>4.5859681900000001E-4</v>
      </c>
      <c r="AR171" s="146">
        <v>2.5582252700000001E-4</v>
      </c>
      <c r="AS171" s="146">
        <v>2.6399251300000001E-4</v>
      </c>
      <c r="AT171" s="146">
        <v>2.8232777500000002E-4</v>
      </c>
      <c r="AU171" s="146">
        <v>2.71586946E-4</v>
      </c>
      <c r="AV171" s="146">
        <v>5.56161002E-4</v>
      </c>
      <c r="AW171" s="146">
        <v>6.16919477E-4</v>
      </c>
      <c r="AX171" s="146">
        <v>5.6549890099999998E-4</v>
      </c>
      <c r="AY171" s="146">
        <v>4.9334883300000004E-4</v>
      </c>
      <c r="AZ171" s="146">
        <v>7.2939397999999996E-5</v>
      </c>
      <c r="BA171" s="146">
        <v>8.7250876999999999E-5</v>
      </c>
      <c r="BB171" s="109">
        <v>0</v>
      </c>
      <c r="BC171" s="109">
        <v>0</v>
      </c>
      <c r="BD171" s="146">
        <v>8.1806304999999997E-5</v>
      </c>
      <c r="BE171" s="146">
        <v>6.2138931E-5</v>
      </c>
      <c r="BF171" s="146">
        <v>0</v>
      </c>
      <c r="BG171" s="146">
        <v>0</v>
      </c>
      <c r="BH171" s="146">
        <v>1.18789105E-4</v>
      </c>
      <c r="BI171" s="146">
        <v>1.3310191400000001E-4</v>
      </c>
      <c r="BJ171" s="146">
        <v>1.30796026E-4</v>
      </c>
      <c r="BK171" s="146">
        <v>1.2618777E-4</v>
      </c>
      <c r="BL171" s="146">
        <v>2.6457342700000002E-4</v>
      </c>
      <c r="BM171" s="146">
        <v>2.5371614E-4</v>
      </c>
      <c r="BN171" s="146">
        <v>2.6758872300000001E-4</v>
      </c>
      <c r="BO171" s="146">
        <v>3.05987332E-4</v>
      </c>
      <c r="BP171" s="146">
        <v>1.1082938300000001E-4</v>
      </c>
      <c r="BQ171" s="146">
        <v>1.2467262399999999E-4</v>
      </c>
      <c r="BR171" s="146">
        <v>1.22528726E-4</v>
      </c>
      <c r="BS171" s="146">
        <v>1.17720343E-4</v>
      </c>
      <c r="BT171" s="146">
        <v>1.1878936900000001E-4</v>
      </c>
      <c r="BU171" s="146">
        <v>1.3310196599999999E-4</v>
      </c>
      <c r="BV171" s="146">
        <v>1.3079624100000001E-4</v>
      </c>
      <c r="BW171" s="146">
        <v>1.2618763699999999E-4</v>
      </c>
      <c r="BX171" s="146">
        <v>1.18789105E-4</v>
      </c>
      <c r="BY171" s="146">
        <v>1.3310191400000001E-4</v>
      </c>
      <c r="BZ171" s="146">
        <v>1.30796026E-4</v>
      </c>
      <c r="CA171" s="146">
        <v>1.2618777E-4</v>
      </c>
      <c r="CB171" s="146">
        <v>5.3310535E-5</v>
      </c>
      <c r="CC171" s="146">
        <v>6.045553E-5</v>
      </c>
      <c r="CD171" s="146">
        <v>5.9777129E-5</v>
      </c>
      <c r="CE171" s="146">
        <v>5.6679321999999998E-5</v>
      </c>
      <c r="CF171" s="146">
        <v>8.3618070000000003E-5</v>
      </c>
      <c r="CG171" s="146">
        <v>9.4379281999999997E-5</v>
      </c>
      <c r="CH171" s="146">
        <v>9.2436826999999996E-5</v>
      </c>
      <c r="CI171" s="146">
        <v>8.8620305999999999E-5</v>
      </c>
      <c r="CJ171" s="146">
        <v>5.6049343000000003E-5</v>
      </c>
      <c r="CK171" s="146">
        <v>6.4504363000000004E-5</v>
      </c>
      <c r="CL171" s="146">
        <v>6.6051723000000006E-5</v>
      </c>
      <c r="CM171" s="146">
        <v>7.7218160000000003E-5</v>
      </c>
      <c r="CN171" s="146">
        <v>3.08529823E-4</v>
      </c>
      <c r="CO171" s="146">
        <v>3.5089935999999997E-4</v>
      </c>
      <c r="CP171" s="146">
        <v>3.5260720999999998E-4</v>
      </c>
      <c r="CQ171" s="146">
        <v>3.5262443100000002E-4</v>
      </c>
      <c r="CT171" s="105"/>
    </row>
    <row r="172" spans="1:98" x14ac:dyDescent="0.25">
      <c r="A172" s="122" t="s">
        <v>693</v>
      </c>
      <c r="B172" s="104" t="s">
        <v>698</v>
      </c>
      <c r="C172" s="88" t="s">
        <v>213</v>
      </c>
      <c r="D172" s="123">
        <f t="shared" ca="1" si="18"/>
        <v>1.9617444E-5</v>
      </c>
      <c r="E172" s="123">
        <f t="shared" ca="1" si="18"/>
        <v>3.10378585E-5</v>
      </c>
      <c r="F172" s="123">
        <f t="shared" ca="1" si="18"/>
        <v>0</v>
      </c>
      <c r="G172" s="123">
        <f t="shared" ca="1" si="18"/>
        <v>3.10378585E-5</v>
      </c>
      <c r="H172" s="123">
        <f t="shared" ca="1" si="18"/>
        <v>3.3183072499999999E-5</v>
      </c>
      <c r="I172" s="123">
        <f t="shared" ca="1" si="18"/>
        <v>1.3675134750000001E-5</v>
      </c>
      <c r="J172" s="123">
        <f t="shared" ca="1" si="18"/>
        <v>3.7430646750000003E-5</v>
      </c>
      <c r="K172" s="123">
        <f t="shared" ca="1" si="18"/>
        <v>0</v>
      </c>
      <c r="L172" s="123">
        <f t="shared" ca="1" si="18"/>
        <v>0</v>
      </c>
      <c r="M172" s="123">
        <f t="shared" ca="1" si="18"/>
        <v>6.771856E-6</v>
      </c>
      <c r="N172" s="123">
        <f t="shared" ca="1" si="18"/>
        <v>6.598169E-6</v>
      </c>
      <c r="O172" s="123">
        <f t="shared" ca="1" si="18"/>
        <v>6.2190714999999998E-6</v>
      </c>
      <c r="P172" s="123">
        <f t="shared" ca="1" si="18"/>
        <v>6.7718555000000003E-6</v>
      </c>
      <c r="Q172" s="123">
        <f t="shared" ca="1" si="18"/>
        <v>6.771856E-6</v>
      </c>
      <c r="R172" s="123">
        <f t="shared" ca="1" si="18"/>
        <v>0</v>
      </c>
      <c r="S172" s="123">
        <f t="shared" ca="1" si="18"/>
        <v>0</v>
      </c>
      <c r="T172" s="123">
        <f t="shared" ca="1" si="17"/>
        <v>4.3422989999999997E-6</v>
      </c>
      <c r="U172" s="124">
        <f t="shared" ca="1" si="17"/>
        <v>0</v>
      </c>
      <c r="X172" s="146">
        <v>0</v>
      </c>
      <c r="Y172" s="146">
        <v>3.7227805999999999E-5</v>
      </c>
      <c r="Z172" s="146">
        <v>3.0160261E-5</v>
      </c>
      <c r="AA172" s="146">
        <v>1.1081709000000001E-5</v>
      </c>
      <c r="AB172" s="146">
        <v>1.0068899E-5</v>
      </c>
      <c r="AC172" s="146">
        <v>5.4556786000000001E-5</v>
      </c>
      <c r="AD172" s="146">
        <v>4.2648989000000001E-5</v>
      </c>
      <c r="AE172" s="146">
        <v>1.6876760000000001E-5</v>
      </c>
      <c r="AF172" s="146">
        <v>0</v>
      </c>
      <c r="AG172" s="146">
        <v>0</v>
      </c>
      <c r="AH172" s="146">
        <v>0</v>
      </c>
      <c r="AI172" s="146">
        <v>0</v>
      </c>
      <c r="AJ172" s="146">
        <v>1.0068899E-5</v>
      </c>
      <c r="AK172" s="146">
        <v>5.4556786000000001E-5</v>
      </c>
      <c r="AL172" s="146">
        <v>4.2648989000000001E-5</v>
      </c>
      <c r="AM172" s="146">
        <v>1.6876760000000001E-5</v>
      </c>
      <c r="AN172" s="146">
        <v>1.1028684E-5</v>
      </c>
      <c r="AO172" s="146">
        <v>5.8679294999999999E-5</v>
      </c>
      <c r="AP172" s="146">
        <v>4.5661751999999999E-5</v>
      </c>
      <c r="AQ172" s="146">
        <v>1.7362559E-5</v>
      </c>
      <c r="AR172" s="146">
        <v>0</v>
      </c>
      <c r="AS172" s="146">
        <v>2.9896E-5</v>
      </c>
      <c r="AT172" s="146">
        <v>2.4804538999999999E-5</v>
      </c>
      <c r="AU172" s="146">
        <v>0</v>
      </c>
      <c r="AV172" s="146">
        <v>1.160703E-5</v>
      </c>
      <c r="AW172" s="146">
        <v>6.6460495999999994E-5</v>
      </c>
      <c r="AX172" s="146">
        <v>5.2343982999999999E-5</v>
      </c>
      <c r="AY172" s="146">
        <v>1.9311077999999999E-5</v>
      </c>
      <c r="AZ172" s="146">
        <v>0</v>
      </c>
      <c r="BA172" s="146">
        <v>0</v>
      </c>
      <c r="BB172" s="109">
        <v>0</v>
      </c>
      <c r="BC172" s="109">
        <v>0</v>
      </c>
      <c r="BD172" s="146">
        <v>0</v>
      </c>
      <c r="BE172" s="146">
        <v>0</v>
      </c>
      <c r="BF172" s="146">
        <v>0</v>
      </c>
      <c r="BG172" s="146">
        <v>0</v>
      </c>
      <c r="BH172" s="146">
        <v>0</v>
      </c>
      <c r="BI172" s="146">
        <v>1.5171119999999999E-5</v>
      </c>
      <c r="BJ172" s="146">
        <v>1.1916304000000001E-5</v>
      </c>
      <c r="BK172" s="146">
        <v>0</v>
      </c>
      <c r="BL172" s="146">
        <v>0</v>
      </c>
      <c r="BM172" s="146">
        <v>1.3206678E-5</v>
      </c>
      <c r="BN172" s="146">
        <v>1.3185998E-5</v>
      </c>
      <c r="BO172" s="146">
        <v>0</v>
      </c>
      <c r="BP172" s="146">
        <v>0</v>
      </c>
      <c r="BQ172" s="146">
        <v>1.3898501E-5</v>
      </c>
      <c r="BR172" s="146">
        <v>1.0977785000000001E-5</v>
      </c>
      <c r="BS172" s="146">
        <v>0</v>
      </c>
      <c r="BT172" s="146">
        <v>0</v>
      </c>
      <c r="BU172" s="146">
        <v>1.5171116E-5</v>
      </c>
      <c r="BV172" s="146">
        <v>1.1916305999999999E-5</v>
      </c>
      <c r="BW172" s="146">
        <v>0</v>
      </c>
      <c r="BX172" s="146">
        <v>0</v>
      </c>
      <c r="BY172" s="146">
        <v>1.5171119999999999E-5</v>
      </c>
      <c r="BZ172" s="146">
        <v>1.1916304000000001E-5</v>
      </c>
      <c r="CA172" s="146">
        <v>0</v>
      </c>
      <c r="CB172" s="146">
        <v>0</v>
      </c>
      <c r="CC172" s="146">
        <v>0</v>
      </c>
      <c r="CD172" s="146">
        <v>0</v>
      </c>
      <c r="CE172" s="146">
        <v>0</v>
      </c>
      <c r="CF172" s="146">
        <v>0</v>
      </c>
      <c r="CG172" s="146">
        <v>0</v>
      </c>
      <c r="CH172" s="146">
        <v>0</v>
      </c>
      <c r="CI172" s="146">
        <v>0</v>
      </c>
      <c r="CJ172" s="146">
        <v>0</v>
      </c>
      <c r="CK172" s="146">
        <v>1.7369195999999999E-5</v>
      </c>
      <c r="CL172" s="146">
        <v>0</v>
      </c>
      <c r="CM172" s="146">
        <v>0</v>
      </c>
      <c r="CN172" s="146">
        <v>0</v>
      </c>
      <c r="CO172" s="146">
        <v>0</v>
      </c>
      <c r="CP172" s="146">
        <v>0</v>
      </c>
      <c r="CQ172" s="146">
        <v>0</v>
      </c>
      <c r="CT172" s="105"/>
    </row>
    <row r="173" spans="1:98" x14ac:dyDescent="0.25">
      <c r="A173" s="122" t="s">
        <v>693</v>
      </c>
      <c r="B173" s="104" t="s">
        <v>698</v>
      </c>
      <c r="C173" s="88" t="s">
        <v>169</v>
      </c>
      <c r="D173" s="123">
        <f t="shared" ca="1" si="18"/>
        <v>1.5251679534999999E-3</v>
      </c>
      <c r="E173" s="123">
        <f t="shared" ca="1" si="18"/>
        <v>2.4631126937499997E-3</v>
      </c>
      <c r="F173" s="123">
        <f t="shared" ca="1" si="18"/>
        <v>1.4629064775E-4</v>
      </c>
      <c r="G173" s="123">
        <f t="shared" ca="1" si="18"/>
        <v>2.4631126937499997E-3</v>
      </c>
      <c r="H173" s="123">
        <f t="shared" ca="1" si="18"/>
        <v>2.8874274062500004E-3</v>
      </c>
      <c r="I173" s="123">
        <f t="shared" ca="1" si="18"/>
        <v>3.2240250624999999E-4</v>
      </c>
      <c r="J173" s="123">
        <f t="shared" ca="1" si="18"/>
        <v>2.8106277702499996E-3</v>
      </c>
      <c r="K173" s="123">
        <f t="shared" ca="1" si="18"/>
        <v>5.2996921492499995E-3</v>
      </c>
      <c r="L173" s="123">
        <f t="shared" ca="1" si="18"/>
        <v>0.10500174887274999</v>
      </c>
      <c r="M173" s="123">
        <f t="shared" ca="1" si="18"/>
        <v>7.1339096875000008E-4</v>
      </c>
      <c r="N173" s="123">
        <f t="shared" ca="1" si="18"/>
        <v>1.463061524E-3</v>
      </c>
      <c r="O173" s="123">
        <f t="shared" ca="1" si="18"/>
        <v>6.7223417550000002E-4</v>
      </c>
      <c r="P173" s="123">
        <f t="shared" ca="1" si="18"/>
        <v>7.1339071075000003E-4</v>
      </c>
      <c r="Q173" s="123">
        <f t="shared" ca="1" si="18"/>
        <v>7.1339096875000008E-4</v>
      </c>
      <c r="R173" s="123">
        <f t="shared" ca="1" si="18"/>
        <v>3.2676894299999999E-4</v>
      </c>
      <c r="S173" s="123">
        <f t="shared" ca="1" si="18"/>
        <v>5.0918806400000001E-4</v>
      </c>
      <c r="T173" s="123">
        <f t="shared" ca="1" si="17"/>
        <v>3.717978535E-4</v>
      </c>
      <c r="U173" s="124">
        <f t="shared" ca="1" si="17"/>
        <v>1.89717064775E-3</v>
      </c>
      <c r="X173" s="146">
        <v>1.7364667060000001E-3</v>
      </c>
      <c r="Y173" s="146">
        <v>1.444254556E-3</v>
      </c>
      <c r="Z173" s="146">
        <v>1.560828645E-3</v>
      </c>
      <c r="AA173" s="146">
        <v>1.3591219070000001E-3</v>
      </c>
      <c r="AB173" s="146">
        <v>2.4781319339999999E-3</v>
      </c>
      <c r="AC173" s="146">
        <v>2.5081328429999998E-3</v>
      </c>
      <c r="AD173" s="146">
        <v>2.5527336049999999E-3</v>
      </c>
      <c r="AE173" s="146">
        <v>2.3134523929999999E-3</v>
      </c>
      <c r="AF173" s="146">
        <v>2.21599137E-4</v>
      </c>
      <c r="AG173" s="146">
        <v>1.20689473E-4</v>
      </c>
      <c r="AH173" s="146">
        <v>1.18086581E-4</v>
      </c>
      <c r="AI173" s="146">
        <v>1.2478740000000001E-4</v>
      </c>
      <c r="AJ173" s="146">
        <v>2.4781319339999999E-3</v>
      </c>
      <c r="AK173" s="146">
        <v>2.5081328429999998E-3</v>
      </c>
      <c r="AL173" s="146">
        <v>2.5527336049999999E-3</v>
      </c>
      <c r="AM173" s="146">
        <v>2.3134523929999999E-3</v>
      </c>
      <c r="AN173" s="146">
        <v>2.878763736E-3</v>
      </c>
      <c r="AO173" s="146">
        <v>2.8633051659999998E-3</v>
      </c>
      <c r="AP173" s="146">
        <v>3.1709273869999998E-3</v>
      </c>
      <c r="AQ173" s="146">
        <v>2.6367133360000001E-3</v>
      </c>
      <c r="AR173" s="146">
        <v>4.6426768000000003E-4</v>
      </c>
      <c r="AS173" s="146">
        <v>2.1704149600000001E-4</v>
      </c>
      <c r="AT173" s="146">
        <v>2.6036599600000001E-4</v>
      </c>
      <c r="AU173" s="146">
        <v>3.47934853E-4</v>
      </c>
      <c r="AV173" s="146">
        <v>2.2784693940000001E-3</v>
      </c>
      <c r="AW173" s="146">
        <v>2.586123023E-3</v>
      </c>
      <c r="AX173" s="146">
        <v>3.52558412E-3</v>
      </c>
      <c r="AY173" s="146">
        <v>2.8523345440000002E-3</v>
      </c>
      <c r="AZ173" s="146">
        <v>1.2519149342E-2</v>
      </c>
      <c r="BA173" s="146">
        <v>8.6796192549999998E-3</v>
      </c>
      <c r="BB173" s="109">
        <v>0</v>
      </c>
      <c r="BC173" s="109">
        <v>0</v>
      </c>
      <c r="BD173" s="146">
        <v>3.4600414915000002E-2</v>
      </c>
      <c r="BE173" s="146">
        <v>5.8139036985000003E-2</v>
      </c>
      <c r="BF173" s="146">
        <v>0.163769402625</v>
      </c>
      <c r="BG173" s="146">
        <v>0.16349814096599999</v>
      </c>
      <c r="BH173" s="146">
        <v>7.02129274E-4</v>
      </c>
      <c r="BI173" s="146">
        <v>6.9092511799999996E-4</v>
      </c>
      <c r="BJ173" s="146">
        <v>7.5086669500000003E-4</v>
      </c>
      <c r="BK173" s="146">
        <v>7.0964278800000002E-4</v>
      </c>
      <c r="BL173" s="146">
        <v>1.3821431350000001E-3</v>
      </c>
      <c r="BM173" s="146">
        <v>1.2741990089999999E-3</v>
      </c>
      <c r="BN173" s="146">
        <v>1.483871247E-3</v>
      </c>
      <c r="BO173" s="146">
        <v>1.7120327050000001E-3</v>
      </c>
      <c r="BP173" s="146">
        <v>6.65567744E-4</v>
      </c>
      <c r="BQ173" s="146">
        <v>6.5204706599999995E-4</v>
      </c>
      <c r="BR173" s="146">
        <v>7.0741524899999996E-4</v>
      </c>
      <c r="BS173" s="146">
        <v>6.6390664299999995E-4</v>
      </c>
      <c r="BT173" s="146">
        <v>7.0212908000000002E-4</v>
      </c>
      <c r="BU173" s="146">
        <v>6.9092500899999997E-4</v>
      </c>
      <c r="BV173" s="146">
        <v>7.5086602100000001E-4</v>
      </c>
      <c r="BW173" s="146">
        <v>7.0964273300000002E-4</v>
      </c>
      <c r="BX173" s="146">
        <v>7.02129274E-4</v>
      </c>
      <c r="BY173" s="146">
        <v>6.9092511799999996E-4</v>
      </c>
      <c r="BZ173" s="146">
        <v>7.5086669500000003E-4</v>
      </c>
      <c r="CA173" s="146">
        <v>7.0964278800000002E-4</v>
      </c>
      <c r="CB173" s="146">
        <v>3.2278726600000002E-4</v>
      </c>
      <c r="CC173" s="146">
        <v>3.1782642499999998E-4</v>
      </c>
      <c r="CD173" s="146">
        <v>3.4613660799999999E-4</v>
      </c>
      <c r="CE173" s="146">
        <v>3.20325473E-4</v>
      </c>
      <c r="CF173" s="146">
        <v>5.0602633000000001E-4</v>
      </c>
      <c r="CG173" s="146">
        <v>4.9477599299999997E-4</v>
      </c>
      <c r="CH173" s="146">
        <v>5.3521354299999999E-4</v>
      </c>
      <c r="CI173" s="146">
        <v>5.0073638999999996E-4</v>
      </c>
      <c r="CJ173" s="146">
        <v>3.3564074600000001E-4</v>
      </c>
      <c r="CK173" s="146">
        <v>3.3502769799999998E-4</v>
      </c>
      <c r="CL173" s="146">
        <v>3.8064368399999999E-4</v>
      </c>
      <c r="CM173" s="146">
        <v>4.3587928600000001E-4</v>
      </c>
      <c r="CN173" s="146">
        <v>1.7357786429999999E-3</v>
      </c>
      <c r="CO173" s="146">
        <v>1.8133329349999999E-3</v>
      </c>
      <c r="CP173" s="146">
        <v>2.0557103060000002E-3</v>
      </c>
      <c r="CQ173" s="146">
        <v>1.9838607069999998E-3</v>
      </c>
      <c r="CT173" s="105"/>
    </row>
    <row r="174" spans="1:98" x14ac:dyDescent="0.25">
      <c r="A174" s="122" t="s">
        <v>693</v>
      </c>
      <c r="B174" s="104" t="s">
        <v>698</v>
      </c>
      <c r="C174" s="88" t="s">
        <v>214</v>
      </c>
      <c r="D174" s="123">
        <f t="shared" ca="1" si="18"/>
        <v>1.0074212480750001E-2</v>
      </c>
      <c r="E174" s="123">
        <f t="shared" ca="1" si="18"/>
        <v>1.6585127525500003E-2</v>
      </c>
      <c r="F174" s="123">
        <f t="shared" ca="1" si="18"/>
        <v>1.1878576339999999E-3</v>
      </c>
      <c r="G174" s="123">
        <f t="shared" ca="1" si="18"/>
        <v>1.6585127525500003E-2</v>
      </c>
      <c r="H174" s="123">
        <f t="shared" ca="1" si="18"/>
        <v>1.9022150564749998E-2</v>
      </c>
      <c r="I174" s="123">
        <f t="shared" ca="1" si="18"/>
        <v>4.6941623052499997E-3</v>
      </c>
      <c r="J174" s="123">
        <f t="shared" ca="1" si="18"/>
        <v>2.0686443524499998E-2</v>
      </c>
      <c r="K174" s="123">
        <f t="shared" ca="1" si="18"/>
        <v>1.5292116402500001E-3</v>
      </c>
      <c r="L174" s="123">
        <f t="shared" ca="1" si="18"/>
        <v>2.1653603442499999E-3</v>
      </c>
      <c r="M174" s="123">
        <f t="shared" ca="1" si="18"/>
        <v>4.4116814792499997E-3</v>
      </c>
      <c r="N174" s="123">
        <f t="shared" ca="1" si="18"/>
        <v>8.5382037470000012E-3</v>
      </c>
      <c r="O174" s="123">
        <f t="shared" ca="1" si="18"/>
        <v>4.18708820425E-3</v>
      </c>
      <c r="P174" s="123">
        <f t="shared" ca="1" si="18"/>
        <v>4.4116884355000002E-3</v>
      </c>
      <c r="Q174" s="123">
        <f t="shared" ca="1" si="18"/>
        <v>4.4116814792499997E-3</v>
      </c>
      <c r="R174" s="123">
        <f t="shared" ca="1" si="18"/>
        <v>2.0435876187500004E-3</v>
      </c>
      <c r="S174" s="123">
        <f t="shared" ca="1" si="18"/>
        <v>3.1801667705000005E-3</v>
      </c>
      <c r="T174" s="123">
        <f t="shared" ca="1" si="17"/>
        <v>2.2884940685000002E-3</v>
      </c>
      <c r="U174" s="124">
        <f t="shared" ca="1" si="17"/>
        <v>1.1179649508E-2</v>
      </c>
      <c r="X174" s="146">
        <v>1.2660651280000001E-2</v>
      </c>
      <c r="Y174" s="146">
        <v>1.0088767259E-2</v>
      </c>
      <c r="Z174" s="146">
        <v>9.5194343560000005E-3</v>
      </c>
      <c r="AA174" s="146">
        <v>8.0279970280000001E-3</v>
      </c>
      <c r="AB174" s="146">
        <v>1.7699591359999999E-2</v>
      </c>
      <c r="AC174" s="146">
        <v>1.8255743566000002E-2</v>
      </c>
      <c r="AD174" s="146">
        <v>1.6169773232000001E-2</v>
      </c>
      <c r="AE174" s="146">
        <v>1.4215401944E-2</v>
      </c>
      <c r="AF174" s="146">
        <v>1.895237838E-3</v>
      </c>
      <c r="AG174" s="146">
        <v>1.002112995E-3</v>
      </c>
      <c r="AH174" s="146">
        <v>9.0922643199999997E-4</v>
      </c>
      <c r="AI174" s="146">
        <v>9.4485327099999995E-4</v>
      </c>
      <c r="AJ174" s="146">
        <v>1.7699591359999999E-2</v>
      </c>
      <c r="AK174" s="146">
        <v>1.8255743566000002E-2</v>
      </c>
      <c r="AL174" s="146">
        <v>1.6169773232000001E-2</v>
      </c>
      <c r="AM174" s="146">
        <v>1.4215401944E-2</v>
      </c>
      <c r="AN174" s="146">
        <v>2.161159713E-2</v>
      </c>
      <c r="AO174" s="146">
        <v>2.0660029853E-2</v>
      </c>
      <c r="AP174" s="146">
        <v>1.8577872820999999E-2</v>
      </c>
      <c r="AQ174" s="146">
        <v>1.5239102455E-2</v>
      </c>
      <c r="AR174" s="146">
        <v>6.2661834899999996E-3</v>
      </c>
      <c r="AS174" s="146">
        <v>3.954612695E-3</v>
      </c>
      <c r="AT174" s="146">
        <v>3.9141699910000003E-3</v>
      </c>
      <c r="AU174" s="146">
        <v>4.641683045E-3</v>
      </c>
      <c r="AV174" s="146">
        <v>2.2640103200000001E-2</v>
      </c>
      <c r="AW174" s="146">
        <v>2.2385014081E-2</v>
      </c>
      <c r="AX174" s="146">
        <v>2.0894642045000002E-2</v>
      </c>
      <c r="AY174" s="146">
        <v>1.6826014771999999E-2</v>
      </c>
      <c r="AZ174" s="146">
        <v>3.7864906759999999E-3</v>
      </c>
      <c r="BA174" s="146">
        <v>2.330355885E-3</v>
      </c>
      <c r="BB174" s="109">
        <v>0</v>
      </c>
      <c r="BC174" s="109">
        <v>0</v>
      </c>
      <c r="BD174" s="146">
        <v>4.7691497249999996E-3</v>
      </c>
      <c r="BE174" s="146">
        <v>3.8139832379999999E-3</v>
      </c>
      <c r="BF174" s="146">
        <v>3.6495982000000002E-5</v>
      </c>
      <c r="BG174" s="146">
        <v>4.1812432000000001E-5</v>
      </c>
      <c r="BH174" s="146">
        <v>4.6620063689999996E-3</v>
      </c>
      <c r="BI174" s="146">
        <v>4.58213548E-3</v>
      </c>
      <c r="BJ174" s="146">
        <v>4.3379092750000002E-3</v>
      </c>
      <c r="BK174" s="146">
        <v>4.0646747929999998E-3</v>
      </c>
      <c r="BL174" s="146">
        <v>8.4240076639999998E-3</v>
      </c>
      <c r="BM174" s="146">
        <v>8.2556379620000002E-3</v>
      </c>
      <c r="BN174" s="146">
        <v>8.1048741110000006E-3</v>
      </c>
      <c r="BO174" s="146">
        <v>9.3682952510000007E-3</v>
      </c>
      <c r="BP174" s="146">
        <v>4.4678823270000003E-3</v>
      </c>
      <c r="BQ174" s="146">
        <v>4.3519397199999997E-3</v>
      </c>
      <c r="BR174" s="146">
        <v>4.1113657959999999E-3</v>
      </c>
      <c r="BS174" s="146">
        <v>3.8171649740000001E-3</v>
      </c>
      <c r="BT174" s="146">
        <v>4.6620191289999998E-3</v>
      </c>
      <c r="BU174" s="146">
        <v>4.5821527609999999E-3</v>
      </c>
      <c r="BV174" s="146">
        <v>4.3379156629999999E-3</v>
      </c>
      <c r="BW174" s="146">
        <v>4.0646661890000003E-3</v>
      </c>
      <c r="BX174" s="146">
        <v>4.6620063689999996E-3</v>
      </c>
      <c r="BY174" s="146">
        <v>4.58213548E-3</v>
      </c>
      <c r="BZ174" s="146">
        <v>4.3379092750000002E-3</v>
      </c>
      <c r="CA174" s="146">
        <v>4.0646747929999998E-3</v>
      </c>
      <c r="CB174" s="146">
        <v>2.18584056E-3</v>
      </c>
      <c r="CC174" s="146">
        <v>2.125999411E-3</v>
      </c>
      <c r="CD174" s="146">
        <v>2.0189553300000002E-3</v>
      </c>
      <c r="CE174" s="146">
        <v>1.8435551739999999E-3</v>
      </c>
      <c r="CF174" s="146">
        <v>3.4122367679999999E-3</v>
      </c>
      <c r="CG174" s="146">
        <v>3.31222094E-3</v>
      </c>
      <c r="CH174" s="146">
        <v>3.1171239120000001E-3</v>
      </c>
      <c r="CI174" s="146">
        <v>2.8790854619999999E-3</v>
      </c>
      <c r="CJ174" s="146">
        <v>2.219946534E-3</v>
      </c>
      <c r="CK174" s="146">
        <v>2.230508651E-3</v>
      </c>
      <c r="CL174" s="146">
        <v>2.1996065159999999E-3</v>
      </c>
      <c r="CM174" s="146">
        <v>2.5039145730000002E-3</v>
      </c>
      <c r="CN174" s="146">
        <v>1.0606059883999999E-2</v>
      </c>
      <c r="CO174" s="146">
        <v>1.1804927562E-2</v>
      </c>
      <c r="CP174" s="146">
        <v>1.1297763451E-2</v>
      </c>
      <c r="CQ174" s="146">
        <v>1.1009847135E-2</v>
      </c>
      <c r="CT174" s="105"/>
    </row>
    <row r="175" spans="1:98" x14ac:dyDescent="0.25">
      <c r="A175" s="122" t="s">
        <v>693</v>
      </c>
      <c r="B175" s="104" t="s">
        <v>698</v>
      </c>
      <c r="C175" s="88" t="s">
        <v>218</v>
      </c>
      <c r="D175" s="123">
        <f t="shared" ca="1" si="18"/>
        <v>0</v>
      </c>
      <c r="E175" s="123">
        <f t="shared" ca="1" si="18"/>
        <v>0</v>
      </c>
      <c r="F175" s="123">
        <f t="shared" ca="1" si="18"/>
        <v>0</v>
      </c>
      <c r="G175" s="123">
        <f t="shared" ca="1" si="18"/>
        <v>0</v>
      </c>
      <c r="H175" s="123">
        <f t="shared" ca="1" si="18"/>
        <v>0</v>
      </c>
      <c r="I175" s="123">
        <f t="shared" ca="1" si="18"/>
        <v>0</v>
      </c>
      <c r="J175" s="123">
        <f t="shared" ca="1" si="18"/>
        <v>0</v>
      </c>
      <c r="K175" s="123">
        <f t="shared" ca="1" si="18"/>
        <v>0</v>
      </c>
      <c r="L175" s="123">
        <f t="shared" ca="1" si="18"/>
        <v>4.8881637500000001E-6</v>
      </c>
      <c r="M175" s="123">
        <f t="shared" ca="1" si="18"/>
        <v>7.2275000000000004E-8</v>
      </c>
      <c r="N175" s="123">
        <f t="shared" ca="1" si="18"/>
        <v>0</v>
      </c>
      <c r="O175" s="123">
        <f t="shared" ca="1" si="18"/>
        <v>0</v>
      </c>
      <c r="P175" s="123">
        <f t="shared" ca="1" si="18"/>
        <v>0</v>
      </c>
      <c r="Q175" s="123">
        <f t="shared" ca="1" si="18"/>
        <v>7.2275000000000004E-8</v>
      </c>
      <c r="R175" s="123">
        <f t="shared" ca="1" si="18"/>
        <v>0</v>
      </c>
      <c r="S175" s="123">
        <f t="shared" ca="1" si="18"/>
        <v>0</v>
      </c>
      <c r="T175" s="123">
        <f t="shared" ca="1" si="17"/>
        <v>0</v>
      </c>
      <c r="U175" s="124">
        <f t="shared" ca="1" si="17"/>
        <v>0</v>
      </c>
      <c r="X175" s="146">
        <v>0</v>
      </c>
      <c r="Y175" s="146">
        <v>0</v>
      </c>
      <c r="Z175" s="146">
        <v>0</v>
      </c>
      <c r="AA175" s="146">
        <v>0</v>
      </c>
      <c r="AB175" s="146">
        <v>0</v>
      </c>
      <c r="AC175" s="146">
        <v>0</v>
      </c>
      <c r="AD175" s="146">
        <v>0</v>
      </c>
      <c r="AE175" s="146">
        <v>0</v>
      </c>
      <c r="AF175" s="146">
        <v>0</v>
      </c>
      <c r="AG175" s="146">
        <v>0</v>
      </c>
      <c r="AH175" s="146">
        <v>0</v>
      </c>
      <c r="AI175" s="146">
        <v>0</v>
      </c>
      <c r="AJ175" s="146">
        <v>0</v>
      </c>
      <c r="AK175" s="146">
        <v>0</v>
      </c>
      <c r="AL175" s="146">
        <v>0</v>
      </c>
      <c r="AM175" s="146">
        <v>0</v>
      </c>
      <c r="AN175" s="146">
        <v>0</v>
      </c>
      <c r="AO175" s="146">
        <v>0</v>
      </c>
      <c r="AP175" s="146">
        <v>0</v>
      </c>
      <c r="AQ175" s="146">
        <v>0</v>
      </c>
      <c r="AR175" s="146">
        <v>0</v>
      </c>
      <c r="AS175" s="146">
        <v>0</v>
      </c>
      <c r="AT175" s="146">
        <v>0</v>
      </c>
      <c r="AU175" s="146">
        <v>0</v>
      </c>
      <c r="AV175" s="146">
        <v>0</v>
      </c>
      <c r="AW175" s="146">
        <v>0</v>
      </c>
      <c r="AX175" s="146">
        <v>0</v>
      </c>
      <c r="AY175" s="146">
        <v>0</v>
      </c>
      <c r="AZ175" s="146">
        <v>0</v>
      </c>
      <c r="BA175" s="146">
        <v>0</v>
      </c>
      <c r="BB175" s="109">
        <v>0</v>
      </c>
      <c r="BC175" s="109">
        <v>0</v>
      </c>
      <c r="BD175" s="146">
        <v>0</v>
      </c>
      <c r="BE175" s="146">
        <v>1.9552655E-5</v>
      </c>
      <c r="BF175" s="146">
        <v>0</v>
      </c>
      <c r="BG175" s="146">
        <v>0</v>
      </c>
      <c r="BH175" s="146">
        <v>0</v>
      </c>
      <c r="BI175" s="146">
        <v>2.8910000000000001E-7</v>
      </c>
      <c r="BJ175" s="146">
        <v>0</v>
      </c>
      <c r="BK175" s="146">
        <v>0</v>
      </c>
      <c r="BL175" s="146">
        <v>0</v>
      </c>
      <c r="BM175" s="146">
        <v>0</v>
      </c>
      <c r="BN175" s="146">
        <v>0</v>
      </c>
      <c r="BO175" s="146">
        <v>0</v>
      </c>
      <c r="BP175" s="146">
        <v>0</v>
      </c>
      <c r="BQ175" s="146">
        <v>0</v>
      </c>
      <c r="BR175" s="146">
        <v>0</v>
      </c>
      <c r="BS175" s="146">
        <v>0</v>
      </c>
      <c r="BT175" s="146">
        <v>0</v>
      </c>
      <c r="BU175" s="146">
        <v>0</v>
      </c>
      <c r="BV175" s="146">
        <v>0</v>
      </c>
      <c r="BW175" s="146">
        <v>0</v>
      </c>
      <c r="BX175" s="146">
        <v>0</v>
      </c>
      <c r="BY175" s="146">
        <v>2.8910000000000001E-7</v>
      </c>
      <c r="BZ175" s="146">
        <v>0</v>
      </c>
      <c r="CA175" s="146">
        <v>0</v>
      </c>
      <c r="CB175" s="146">
        <v>0</v>
      </c>
      <c r="CC175" s="146">
        <v>0</v>
      </c>
      <c r="CD175" s="146">
        <v>0</v>
      </c>
      <c r="CE175" s="146">
        <v>0</v>
      </c>
      <c r="CF175" s="146">
        <v>0</v>
      </c>
      <c r="CG175" s="146">
        <v>0</v>
      </c>
      <c r="CH175" s="146">
        <v>0</v>
      </c>
      <c r="CI175" s="146">
        <v>0</v>
      </c>
      <c r="CJ175" s="146">
        <v>0</v>
      </c>
      <c r="CK175" s="146">
        <v>0</v>
      </c>
      <c r="CL175" s="146">
        <v>0</v>
      </c>
      <c r="CM175" s="146">
        <v>0</v>
      </c>
      <c r="CN175" s="146">
        <v>0</v>
      </c>
      <c r="CO175" s="146">
        <v>0</v>
      </c>
      <c r="CP175" s="146">
        <v>0</v>
      </c>
      <c r="CQ175" s="146">
        <v>0</v>
      </c>
      <c r="CT175" s="105"/>
    </row>
    <row r="176" spans="1:98" x14ac:dyDescent="0.25">
      <c r="A176" s="122" t="s">
        <v>693</v>
      </c>
      <c r="B176" s="104" t="s">
        <v>698</v>
      </c>
      <c r="C176" s="88" t="s">
        <v>222</v>
      </c>
      <c r="D176" s="123">
        <f t="shared" ca="1" si="18"/>
        <v>0</v>
      </c>
      <c r="E176" s="123">
        <f t="shared" ca="1" si="18"/>
        <v>0</v>
      </c>
      <c r="F176" s="123">
        <f t="shared" ca="1" si="18"/>
        <v>0</v>
      </c>
      <c r="G176" s="123">
        <f t="shared" ca="1" si="18"/>
        <v>0</v>
      </c>
      <c r="H176" s="123">
        <f t="shared" ca="1" si="18"/>
        <v>0</v>
      </c>
      <c r="I176" s="123">
        <f t="shared" ca="1" si="18"/>
        <v>0</v>
      </c>
      <c r="J176" s="123">
        <f t="shared" ca="1" si="18"/>
        <v>0</v>
      </c>
      <c r="K176" s="123">
        <f t="shared" ca="1" si="18"/>
        <v>0</v>
      </c>
      <c r="L176" s="123">
        <f t="shared" ca="1" si="18"/>
        <v>0</v>
      </c>
      <c r="M176" s="123">
        <f t="shared" ca="1" si="18"/>
        <v>0</v>
      </c>
      <c r="N176" s="123">
        <f t="shared" ca="1" si="18"/>
        <v>0</v>
      </c>
      <c r="O176" s="123">
        <f t="shared" ca="1" si="18"/>
        <v>0</v>
      </c>
      <c r="P176" s="123">
        <f t="shared" ca="1" si="18"/>
        <v>0</v>
      </c>
      <c r="Q176" s="123">
        <f t="shared" ca="1" si="18"/>
        <v>0</v>
      </c>
      <c r="R176" s="123">
        <f t="shared" ca="1" si="18"/>
        <v>8.5433550000000005E-7</v>
      </c>
      <c r="S176" s="123">
        <f t="shared" ca="1" si="18"/>
        <v>0</v>
      </c>
      <c r="T176" s="123">
        <f t="shared" ca="1" si="17"/>
        <v>3.4963774999999999E-7</v>
      </c>
      <c r="U176" s="124">
        <f t="shared" ca="1" si="17"/>
        <v>5.9352658250000003E-5</v>
      </c>
      <c r="X176" s="146">
        <v>0</v>
      </c>
      <c r="Y176" s="146">
        <v>0</v>
      </c>
      <c r="Z176" s="146">
        <v>0</v>
      </c>
      <c r="AA176" s="146">
        <v>0</v>
      </c>
      <c r="AB176" s="146">
        <v>0</v>
      </c>
      <c r="AC176" s="146">
        <v>0</v>
      </c>
      <c r="AD176" s="146">
        <v>0</v>
      </c>
      <c r="AE176" s="146">
        <v>0</v>
      </c>
      <c r="AF176" s="146">
        <v>0</v>
      </c>
      <c r="AG176" s="146">
        <v>0</v>
      </c>
      <c r="AH176" s="146">
        <v>0</v>
      </c>
      <c r="AI176" s="146">
        <v>0</v>
      </c>
      <c r="AJ176" s="146">
        <v>0</v>
      </c>
      <c r="AK176" s="146">
        <v>0</v>
      </c>
      <c r="AL176" s="146">
        <v>0</v>
      </c>
      <c r="AM176" s="146">
        <v>0</v>
      </c>
      <c r="AN176" s="146">
        <v>0</v>
      </c>
      <c r="AO176" s="146">
        <v>0</v>
      </c>
      <c r="AP176" s="146">
        <v>0</v>
      </c>
      <c r="AQ176" s="146">
        <v>0</v>
      </c>
      <c r="AR176" s="146">
        <v>0</v>
      </c>
      <c r="AS176" s="146">
        <v>0</v>
      </c>
      <c r="AT176" s="146">
        <v>0</v>
      </c>
      <c r="AU176" s="146">
        <v>0</v>
      </c>
      <c r="AV176" s="146">
        <v>0</v>
      </c>
      <c r="AW176" s="146">
        <v>0</v>
      </c>
      <c r="AX176" s="146">
        <v>0</v>
      </c>
      <c r="AY176" s="146">
        <v>0</v>
      </c>
      <c r="AZ176" s="146">
        <v>0</v>
      </c>
      <c r="BA176" s="146">
        <v>0</v>
      </c>
      <c r="BB176" s="109">
        <v>0</v>
      </c>
      <c r="BC176" s="109">
        <v>0</v>
      </c>
      <c r="BD176" s="146">
        <v>0</v>
      </c>
      <c r="BE176" s="146">
        <v>0</v>
      </c>
      <c r="BF176" s="146">
        <v>0</v>
      </c>
      <c r="BG176" s="146">
        <v>0</v>
      </c>
      <c r="BH176" s="146">
        <v>0</v>
      </c>
      <c r="BI176" s="146">
        <v>0</v>
      </c>
      <c r="BJ176" s="146">
        <v>0</v>
      </c>
      <c r="BK176" s="146">
        <v>0</v>
      </c>
      <c r="BL176" s="146">
        <v>0</v>
      </c>
      <c r="BM176" s="146">
        <v>0</v>
      </c>
      <c r="BN176" s="146">
        <v>0</v>
      </c>
      <c r="BO176" s="146">
        <v>0</v>
      </c>
      <c r="BP176" s="146">
        <v>0</v>
      </c>
      <c r="BQ176" s="146">
        <v>0</v>
      </c>
      <c r="BR176" s="146">
        <v>0</v>
      </c>
      <c r="BS176" s="146">
        <v>0</v>
      </c>
      <c r="BT176" s="146">
        <v>0</v>
      </c>
      <c r="BU176" s="146">
        <v>0</v>
      </c>
      <c r="BV176" s="146">
        <v>0</v>
      </c>
      <c r="BW176" s="146">
        <v>0</v>
      </c>
      <c r="BX176" s="146">
        <v>0</v>
      </c>
      <c r="BY176" s="146">
        <v>0</v>
      </c>
      <c r="BZ176" s="146">
        <v>0</v>
      </c>
      <c r="CA176" s="146">
        <v>0</v>
      </c>
      <c r="CB176" s="146">
        <v>0</v>
      </c>
      <c r="CC176" s="146">
        <v>1.1523449999999999E-6</v>
      </c>
      <c r="CD176" s="146">
        <v>1.493341E-6</v>
      </c>
      <c r="CE176" s="146">
        <v>7.7165600000000001E-7</v>
      </c>
      <c r="CF176" s="146">
        <v>0</v>
      </c>
      <c r="CG176" s="146">
        <v>0</v>
      </c>
      <c r="CH176" s="146">
        <v>0</v>
      </c>
      <c r="CI176" s="146">
        <v>0</v>
      </c>
      <c r="CJ176" s="146">
        <v>0</v>
      </c>
      <c r="CK176" s="146">
        <v>8.0686999999999997E-7</v>
      </c>
      <c r="CL176" s="146">
        <v>5.9168099999999999E-7</v>
      </c>
      <c r="CM176" s="146">
        <v>0</v>
      </c>
      <c r="CN176" s="146">
        <v>2.9409640000000002E-6</v>
      </c>
      <c r="CO176" s="146">
        <v>8.1438754999999994E-5</v>
      </c>
      <c r="CP176" s="146">
        <v>1.00718161E-4</v>
      </c>
      <c r="CQ176" s="146">
        <v>5.2312753000000003E-5</v>
      </c>
      <c r="CT176" s="105"/>
    </row>
    <row r="177" spans="1:98" x14ac:dyDescent="0.25">
      <c r="A177" s="122" t="s">
        <v>693</v>
      </c>
      <c r="B177" s="104" t="s">
        <v>698</v>
      </c>
      <c r="C177" s="88" t="s">
        <v>223</v>
      </c>
      <c r="D177" s="123">
        <f t="shared" ca="1" si="18"/>
        <v>5.6750393275000009E-4</v>
      </c>
      <c r="E177" s="123">
        <f t="shared" ca="1" si="18"/>
        <v>6.1395511025000001E-4</v>
      </c>
      <c r="F177" s="123">
        <f t="shared" ca="1" si="18"/>
        <v>1.11539982E-4</v>
      </c>
      <c r="G177" s="123">
        <f t="shared" ca="1" si="18"/>
        <v>6.1395511025000001E-4</v>
      </c>
      <c r="H177" s="123">
        <f t="shared" ca="1" si="18"/>
        <v>5.8630369199999999E-4</v>
      </c>
      <c r="I177" s="123">
        <f t="shared" ca="1" si="18"/>
        <v>1.4374879032500001E-3</v>
      </c>
      <c r="J177" s="123">
        <f t="shared" ca="1" si="18"/>
        <v>5.4782193425000005E-4</v>
      </c>
      <c r="K177" s="123">
        <f t="shared" ca="1" si="18"/>
        <v>8.0257686499999995E-5</v>
      </c>
      <c r="L177" s="123">
        <f t="shared" ca="1" si="18"/>
        <v>3.5173740499999999E-5</v>
      </c>
      <c r="M177" s="123">
        <f t="shared" ca="1" si="18"/>
        <v>1.8545955075000001E-4</v>
      </c>
      <c r="N177" s="123">
        <f t="shared" ca="1" si="18"/>
        <v>3.6796144899999998E-4</v>
      </c>
      <c r="O177" s="123">
        <f t="shared" ca="1" si="18"/>
        <v>1.7538502874999998E-4</v>
      </c>
      <c r="P177" s="123">
        <f t="shared" ca="1" si="18"/>
        <v>1.8545957875000001E-4</v>
      </c>
      <c r="Q177" s="123">
        <f t="shared" ca="1" si="18"/>
        <v>1.8545955075000001E-4</v>
      </c>
      <c r="R177" s="123">
        <f t="shared" ca="1" si="18"/>
        <v>8.6798045749999998E-5</v>
      </c>
      <c r="S177" s="123">
        <f t="shared" ref="S177:U192" ca="1" si="19">AVERAGE(OFFSET($X177,0,4*S$3-4,1,4))</f>
        <v>1.35190186E-4</v>
      </c>
      <c r="T177" s="123">
        <f t="shared" ca="1" si="19"/>
        <v>1.0049998E-4</v>
      </c>
      <c r="U177" s="124">
        <f t="shared" ca="1" si="19"/>
        <v>5.0591418725000001E-4</v>
      </c>
      <c r="X177" s="146">
        <v>6.8059925300000001E-4</v>
      </c>
      <c r="Y177" s="146">
        <v>5.8720789199999998E-4</v>
      </c>
      <c r="Z177" s="146">
        <v>5.6542031400000001E-4</v>
      </c>
      <c r="AA177" s="146">
        <v>4.3678827200000002E-4</v>
      </c>
      <c r="AB177" s="146">
        <v>5.8864452999999998E-4</v>
      </c>
      <c r="AC177" s="146">
        <v>5.9408680899999998E-4</v>
      </c>
      <c r="AD177" s="146">
        <v>5.81751849E-4</v>
      </c>
      <c r="AE177" s="146">
        <v>6.9133725299999995E-4</v>
      </c>
      <c r="AF177" s="146">
        <v>1.9878484500000001E-4</v>
      </c>
      <c r="AG177" s="146">
        <v>1.05890404E-4</v>
      </c>
      <c r="AH177" s="146">
        <v>9.9477286000000006E-5</v>
      </c>
      <c r="AI177" s="146">
        <v>4.2007393000000001E-5</v>
      </c>
      <c r="AJ177" s="146">
        <v>5.8864452999999998E-4</v>
      </c>
      <c r="AK177" s="146">
        <v>5.9408680899999998E-4</v>
      </c>
      <c r="AL177" s="146">
        <v>5.81751849E-4</v>
      </c>
      <c r="AM177" s="146">
        <v>6.9133725299999995E-4</v>
      </c>
      <c r="AN177" s="146">
        <v>6.1156239000000002E-4</v>
      </c>
      <c r="AO177" s="146">
        <v>5.9132086600000001E-4</v>
      </c>
      <c r="AP177" s="146">
        <v>5.5746170199999999E-4</v>
      </c>
      <c r="AQ177" s="146">
        <v>5.8486981000000003E-4</v>
      </c>
      <c r="AR177" s="146">
        <v>1.659567865E-3</v>
      </c>
      <c r="AS177" s="146">
        <v>1.7473273169999999E-3</v>
      </c>
      <c r="AT177" s="146">
        <v>1.4904240310000001E-3</v>
      </c>
      <c r="AU177" s="146">
        <v>8.5263240000000001E-4</v>
      </c>
      <c r="AV177" s="146">
        <v>5.5924186400000005E-4</v>
      </c>
      <c r="AW177" s="146">
        <v>5.5043970899999999E-4</v>
      </c>
      <c r="AX177" s="146">
        <v>5.1772163500000002E-4</v>
      </c>
      <c r="AY177" s="146">
        <v>5.6388452900000001E-4</v>
      </c>
      <c r="AZ177" s="146">
        <v>1.57379984E-4</v>
      </c>
      <c r="BA177" s="146">
        <v>1.6365076200000001E-4</v>
      </c>
      <c r="BB177" s="109">
        <v>0</v>
      </c>
      <c r="BC177" s="109">
        <v>0</v>
      </c>
      <c r="BD177" s="146">
        <v>7.9606619000000003E-5</v>
      </c>
      <c r="BE177" s="146">
        <v>6.1088342999999993E-5</v>
      </c>
      <c r="BF177" s="146">
        <v>0</v>
      </c>
      <c r="BG177" s="146">
        <v>0</v>
      </c>
      <c r="BH177" s="146">
        <v>1.93030722E-4</v>
      </c>
      <c r="BI177" s="146">
        <v>1.9161209100000001E-4</v>
      </c>
      <c r="BJ177" s="146">
        <v>1.8386995799999999E-4</v>
      </c>
      <c r="BK177" s="146">
        <v>1.7332543200000001E-4</v>
      </c>
      <c r="BL177" s="146">
        <v>3.78103453E-4</v>
      </c>
      <c r="BM177" s="146">
        <v>3.32203487E-4</v>
      </c>
      <c r="BN177" s="146">
        <v>3.5824562E-4</v>
      </c>
      <c r="BO177" s="146">
        <v>4.0329323600000002E-4</v>
      </c>
      <c r="BP177" s="146">
        <v>1.8364803E-4</v>
      </c>
      <c r="BQ177" s="146">
        <v>1.8135148100000001E-4</v>
      </c>
      <c r="BR177" s="146">
        <v>1.7363962500000001E-4</v>
      </c>
      <c r="BS177" s="146">
        <v>1.6290097899999999E-4</v>
      </c>
      <c r="BT177" s="146">
        <v>1.9303103200000001E-4</v>
      </c>
      <c r="BU177" s="146">
        <v>1.9161204300000001E-4</v>
      </c>
      <c r="BV177" s="146">
        <v>1.83870113E-4</v>
      </c>
      <c r="BW177" s="146">
        <v>1.7332512700000001E-4</v>
      </c>
      <c r="BX177" s="146">
        <v>1.93030722E-4</v>
      </c>
      <c r="BY177" s="146">
        <v>1.9161209100000001E-4</v>
      </c>
      <c r="BZ177" s="146">
        <v>1.8386995799999999E-4</v>
      </c>
      <c r="CA177" s="146">
        <v>1.7332543200000001E-4</v>
      </c>
      <c r="CB177" s="146">
        <v>9.1006220000000004E-5</v>
      </c>
      <c r="CC177" s="146">
        <v>8.9608586999999999E-5</v>
      </c>
      <c r="CD177" s="146">
        <v>8.6357647999999999E-5</v>
      </c>
      <c r="CE177" s="146">
        <v>8.0219728000000004E-5</v>
      </c>
      <c r="CF177" s="146">
        <v>1.4210810700000001E-4</v>
      </c>
      <c r="CG177" s="146">
        <v>1.3987389699999999E-4</v>
      </c>
      <c r="CH177" s="146">
        <v>1.33586967E-4</v>
      </c>
      <c r="CI177" s="146">
        <v>1.25191773E-4</v>
      </c>
      <c r="CJ177" s="146">
        <v>9.8540394999999996E-5</v>
      </c>
      <c r="CK177" s="146">
        <v>9.7221749999999995E-5</v>
      </c>
      <c r="CL177" s="146">
        <v>9.6018679999999995E-5</v>
      </c>
      <c r="CM177" s="146">
        <v>1.10219095E-4</v>
      </c>
      <c r="CN177" s="146">
        <v>4.8405404500000002E-4</v>
      </c>
      <c r="CO177" s="146">
        <v>5.1908451699999995E-4</v>
      </c>
      <c r="CP177" s="146">
        <v>5.1744290599999997E-4</v>
      </c>
      <c r="CQ177" s="146">
        <v>5.0307528100000003E-4</v>
      </c>
      <c r="CT177" s="105"/>
    </row>
    <row r="178" spans="1:98" x14ac:dyDescent="0.25">
      <c r="A178" s="122" t="s">
        <v>693</v>
      </c>
      <c r="B178" s="104" t="s">
        <v>698</v>
      </c>
      <c r="C178" s="88" t="s">
        <v>224</v>
      </c>
      <c r="D178" s="123">
        <f t="shared" ref="D178:S193" ca="1" si="20">AVERAGE(OFFSET($X178,0,4*D$3-4,1,4))</f>
        <v>1.5844453025000001E-4</v>
      </c>
      <c r="E178" s="123">
        <f t="shared" ca="1" si="20"/>
        <v>2.5592818725E-4</v>
      </c>
      <c r="F178" s="123">
        <f t="shared" ca="1" si="20"/>
        <v>3.4806530000000002E-6</v>
      </c>
      <c r="G178" s="123">
        <f t="shared" ca="1" si="20"/>
        <v>2.5592818725E-4</v>
      </c>
      <c r="H178" s="123">
        <f t="shared" ca="1" si="20"/>
        <v>2.7202831225E-4</v>
      </c>
      <c r="I178" s="123">
        <f t="shared" ca="1" si="20"/>
        <v>1.4234970325000001E-4</v>
      </c>
      <c r="J178" s="123">
        <f t="shared" ca="1" si="20"/>
        <v>2.9558281775E-4</v>
      </c>
      <c r="K178" s="123">
        <f t="shared" ca="1" si="20"/>
        <v>2.4299738750000001E-5</v>
      </c>
      <c r="L178" s="123">
        <f t="shared" ca="1" si="20"/>
        <v>2.3025373750000001E-5</v>
      </c>
      <c r="M178" s="123">
        <f t="shared" ca="1" si="20"/>
        <v>6.5596221999999994E-5</v>
      </c>
      <c r="N178" s="123">
        <f t="shared" ca="1" si="20"/>
        <v>1.3724713525000001E-4</v>
      </c>
      <c r="O178" s="123">
        <f t="shared" ca="1" si="20"/>
        <v>6.179260225E-5</v>
      </c>
      <c r="P178" s="123">
        <f t="shared" ca="1" si="20"/>
        <v>6.5596276749999992E-5</v>
      </c>
      <c r="Q178" s="123">
        <f t="shared" ca="1" si="20"/>
        <v>6.5596221999999994E-5</v>
      </c>
      <c r="R178" s="123">
        <f t="shared" ca="1" si="20"/>
        <v>4.5855342500000001E-5</v>
      </c>
      <c r="S178" s="123">
        <f t="shared" ca="1" si="20"/>
        <v>0</v>
      </c>
      <c r="T178" s="123">
        <f t="shared" ca="1" si="19"/>
        <v>2.4679995749999998E-5</v>
      </c>
      <c r="U178" s="124">
        <f t="shared" ca="1" si="19"/>
        <v>2.2226927350000002E-3</v>
      </c>
      <c r="X178" s="146">
        <v>1.9331464999999999E-4</v>
      </c>
      <c r="Y178" s="146">
        <v>1.60007939E-4</v>
      </c>
      <c r="Z178" s="146">
        <v>1.5396214700000001E-4</v>
      </c>
      <c r="AA178" s="146">
        <v>1.2649338499999999E-4</v>
      </c>
      <c r="AB178" s="146">
        <v>2.61370996E-4</v>
      </c>
      <c r="AC178" s="146">
        <v>2.7381575800000001E-4</v>
      </c>
      <c r="AD178" s="146">
        <v>2.5975460199999999E-4</v>
      </c>
      <c r="AE178" s="146">
        <v>2.2877139300000001E-4</v>
      </c>
      <c r="AF178" s="146">
        <v>1.3922612000000001E-5</v>
      </c>
      <c r="AG178" s="146">
        <v>0</v>
      </c>
      <c r="AH178" s="146">
        <v>0</v>
      </c>
      <c r="AI178" s="146">
        <v>0</v>
      </c>
      <c r="AJ178" s="146">
        <v>2.61370996E-4</v>
      </c>
      <c r="AK178" s="146">
        <v>2.7381575800000001E-4</v>
      </c>
      <c r="AL178" s="146">
        <v>2.5975460199999999E-4</v>
      </c>
      <c r="AM178" s="146">
        <v>2.2877139300000001E-4</v>
      </c>
      <c r="AN178" s="146">
        <v>3.0606906600000002E-4</v>
      </c>
      <c r="AO178" s="146">
        <v>2.9228576300000003E-4</v>
      </c>
      <c r="AP178" s="146">
        <v>2.6796153500000002E-4</v>
      </c>
      <c r="AQ178" s="146">
        <v>2.21796885E-4</v>
      </c>
      <c r="AR178" s="146">
        <v>1.6420888600000001E-4</v>
      </c>
      <c r="AS178" s="146">
        <v>1.3826158E-4</v>
      </c>
      <c r="AT178" s="146">
        <v>1.3720544E-4</v>
      </c>
      <c r="AU178" s="146">
        <v>1.2972290700000001E-4</v>
      </c>
      <c r="AV178" s="146">
        <v>3.3289489700000002E-4</v>
      </c>
      <c r="AW178" s="146">
        <v>3.1841122800000001E-4</v>
      </c>
      <c r="AX178" s="146">
        <v>2.9137348400000001E-4</v>
      </c>
      <c r="AY178" s="146">
        <v>2.39651662E-4</v>
      </c>
      <c r="AZ178" s="146">
        <v>4.1234432E-5</v>
      </c>
      <c r="BA178" s="146">
        <v>5.5964522999999999E-5</v>
      </c>
      <c r="BB178" s="109">
        <v>0</v>
      </c>
      <c r="BC178" s="109">
        <v>0</v>
      </c>
      <c r="BD178" s="146">
        <v>5.2659952000000003E-5</v>
      </c>
      <c r="BE178" s="146">
        <v>3.9441543000000003E-5</v>
      </c>
      <c r="BF178" s="146">
        <v>0</v>
      </c>
      <c r="BG178" s="146">
        <v>0</v>
      </c>
      <c r="BH178" s="146">
        <v>6.8848672E-5</v>
      </c>
      <c r="BI178" s="146">
        <v>6.7306365999999997E-5</v>
      </c>
      <c r="BJ178" s="146">
        <v>6.5139078999999997E-5</v>
      </c>
      <c r="BK178" s="146">
        <v>6.1090770999999995E-5</v>
      </c>
      <c r="BL178" s="146">
        <v>1.3515542500000001E-4</v>
      </c>
      <c r="BM178" s="146">
        <v>1.2682472800000001E-4</v>
      </c>
      <c r="BN178" s="146">
        <v>1.31824666E-4</v>
      </c>
      <c r="BO178" s="146">
        <v>1.55183722E-4</v>
      </c>
      <c r="BP178" s="146">
        <v>6.5368950999999996E-5</v>
      </c>
      <c r="BQ178" s="146">
        <v>6.3504958999999997E-5</v>
      </c>
      <c r="BR178" s="146">
        <v>6.1328070999999994E-5</v>
      </c>
      <c r="BS178" s="146">
        <v>5.6968427999999998E-5</v>
      </c>
      <c r="BT178" s="146">
        <v>6.8848930999999995E-5</v>
      </c>
      <c r="BU178" s="146">
        <v>6.7306301999999995E-5</v>
      </c>
      <c r="BV178" s="146">
        <v>6.5138977999999994E-5</v>
      </c>
      <c r="BW178" s="146">
        <v>6.1090895999999997E-5</v>
      </c>
      <c r="BX178" s="146">
        <v>6.8848672E-5</v>
      </c>
      <c r="BY178" s="146">
        <v>6.7306365999999997E-5</v>
      </c>
      <c r="BZ178" s="146">
        <v>6.5139078999999997E-5</v>
      </c>
      <c r="CA178" s="146">
        <v>6.1090770999999995E-5</v>
      </c>
      <c r="CB178" s="146">
        <v>4.7444268999999998E-5</v>
      </c>
      <c r="CC178" s="146">
        <v>4.5419486000000003E-5</v>
      </c>
      <c r="CD178" s="146">
        <v>4.3455633000000001E-5</v>
      </c>
      <c r="CE178" s="146">
        <v>4.7101982000000001E-5</v>
      </c>
      <c r="CF178" s="146">
        <v>0</v>
      </c>
      <c r="CG178" s="146">
        <v>0</v>
      </c>
      <c r="CH178" s="146">
        <v>0</v>
      </c>
      <c r="CI178" s="146">
        <v>0</v>
      </c>
      <c r="CJ178" s="146">
        <v>3.0191768E-5</v>
      </c>
      <c r="CK178" s="146">
        <v>3.0073224000000001E-5</v>
      </c>
      <c r="CL178" s="146">
        <v>2.8138926E-5</v>
      </c>
      <c r="CM178" s="146">
        <v>1.0316065E-5</v>
      </c>
      <c r="CN178" s="146">
        <v>2.177348743E-3</v>
      </c>
      <c r="CO178" s="146">
        <v>2.27694929E-3</v>
      </c>
      <c r="CP178" s="146">
        <v>2.2030631029999999E-3</v>
      </c>
      <c r="CQ178" s="146">
        <v>2.2334098039999998E-3</v>
      </c>
      <c r="CT178" s="105"/>
    </row>
    <row r="179" spans="1:98" x14ac:dyDescent="0.25">
      <c r="A179" s="122" t="s">
        <v>693</v>
      </c>
      <c r="B179" s="104" t="s">
        <v>698</v>
      </c>
      <c r="C179" s="88" t="s">
        <v>225</v>
      </c>
      <c r="D179" s="123">
        <f t="shared" ca="1" si="20"/>
        <v>1.4283318084999999E-3</v>
      </c>
      <c r="E179" s="123">
        <f t="shared" ca="1" si="20"/>
        <v>1.486091463E-3</v>
      </c>
      <c r="F179" s="123">
        <f t="shared" ca="1" si="20"/>
        <v>2.5785210649999999E-4</v>
      </c>
      <c r="G179" s="123">
        <f t="shared" ca="1" si="20"/>
        <v>1.486091463E-3</v>
      </c>
      <c r="H179" s="123">
        <f t="shared" ca="1" si="20"/>
        <v>1.432236734E-3</v>
      </c>
      <c r="I179" s="123">
        <f t="shared" ca="1" si="20"/>
        <v>3.7413735355000003E-3</v>
      </c>
      <c r="J179" s="123">
        <f t="shared" ca="1" si="20"/>
        <v>1.3390388832499999E-3</v>
      </c>
      <c r="K179" s="123">
        <f t="shared" ca="1" si="20"/>
        <v>2.0382417925000001E-4</v>
      </c>
      <c r="L179" s="123">
        <f t="shared" ca="1" si="20"/>
        <v>9.2879736999999999E-5</v>
      </c>
      <c r="M179" s="123">
        <f t="shared" ca="1" si="20"/>
        <v>4.609848415E-4</v>
      </c>
      <c r="N179" s="123">
        <f t="shared" ca="1" si="20"/>
        <v>9.4133879499999997E-4</v>
      </c>
      <c r="O179" s="123">
        <f t="shared" ca="1" si="20"/>
        <v>4.3619158899999998E-4</v>
      </c>
      <c r="P179" s="123">
        <f t="shared" ca="1" si="20"/>
        <v>4.6098505025000003E-4</v>
      </c>
      <c r="Q179" s="123">
        <f t="shared" ca="1" si="20"/>
        <v>4.609848415E-4</v>
      </c>
      <c r="R179" s="123">
        <f t="shared" ca="1" si="20"/>
        <v>2.1650596700000001E-4</v>
      </c>
      <c r="S179" s="123">
        <f t="shared" ca="1" si="20"/>
        <v>3.3516451824999998E-4</v>
      </c>
      <c r="T179" s="123">
        <f t="shared" ca="1" si="19"/>
        <v>2.468934155E-4</v>
      </c>
      <c r="U179" s="124">
        <f t="shared" ca="1" si="19"/>
        <v>1.2162655392500001E-3</v>
      </c>
      <c r="X179" s="146">
        <v>1.6954822159999999E-3</v>
      </c>
      <c r="Y179" s="146">
        <v>1.452222639E-3</v>
      </c>
      <c r="Z179" s="146">
        <v>1.4422725899999999E-3</v>
      </c>
      <c r="AA179" s="146">
        <v>1.1233497889999999E-3</v>
      </c>
      <c r="AB179" s="146">
        <v>1.442968372E-3</v>
      </c>
      <c r="AC179" s="146">
        <v>1.473207437E-3</v>
      </c>
      <c r="AD179" s="146">
        <v>1.445030519E-3</v>
      </c>
      <c r="AE179" s="146">
        <v>1.5831595240000001E-3</v>
      </c>
      <c r="AF179" s="146">
        <v>4.30384751E-4</v>
      </c>
      <c r="AG179" s="146">
        <v>2.27590498E-4</v>
      </c>
      <c r="AH179" s="146">
        <v>2.2817531499999999E-4</v>
      </c>
      <c r="AI179" s="146">
        <v>1.4525786200000001E-4</v>
      </c>
      <c r="AJ179" s="146">
        <v>1.442968372E-3</v>
      </c>
      <c r="AK179" s="146">
        <v>1.473207437E-3</v>
      </c>
      <c r="AL179" s="146">
        <v>1.445030519E-3</v>
      </c>
      <c r="AM179" s="146">
        <v>1.5831595240000001E-3</v>
      </c>
      <c r="AN179" s="146">
        <v>1.512364433E-3</v>
      </c>
      <c r="AO179" s="146">
        <v>1.4632343880000001E-3</v>
      </c>
      <c r="AP179" s="146">
        <v>1.3913216470000001E-3</v>
      </c>
      <c r="AQ179" s="146">
        <v>1.362026468E-3</v>
      </c>
      <c r="AR179" s="146">
        <v>3.9926709550000003E-3</v>
      </c>
      <c r="AS179" s="146">
        <v>4.2412613510000004E-3</v>
      </c>
      <c r="AT179" s="146">
        <v>3.9049220129999999E-3</v>
      </c>
      <c r="AU179" s="146">
        <v>2.8266398229999999E-3</v>
      </c>
      <c r="AV179" s="146">
        <v>1.392896608E-3</v>
      </c>
      <c r="AW179" s="146">
        <v>1.3744784570000001E-3</v>
      </c>
      <c r="AX179" s="146">
        <v>1.2938570490000001E-3</v>
      </c>
      <c r="AY179" s="146">
        <v>1.294923419E-3</v>
      </c>
      <c r="AZ179" s="146">
        <v>3.9211629599999998E-4</v>
      </c>
      <c r="BA179" s="146">
        <v>4.23180421E-4</v>
      </c>
      <c r="BB179" s="109">
        <v>0</v>
      </c>
      <c r="BC179" s="109">
        <v>0</v>
      </c>
      <c r="BD179" s="146">
        <v>2.0188617E-4</v>
      </c>
      <c r="BE179" s="146">
        <v>1.58774639E-4</v>
      </c>
      <c r="BF179" s="146">
        <v>0</v>
      </c>
      <c r="BG179" s="146">
        <v>1.0858139E-5</v>
      </c>
      <c r="BH179" s="146">
        <v>4.7494338100000002E-4</v>
      </c>
      <c r="BI179" s="146">
        <v>4.7196594399999999E-4</v>
      </c>
      <c r="BJ179" s="146">
        <v>4.6502409199999998E-4</v>
      </c>
      <c r="BK179" s="146">
        <v>4.3200594900000001E-4</v>
      </c>
      <c r="BL179" s="146">
        <v>9.2834214099999995E-4</v>
      </c>
      <c r="BM179" s="146">
        <v>8.54844868E-4</v>
      </c>
      <c r="BN179" s="146">
        <v>9.41929946E-4</v>
      </c>
      <c r="BO179" s="146">
        <v>1.0402382249999999E-3</v>
      </c>
      <c r="BP179" s="146">
        <v>4.5251340399999999E-4</v>
      </c>
      <c r="BQ179" s="146">
        <v>4.4689066399999997E-4</v>
      </c>
      <c r="BR179" s="146">
        <v>4.3956271099999998E-4</v>
      </c>
      <c r="BS179" s="146">
        <v>4.0579957700000001E-4</v>
      </c>
      <c r="BT179" s="146">
        <v>4.7494313600000002E-4</v>
      </c>
      <c r="BU179" s="146">
        <v>4.71966946E-4</v>
      </c>
      <c r="BV179" s="146">
        <v>4.6502394099999999E-4</v>
      </c>
      <c r="BW179" s="146">
        <v>4.3200617800000002E-4</v>
      </c>
      <c r="BX179" s="146">
        <v>4.7494338100000002E-4</v>
      </c>
      <c r="BY179" s="146">
        <v>4.7196594399999999E-4</v>
      </c>
      <c r="BZ179" s="146">
        <v>4.6502409199999998E-4</v>
      </c>
      <c r="CA179" s="146">
        <v>4.3200594900000001E-4</v>
      </c>
      <c r="CB179" s="146">
        <v>2.24737496E-4</v>
      </c>
      <c r="CC179" s="146">
        <v>2.2146982200000001E-4</v>
      </c>
      <c r="CD179" s="146">
        <v>2.19395439E-4</v>
      </c>
      <c r="CE179" s="146">
        <v>2.0042111099999999E-4</v>
      </c>
      <c r="CF179" s="146">
        <v>3.49219599E-4</v>
      </c>
      <c r="CG179" s="146">
        <v>3.43403499E-4</v>
      </c>
      <c r="CH179" s="146">
        <v>3.3718321500000002E-4</v>
      </c>
      <c r="CI179" s="146">
        <v>3.1085176000000001E-4</v>
      </c>
      <c r="CJ179" s="146">
        <v>2.3974056100000001E-4</v>
      </c>
      <c r="CK179" s="146">
        <v>2.36694052E-4</v>
      </c>
      <c r="CL179" s="146">
        <v>2.41497208E-4</v>
      </c>
      <c r="CM179" s="146">
        <v>2.6964184099999999E-4</v>
      </c>
      <c r="CN179" s="146">
        <v>1.1620113360000001E-3</v>
      </c>
      <c r="CO179" s="146">
        <v>1.2306423820000001E-3</v>
      </c>
      <c r="CP179" s="146">
        <v>1.259940804E-3</v>
      </c>
      <c r="CQ179" s="146">
        <v>1.2124676349999999E-3</v>
      </c>
      <c r="CT179" s="105"/>
    </row>
    <row r="180" spans="1:98" x14ac:dyDescent="0.25">
      <c r="A180" s="122" t="s">
        <v>693</v>
      </c>
      <c r="B180" s="104" t="s">
        <v>698</v>
      </c>
      <c r="C180" s="88" t="s">
        <v>229</v>
      </c>
      <c r="D180" s="123">
        <f t="shared" ca="1" si="20"/>
        <v>1.009099675E-4</v>
      </c>
      <c r="E180" s="123">
        <f t="shared" ca="1" si="20"/>
        <v>9.8194332750000001E-5</v>
      </c>
      <c r="F180" s="123">
        <f t="shared" ca="1" si="20"/>
        <v>2.8968905E-6</v>
      </c>
      <c r="G180" s="123">
        <f t="shared" ca="1" si="20"/>
        <v>9.8194332750000001E-5</v>
      </c>
      <c r="H180" s="123">
        <f t="shared" ca="1" si="20"/>
        <v>9.6704156749999985E-5</v>
      </c>
      <c r="I180" s="123">
        <f t="shared" ca="1" si="20"/>
        <v>2.8656742624999997E-4</v>
      </c>
      <c r="J180" s="123">
        <f t="shared" ca="1" si="20"/>
        <v>9.3356893750000012E-5</v>
      </c>
      <c r="K180" s="123">
        <f t="shared" ca="1" si="20"/>
        <v>1.4564230750000001E-5</v>
      </c>
      <c r="L180" s="123">
        <f t="shared" ca="1" si="20"/>
        <v>7.4559935E-6</v>
      </c>
      <c r="M180" s="123">
        <f t="shared" ca="1" si="20"/>
        <v>3.0782070250000002E-5</v>
      </c>
      <c r="N180" s="123">
        <f t="shared" ca="1" si="20"/>
        <v>4.0290189749999996E-5</v>
      </c>
      <c r="O180" s="123">
        <f t="shared" ca="1" si="20"/>
        <v>2.8781470499999998E-5</v>
      </c>
      <c r="P180" s="123">
        <f t="shared" ca="1" si="20"/>
        <v>3.0782099000000002E-5</v>
      </c>
      <c r="Q180" s="123">
        <f t="shared" ca="1" si="20"/>
        <v>3.0782070250000002E-5</v>
      </c>
      <c r="R180" s="123">
        <f t="shared" ca="1" si="20"/>
        <v>1.397754025E-5</v>
      </c>
      <c r="S180" s="123">
        <f t="shared" ca="1" si="20"/>
        <v>2.229508025E-5</v>
      </c>
      <c r="T180" s="123">
        <f t="shared" ca="1" si="19"/>
        <v>1.551554175E-5</v>
      </c>
      <c r="U180" s="124">
        <f t="shared" ca="1" si="19"/>
        <v>9.4244718750000002E-5</v>
      </c>
      <c r="X180" s="146">
        <v>9.0557168999999996E-5</v>
      </c>
      <c r="Y180" s="146">
        <v>1.7384107399999999E-4</v>
      </c>
      <c r="Z180" s="146">
        <v>1.16381112E-4</v>
      </c>
      <c r="AA180" s="146">
        <v>2.2860515E-5</v>
      </c>
      <c r="AB180" s="146">
        <v>7.7579006E-5</v>
      </c>
      <c r="AC180" s="146">
        <v>1.6809474399999999E-4</v>
      </c>
      <c r="AD180" s="146">
        <v>1.16229811E-4</v>
      </c>
      <c r="AE180" s="146">
        <v>3.087377E-5</v>
      </c>
      <c r="AF180" s="146">
        <v>0</v>
      </c>
      <c r="AG180" s="146">
        <v>0</v>
      </c>
      <c r="AH180" s="146">
        <v>1.1587562E-5</v>
      </c>
      <c r="AI180" s="146">
        <v>0</v>
      </c>
      <c r="AJ180" s="146">
        <v>7.7579006E-5</v>
      </c>
      <c r="AK180" s="146">
        <v>1.6809474399999999E-4</v>
      </c>
      <c r="AL180" s="146">
        <v>1.16229811E-4</v>
      </c>
      <c r="AM180" s="146">
        <v>3.087377E-5</v>
      </c>
      <c r="AN180" s="146">
        <v>7.7777678999999995E-5</v>
      </c>
      <c r="AO180" s="146">
        <v>1.6663569899999999E-4</v>
      </c>
      <c r="AP180" s="146">
        <v>1.13887256E-4</v>
      </c>
      <c r="AQ180" s="146">
        <v>2.8515993E-5</v>
      </c>
      <c r="AR180" s="146">
        <v>2.1111523299999999E-4</v>
      </c>
      <c r="AS180" s="146">
        <v>5.2929671300000003E-4</v>
      </c>
      <c r="AT180" s="146">
        <v>3.68609664E-4</v>
      </c>
      <c r="AU180" s="146">
        <v>3.7248095E-5</v>
      </c>
      <c r="AV180" s="146">
        <v>7.5500414000000005E-5</v>
      </c>
      <c r="AW180" s="146">
        <v>1.60494384E-4</v>
      </c>
      <c r="AX180" s="146">
        <v>1.0874175000000001E-4</v>
      </c>
      <c r="AY180" s="146">
        <v>2.8691027000000001E-5</v>
      </c>
      <c r="AZ180" s="146">
        <v>3.0400461000000001E-5</v>
      </c>
      <c r="BA180" s="146">
        <v>2.7856461999999999E-5</v>
      </c>
      <c r="BB180" s="109">
        <v>0</v>
      </c>
      <c r="BC180" s="109">
        <v>0</v>
      </c>
      <c r="BD180" s="146">
        <v>1.7100960000000002E-5</v>
      </c>
      <c r="BE180" s="146">
        <v>1.2723014E-5</v>
      </c>
      <c r="BF180" s="146">
        <v>0</v>
      </c>
      <c r="BG180" s="146">
        <v>0</v>
      </c>
      <c r="BH180" s="146">
        <v>2.7231737999999999E-5</v>
      </c>
      <c r="BI180" s="146">
        <v>5.8017769999999997E-5</v>
      </c>
      <c r="BJ180" s="146">
        <v>3.7878773E-5</v>
      </c>
      <c r="BK180" s="146">
        <v>0</v>
      </c>
      <c r="BL180" s="146">
        <v>4.5946979000000002E-5</v>
      </c>
      <c r="BM180" s="146">
        <v>6.5507433999999995E-5</v>
      </c>
      <c r="BN180" s="146">
        <v>4.9706346000000001E-5</v>
      </c>
      <c r="BO180" s="146">
        <v>0</v>
      </c>
      <c r="BP180" s="146">
        <v>2.4977136E-5</v>
      </c>
      <c r="BQ180" s="146">
        <v>5.4091361000000002E-5</v>
      </c>
      <c r="BR180" s="146">
        <v>3.6057384999999997E-5</v>
      </c>
      <c r="BS180" s="146">
        <v>0</v>
      </c>
      <c r="BT180" s="146">
        <v>2.7231772999999999E-5</v>
      </c>
      <c r="BU180" s="146">
        <v>5.8017828000000002E-5</v>
      </c>
      <c r="BV180" s="146">
        <v>3.7878795E-5</v>
      </c>
      <c r="BW180" s="146">
        <v>0</v>
      </c>
      <c r="BX180" s="146">
        <v>2.7231737999999999E-5</v>
      </c>
      <c r="BY180" s="146">
        <v>5.8017769999999997E-5</v>
      </c>
      <c r="BZ180" s="146">
        <v>3.7878773E-5</v>
      </c>
      <c r="CA180" s="146">
        <v>0</v>
      </c>
      <c r="CB180" s="146">
        <v>1.2030131999999999E-5</v>
      </c>
      <c r="CC180" s="146">
        <v>2.6303105999999999E-5</v>
      </c>
      <c r="CD180" s="146">
        <v>1.7576923000000001E-5</v>
      </c>
      <c r="CE180" s="146">
        <v>0</v>
      </c>
      <c r="CF180" s="146">
        <v>1.9390956000000001E-5</v>
      </c>
      <c r="CG180" s="146">
        <v>4.2052136999999998E-5</v>
      </c>
      <c r="CH180" s="146">
        <v>2.7737227999999999E-5</v>
      </c>
      <c r="CI180" s="146">
        <v>0</v>
      </c>
      <c r="CJ180" s="146">
        <v>1.3279947E-5</v>
      </c>
      <c r="CK180" s="146">
        <v>2.8886042999999999E-5</v>
      </c>
      <c r="CL180" s="146">
        <v>1.9896177000000001E-5</v>
      </c>
      <c r="CM180" s="146">
        <v>0</v>
      </c>
      <c r="CN180" s="146">
        <v>9.1059946999999994E-5</v>
      </c>
      <c r="CO180" s="146">
        <v>1.5970173E-4</v>
      </c>
      <c r="CP180" s="146">
        <v>9.8402210999999995E-5</v>
      </c>
      <c r="CQ180" s="146">
        <v>2.7814987000000002E-5</v>
      </c>
      <c r="CT180" s="105"/>
    </row>
    <row r="181" spans="1:98" x14ac:dyDescent="0.25">
      <c r="A181" s="122" t="s">
        <v>693</v>
      </c>
      <c r="B181" s="104" t="s">
        <v>698</v>
      </c>
      <c r="C181" s="88" t="s">
        <v>230</v>
      </c>
      <c r="D181" s="123">
        <f t="shared" ca="1" si="20"/>
        <v>7.2113259850000002E-3</v>
      </c>
      <c r="E181" s="123">
        <f t="shared" ca="1" si="20"/>
        <v>1.2582794224249998E-2</v>
      </c>
      <c r="F181" s="123">
        <f t="shared" ca="1" si="20"/>
        <v>5.8901499324999994E-4</v>
      </c>
      <c r="G181" s="123">
        <f t="shared" ca="1" si="20"/>
        <v>1.2582794224249998E-2</v>
      </c>
      <c r="H181" s="123">
        <f t="shared" ca="1" si="20"/>
        <v>1.299065703825E-2</v>
      </c>
      <c r="I181" s="123">
        <f t="shared" ca="1" si="20"/>
        <v>6.799351512E-3</v>
      </c>
      <c r="J181" s="123">
        <f t="shared" ca="1" si="20"/>
        <v>1.3579328993749999E-2</v>
      </c>
      <c r="K181" s="123">
        <f t="shared" ca="1" si="20"/>
        <v>8.3989847150000001E-4</v>
      </c>
      <c r="L181" s="123">
        <f t="shared" ca="1" si="20"/>
        <v>7.2078905899999998E-4</v>
      </c>
      <c r="M181" s="123">
        <f t="shared" ca="1" si="20"/>
        <v>3.0875666180000001E-3</v>
      </c>
      <c r="N181" s="123">
        <f t="shared" ca="1" si="20"/>
        <v>6.2324810087499996E-3</v>
      </c>
      <c r="O181" s="123">
        <f t="shared" ca="1" si="20"/>
        <v>2.922440357E-3</v>
      </c>
      <c r="P181" s="123">
        <f t="shared" ca="1" si="20"/>
        <v>3.0875700680000001E-3</v>
      </c>
      <c r="Q181" s="123">
        <f t="shared" ca="1" si="20"/>
        <v>3.0875666180000001E-3</v>
      </c>
      <c r="R181" s="123">
        <f t="shared" ca="1" si="20"/>
        <v>1.4250014052500002E-3</v>
      </c>
      <c r="S181" s="123">
        <f t="shared" ca="1" si="20"/>
        <v>2.2144701477499998E-3</v>
      </c>
      <c r="T181" s="123">
        <f t="shared" ca="1" si="19"/>
        <v>1.6271592279999999E-3</v>
      </c>
      <c r="U181" s="124">
        <f t="shared" ca="1" si="19"/>
        <v>7.8507984357500012E-3</v>
      </c>
      <c r="X181" s="146">
        <v>8.1486462340000006E-3</v>
      </c>
      <c r="Y181" s="146">
        <v>7.9534045410000007E-3</v>
      </c>
      <c r="Z181" s="146">
        <v>6.7312906420000001E-3</v>
      </c>
      <c r="AA181" s="146">
        <v>6.0119625230000001E-3</v>
      </c>
      <c r="AB181" s="146">
        <v>1.2289010077E-2</v>
      </c>
      <c r="AC181" s="146">
        <v>1.4916712415E-2</v>
      </c>
      <c r="AD181" s="146">
        <v>1.1887390212E-2</v>
      </c>
      <c r="AE181" s="146">
        <v>1.1238064193E-2</v>
      </c>
      <c r="AF181" s="146">
        <v>8.36925048E-4</v>
      </c>
      <c r="AG181" s="146">
        <v>6.0986259499999998E-4</v>
      </c>
      <c r="AH181" s="146">
        <v>4.7001948199999999E-4</v>
      </c>
      <c r="AI181" s="146">
        <v>4.3925284799999997E-4</v>
      </c>
      <c r="AJ181" s="146">
        <v>1.2289010077E-2</v>
      </c>
      <c r="AK181" s="146">
        <v>1.4916712415E-2</v>
      </c>
      <c r="AL181" s="146">
        <v>1.1887390212E-2</v>
      </c>
      <c r="AM181" s="146">
        <v>1.1238064193E-2</v>
      </c>
      <c r="AN181" s="146">
        <v>1.3740691988000001E-2</v>
      </c>
      <c r="AO181" s="146">
        <v>1.5494625929E-2</v>
      </c>
      <c r="AP181" s="146">
        <v>1.1901799723E-2</v>
      </c>
      <c r="AQ181" s="146">
        <v>1.0825510513E-2</v>
      </c>
      <c r="AR181" s="146">
        <v>6.7694262749999996E-3</v>
      </c>
      <c r="AS181" s="146">
        <v>7.0701128129999997E-3</v>
      </c>
      <c r="AT181" s="146">
        <v>6.742535543E-3</v>
      </c>
      <c r="AU181" s="146">
        <v>6.615331417E-3</v>
      </c>
      <c r="AV181" s="146">
        <v>1.4117946599E-2</v>
      </c>
      <c r="AW181" s="146">
        <v>1.6297242079000001E-2</v>
      </c>
      <c r="AX181" s="146">
        <v>1.2417925094E-2</v>
      </c>
      <c r="AY181" s="146">
        <v>1.1484202202999999E-2</v>
      </c>
      <c r="AZ181" s="146">
        <v>1.4292746419999999E-3</v>
      </c>
      <c r="BA181" s="146">
        <v>1.9303192439999999E-3</v>
      </c>
      <c r="BB181" s="109">
        <v>0</v>
      </c>
      <c r="BC181" s="109">
        <v>0</v>
      </c>
      <c r="BD181" s="146">
        <v>1.489300758E-3</v>
      </c>
      <c r="BE181" s="146">
        <v>1.3371020119999999E-3</v>
      </c>
      <c r="BF181" s="146">
        <v>2.2038199999999998E-5</v>
      </c>
      <c r="BG181" s="146">
        <v>3.4715266000000003E-5</v>
      </c>
      <c r="BH181" s="146">
        <v>2.9885011230000001E-3</v>
      </c>
      <c r="BI181" s="146">
        <v>3.4619625610000002E-3</v>
      </c>
      <c r="BJ181" s="146">
        <v>2.9246517599999999E-3</v>
      </c>
      <c r="BK181" s="146">
        <v>2.975151028E-3</v>
      </c>
      <c r="BL181" s="146">
        <v>5.7368368969999998E-3</v>
      </c>
      <c r="BM181" s="146">
        <v>6.0639263720000001E-3</v>
      </c>
      <c r="BN181" s="146">
        <v>5.8489781039999999E-3</v>
      </c>
      <c r="BO181" s="146">
        <v>7.2801826619999996E-3</v>
      </c>
      <c r="BP181" s="146">
        <v>2.8484117749999999E-3</v>
      </c>
      <c r="BQ181" s="146">
        <v>3.2916726820000001E-3</v>
      </c>
      <c r="BR181" s="146">
        <v>2.7676211820000002E-3</v>
      </c>
      <c r="BS181" s="146">
        <v>2.7820557890000002E-3</v>
      </c>
      <c r="BT181" s="146">
        <v>2.9885079720000001E-3</v>
      </c>
      <c r="BU181" s="146">
        <v>3.4619679729999998E-3</v>
      </c>
      <c r="BV181" s="146">
        <v>2.9246534839999999E-3</v>
      </c>
      <c r="BW181" s="146">
        <v>2.9751508429999999E-3</v>
      </c>
      <c r="BX181" s="146">
        <v>2.9885011230000001E-3</v>
      </c>
      <c r="BY181" s="146">
        <v>3.4619625610000002E-3</v>
      </c>
      <c r="BZ181" s="146">
        <v>2.9246517599999999E-3</v>
      </c>
      <c r="CA181" s="146">
        <v>2.975151028E-3</v>
      </c>
      <c r="CB181" s="146">
        <v>1.383544276E-3</v>
      </c>
      <c r="CC181" s="146">
        <v>1.6106811640000001E-3</v>
      </c>
      <c r="CD181" s="146">
        <v>1.358505403E-3</v>
      </c>
      <c r="CE181" s="146">
        <v>1.347274778E-3</v>
      </c>
      <c r="CF181" s="146">
        <v>2.1657066569999999E-3</v>
      </c>
      <c r="CG181" s="146">
        <v>2.5004038360000001E-3</v>
      </c>
      <c r="CH181" s="146">
        <v>2.0942034289999998E-3</v>
      </c>
      <c r="CI181" s="146">
        <v>2.0975666689999999E-3</v>
      </c>
      <c r="CJ181" s="146">
        <v>1.4572212680000001E-3</v>
      </c>
      <c r="CK181" s="146">
        <v>1.7220044749999999E-3</v>
      </c>
      <c r="CL181" s="146">
        <v>1.4979754349999999E-3</v>
      </c>
      <c r="CM181" s="146">
        <v>1.8314357340000001E-3</v>
      </c>
      <c r="CN181" s="146">
        <v>7.2674407640000004E-3</v>
      </c>
      <c r="CO181" s="146">
        <v>8.5810012170000009E-3</v>
      </c>
      <c r="CP181" s="146">
        <v>7.5995103399999998E-3</v>
      </c>
      <c r="CQ181" s="146">
        <v>7.9552414219999992E-3</v>
      </c>
      <c r="CT181" s="105"/>
    </row>
    <row r="182" spans="1:98" x14ac:dyDescent="0.25">
      <c r="A182" s="122" t="s">
        <v>693</v>
      </c>
      <c r="B182" s="104" t="s">
        <v>698</v>
      </c>
      <c r="C182" s="88" t="s">
        <v>232</v>
      </c>
      <c r="D182" s="123">
        <f t="shared" ca="1" si="20"/>
        <v>2.5647080025000002E-4</v>
      </c>
      <c r="E182" s="123">
        <f t="shared" ca="1" si="20"/>
        <v>2.5806964899999999E-4</v>
      </c>
      <c r="F182" s="123">
        <f t="shared" ca="1" si="20"/>
        <v>4.1599197250000004E-5</v>
      </c>
      <c r="G182" s="123">
        <f t="shared" ca="1" si="20"/>
        <v>2.5806964899999999E-4</v>
      </c>
      <c r="H182" s="123">
        <f t="shared" ca="1" si="20"/>
        <v>2.5175704475000001E-4</v>
      </c>
      <c r="I182" s="123">
        <f t="shared" ca="1" si="20"/>
        <v>7.0357304975E-4</v>
      </c>
      <c r="J182" s="123">
        <f t="shared" ca="1" si="20"/>
        <v>2.3466504925E-4</v>
      </c>
      <c r="K182" s="123">
        <f t="shared" ca="1" si="20"/>
        <v>3.7617501499999998E-5</v>
      </c>
      <c r="L182" s="123">
        <f t="shared" ca="1" si="20"/>
        <v>1.6557307750000001E-5</v>
      </c>
      <c r="M182" s="123">
        <f t="shared" ca="1" si="20"/>
        <v>8.2407879749999994E-5</v>
      </c>
      <c r="N182" s="123">
        <f t="shared" ca="1" si="20"/>
        <v>1.6785849300000001E-4</v>
      </c>
      <c r="O182" s="123">
        <f t="shared" ca="1" si="20"/>
        <v>7.7944864999999997E-5</v>
      </c>
      <c r="P182" s="123">
        <f t="shared" ca="1" si="20"/>
        <v>8.2407825000000009E-5</v>
      </c>
      <c r="Q182" s="123">
        <f t="shared" ca="1" si="20"/>
        <v>8.2407879749999994E-5</v>
      </c>
      <c r="R182" s="123">
        <f t="shared" ca="1" si="20"/>
        <v>3.8704425250000002E-5</v>
      </c>
      <c r="S182" s="123">
        <f t="shared" ca="1" si="20"/>
        <v>5.9911973250000004E-5</v>
      </c>
      <c r="T182" s="123">
        <f t="shared" ca="1" si="19"/>
        <v>4.3981432500000004E-5</v>
      </c>
      <c r="U182" s="124">
        <f t="shared" ca="1" si="19"/>
        <v>2.1910567574999999E-4</v>
      </c>
      <c r="X182" s="146">
        <v>3.20881004E-4</v>
      </c>
      <c r="Y182" s="146">
        <v>2.5251469000000002E-4</v>
      </c>
      <c r="Z182" s="146">
        <v>2.5568968000000002E-4</v>
      </c>
      <c r="AA182" s="146">
        <v>1.96797827E-4</v>
      </c>
      <c r="AB182" s="146">
        <v>2.7545766400000001E-4</v>
      </c>
      <c r="AC182" s="146">
        <v>2.5842580599999998E-4</v>
      </c>
      <c r="AD182" s="146">
        <v>2.4944752399999999E-4</v>
      </c>
      <c r="AE182" s="146">
        <v>2.4894760199999999E-4</v>
      </c>
      <c r="AF182" s="146">
        <v>7.0795377E-5</v>
      </c>
      <c r="AG182" s="146">
        <v>3.8172822000000002E-5</v>
      </c>
      <c r="AH182" s="146">
        <v>3.4410584999999998E-5</v>
      </c>
      <c r="AI182" s="146">
        <v>2.3018004999999999E-5</v>
      </c>
      <c r="AJ182" s="146">
        <v>2.7545766400000001E-4</v>
      </c>
      <c r="AK182" s="146">
        <v>2.5842580599999998E-4</v>
      </c>
      <c r="AL182" s="146">
        <v>2.4944752399999999E-4</v>
      </c>
      <c r="AM182" s="146">
        <v>2.4894760199999999E-4</v>
      </c>
      <c r="AN182" s="146">
        <v>2.8861886100000001E-4</v>
      </c>
      <c r="AO182" s="146">
        <v>2.5690269800000002E-4</v>
      </c>
      <c r="AP182" s="146">
        <v>2.4321664899999999E-4</v>
      </c>
      <c r="AQ182" s="146">
        <v>2.1828997100000001E-4</v>
      </c>
      <c r="AR182" s="146">
        <v>7.6774644699999998E-4</v>
      </c>
      <c r="AS182" s="146">
        <v>7.5836241700000002E-4</v>
      </c>
      <c r="AT182" s="146">
        <v>7.1555051300000003E-4</v>
      </c>
      <c r="AU182" s="146">
        <v>5.7263282199999997E-4</v>
      </c>
      <c r="AV182" s="146">
        <v>2.67665812E-4</v>
      </c>
      <c r="AW182" s="146">
        <v>2.40343119E-4</v>
      </c>
      <c r="AX182" s="146">
        <v>2.2538631399999999E-4</v>
      </c>
      <c r="AY182" s="146">
        <v>2.05264952E-4</v>
      </c>
      <c r="AZ182" s="146">
        <v>7.8189873999999997E-5</v>
      </c>
      <c r="BA182" s="146">
        <v>7.2280131999999993E-5</v>
      </c>
      <c r="BB182" s="109">
        <v>0</v>
      </c>
      <c r="BC182" s="109">
        <v>0</v>
      </c>
      <c r="BD182" s="146">
        <v>3.9175801999999997E-5</v>
      </c>
      <c r="BE182" s="146">
        <v>2.7053429E-5</v>
      </c>
      <c r="BF182" s="146">
        <v>0</v>
      </c>
      <c r="BG182" s="146">
        <v>0</v>
      </c>
      <c r="BH182" s="146">
        <v>9.0851170999999996E-5</v>
      </c>
      <c r="BI182" s="146">
        <v>8.2740911000000003E-5</v>
      </c>
      <c r="BJ182" s="146">
        <v>8.2370867000000004E-5</v>
      </c>
      <c r="BK182" s="146">
        <v>7.3668569999999999E-5</v>
      </c>
      <c r="BL182" s="146">
        <v>1.78017377E-4</v>
      </c>
      <c r="BM182" s="146">
        <v>1.4748952500000001E-4</v>
      </c>
      <c r="BN182" s="146">
        <v>1.6532413400000001E-4</v>
      </c>
      <c r="BO182" s="146">
        <v>1.80602936E-4</v>
      </c>
      <c r="BP182" s="146">
        <v>8.6504365999999998E-5</v>
      </c>
      <c r="BQ182" s="146">
        <v>7.8377498999999997E-5</v>
      </c>
      <c r="BR182" s="146">
        <v>7.7832301E-5</v>
      </c>
      <c r="BS182" s="146">
        <v>6.9065293999999994E-5</v>
      </c>
      <c r="BT182" s="146">
        <v>9.0851020000000003E-5</v>
      </c>
      <c r="BU182" s="146">
        <v>8.2740938999999999E-5</v>
      </c>
      <c r="BV182" s="146">
        <v>8.2370844999999997E-5</v>
      </c>
      <c r="BW182" s="146">
        <v>7.3668495999999997E-5</v>
      </c>
      <c r="BX182" s="146">
        <v>9.0851170999999996E-5</v>
      </c>
      <c r="BY182" s="146">
        <v>8.2740911000000003E-5</v>
      </c>
      <c r="BZ182" s="146">
        <v>8.2370867000000004E-5</v>
      </c>
      <c r="CA182" s="146">
        <v>7.3668569999999999E-5</v>
      </c>
      <c r="CB182" s="146">
        <v>4.3049113000000003E-5</v>
      </c>
      <c r="CC182" s="146">
        <v>3.889278E-5</v>
      </c>
      <c r="CD182" s="146">
        <v>3.8852681000000003E-5</v>
      </c>
      <c r="CE182" s="146">
        <v>3.4023126999999997E-5</v>
      </c>
      <c r="CF182" s="146">
        <v>6.6744710000000006E-5</v>
      </c>
      <c r="CG182" s="146">
        <v>6.0306237999999999E-5</v>
      </c>
      <c r="CH182" s="146">
        <v>5.9787984E-5</v>
      </c>
      <c r="CI182" s="146">
        <v>5.2808961000000002E-5</v>
      </c>
      <c r="CJ182" s="146">
        <v>4.5520377000000003E-5</v>
      </c>
      <c r="CK182" s="146">
        <v>4.1664120000000001E-5</v>
      </c>
      <c r="CL182" s="146">
        <v>4.2828623999999997E-5</v>
      </c>
      <c r="CM182" s="146">
        <v>4.5912609000000003E-5</v>
      </c>
      <c r="CN182" s="146">
        <v>2.2255594199999999E-4</v>
      </c>
      <c r="CO182" s="146">
        <v>2.1748167499999999E-4</v>
      </c>
      <c r="CP182" s="146">
        <v>2.2586966700000001E-4</v>
      </c>
      <c r="CQ182" s="146">
        <v>2.1051541899999999E-4</v>
      </c>
      <c r="CT182" s="105"/>
    </row>
    <row r="183" spans="1:98" x14ac:dyDescent="0.25">
      <c r="A183" s="122" t="s">
        <v>693</v>
      </c>
      <c r="B183" s="104" t="s">
        <v>698</v>
      </c>
      <c r="C183" s="88" t="s">
        <v>233</v>
      </c>
      <c r="D183" s="123">
        <f t="shared" ca="1" si="20"/>
        <v>8.4783728774999998E-4</v>
      </c>
      <c r="E183" s="123">
        <f t="shared" ca="1" si="20"/>
        <v>8.5312266449999994E-4</v>
      </c>
      <c r="F183" s="123">
        <f t="shared" ca="1" si="20"/>
        <v>1.3751800274999998E-4</v>
      </c>
      <c r="G183" s="123">
        <f t="shared" ca="1" si="20"/>
        <v>8.5312266449999994E-4</v>
      </c>
      <c r="H183" s="123">
        <f t="shared" ca="1" si="20"/>
        <v>8.3225478949999993E-4</v>
      </c>
      <c r="I183" s="123">
        <f t="shared" ca="1" si="20"/>
        <v>2.3258590355000001E-3</v>
      </c>
      <c r="J183" s="123">
        <f t="shared" ca="1" si="20"/>
        <v>7.757508849999999E-4</v>
      </c>
      <c r="K183" s="123">
        <f t="shared" ca="1" si="20"/>
        <v>1.243554905E-4</v>
      </c>
      <c r="L183" s="123">
        <f t="shared" ca="1" si="20"/>
        <v>5.4734890250000002E-5</v>
      </c>
      <c r="M183" s="123">
        <f t="shared" ca="1" si="20"/>
        <v>2.7242241375E-4</v>
      </c>
      <c r="N183" s="123">
        <f t="shared" ca="1" si="20"/>
        <v>5.5490402074999997E-4</v>
      </c>
      <c r="O183" s="123">
        <f t="shared" ca="1" si="20"/>
        <v>2.5766885525000001E-4</v>
      </c>
      <c r="P183" s="123">
        <f t="shared" ca="1" si="20"/>
        <v>2.7242246625000001E-4</v>
      </c>
      <c r="Q183" s="123">
        <f t="shared" ca="1" si="20"/>
        <v>2.7242241375E-4</v>
      </c>
      <c r="R183" s="123">
        <f t="shared" ca="1" si="20"/>
        <v>1.2794846099999999E-4</v>
      </c>
      <c r="S183" s="123">
        <f t="shared" ca="1" si="20"/>
        <v>1.9805605649999999E-4</v>
      </c>
      <c r="T183" s="123">
        <f t="shared" ca="1" si="19"/>
        <v>1.4539318124999999E-4</v>
      </c>
      <c r="U183" s="124">
        <f t="shared" ca="1" si="19"/>
        <v>7.2431615349999995E-4</v>
      </c>
      <c r="X183" s="146">
        <v>1.060762872E-3</v>
      </c>
      <c r="Y183" s="146">
        <v>8.3476017399999999E-4</v>
      </c>
      <c r="Z183" s="146">
        <v>8.4525587600000002E-4</v>
      </c>
      <c r="AA183" s="146">
        <v>6.5057022900000001E-4</v>
      </c>
      <c r="AB183" s="146">
        <v>9.1060494499999999E-4</v>
      </c>
      <c r="AC183" s="146">
        <v>8.5429894399999999E-4</v>
      </c>
      <c r="AD183" s="146">
        <v>8.2462126700000001E-4</v>
      </c>
      <c r="AE183" s="146">
        <v>8.2296550199999999E-4</v>
      </c>
      <c r="AF183" s="146">
        <v>2.3403427099999999E-4</v>
      </c>
      <c r="AG183" s="146">
        <v>1.2619109900000001E-4</v>
      </c>
      <c r="AH183" s="146">
        <v>1.13754012E-4</v>
      </c>
      <c r="AI183" s="146">
        <v>7.6092628999999996E-5</v>
      </c>
      <c r="AJ183" s="146">
        <v>9.1060494499999999E-4</v>
      </c>
      <c r="AK183" s="146">
        <v>8.5429894399999999E-4</v>
      </c>
      <c r="AL183" s="146">
        <v>8.2462126700000001E-4</v>
      </c>
      <c r="AM183" s="146">
        <v>8.2296550199999999E-4</v>
      </c>
      <c r="AN183" s="146">
        <v>9.5411284300000001E-4</v>
      </c>
      <c r="AO183" s="146">
        <v>8.4926367599999996E-4</v>
      </c>
      <c r="AP183" s="146">
        <v>8.0402239399999999E-4</v>
      </c>
      <c r="AQ183" s="146">
        <v>7.2162024499999996E-4</v>
      </c>
      <c r="AR183" s="146">
        <v>2.5379999470000001E-3</v>
      </c>
      <c r="AS183" s="146">
        <v>2.5069803480000001E-3</v>
      </c>
      <c r="AT183" s="146">
        <v>2.3654544790000002E-3</v>
      </c>
      <c r="AU183" s="146">
        <v>1.8930013680000001E-3</v>
      </c>
      <c r="AV183" s="146">
        <v>8.8484626900000001E-4</v>
      </c>
      <c r="AW183" s="146">
        <v>7.9451981500000004E-4</v>
      </c>
      <c r="AX183" s="146">
        <v>7.4507636199999997E-4</v>
      </c>
      <c r="AY183" s="146">
        <v>6.78561094E-4</v>
      </c>
      <c r="AZ183" s="146">
        <v>2.5847905900000002E-4</v>
      </c>
      <c r="BA183" s="146">
        <v>2.3894290299999999E-4</v>
      </c>
      <c r="BB183" s="109">
        <v>0</v>
      </c>
      <c r="BC183" s="109">
        <v>0</v>
      </c>
      <c r="BD183" s="146">
        <v>1.29506689E-4</v>
      </c>
      <c r="BE183" s="146">
        <v>8.9432872000000006E-5</v>
      </c>
      <c r="BF183" s="146">
        <v>0</v>
      </c>
      <c r="BG183" s="146">
        <v>0</v>
      </c>
      <c r="BH183" s="146">
        <v>3.00334007E-4</v>
      </c>
      <c r="BI183" s="146">
        <v>2.7352361000000002E-4</v>
      </c>
      <c r="BJ183" s="146">
        <v>2.7230008699999998E-4</v>
      </c>
      <c r="BK183" s="146">
        <v>2.43531951E-4</v>
      </c>
      <c r="BL183" s="146">
        <v>5.8848790000000004E-4</v>
      </c>
      <c r="BM183" s="146">
        <v>4.8756767099999998E-4</v>
      </c>
      <c r="BN183" s="146">
        <v>5.4652632299999999E-4</v>
      </c>
      <c r="BO183" s="146">
        <v>5.9703418899999998E-4</v>
      </c>
      <c r="BP183" s="146">
        <v>2.85964825E-4</v>
      </c>
      <c r="BQ183" s="146">
        <v>2.5909910999999999E-4</v>
      </c>
      <c r="BR183" s="146">
        <v>2.5729661599999999E-4</v>
      </c>
      <c r="BS183" s="146">
        <v>2.2831486999999999E-4</v>
      </c>
      <c r="BT183" s="146">
        <v>3.0033370700000001E-4</v>
      </c>
      <c r="BU183" s="146">
        <v>2.7352421299999999E-4</v>
      </c>
      <c r="BV183" s="146">
        <v>2.72299988E-4</v>
      </c>
      <c r="BW183" s="146">
        <v>2.4353195700000001E-4</v>
      </c>
      <c r="BX183" s="146">
        <v>3.00334007E-4</v>
      </c>
      <c r="BY183" s="146">
        <v>2.7352361000000002E-4</v>
      </c>
      <c r="BZ183" s="146">
        <v>2.7230008699999998E-4</v>
      </c>
      <c r="CA183" s="146">
        <v>2.43531951E-4</v>
      </c>
      <c r="CB183" s="146">
        <v>1.4231126099999999E-4</v>
      </c>
      <c r="CC183" s="146">
        <v>1.2857123599999999E-4</v>
      </c>
      <c r="CD183" s="146">
        <v>1.2843837300000001E-4</v>
      </c>
      <c r="CE183" s="146">
        <v>1.12472974E-4</v>
      </c>
      <c r="CF183" s="146">
        <v>2.2064356299999999E-4</v>
      </c>
      <c r="CG183" s="146">
        <v>1.9935929700000001E-4</v>
      </c>
      <c r="CH183" s="146">
        <v>1.9764647100000001E-4</v>
      </c>
      <c r="CI183" s="146">
        <v>1.7457489499999999E-4</v>
      </c>
      <c r="CJ183" s="146">
        <v>1.50480614E-4</v>
      </c>
      <c r="CK183" s="146">
        <v>1.3773287699999999E-4</v>
      </c>
      <c r="CL183" s="146">
        <v>1.4158205999999999E-4</v>
      </c>
      <c r="CM183" s="146">
        <v>1.51777174E-4</v>
      </c>
      <c r="CN183" s="146">
        <v>7.3572169000000001E-4</v>
      </c>
      <c r="CO183" s="146">
        <v>7.1894752000000004E-4</v>
      </c>
      <c r="CP183" s="146">
        <v>7.4667817400000003E-4</v>
      </c>
      <c r="CQ183" s="146">
        <v>6.9591722999999995E-4</v>
      </c>
      <c r="CT183" s="105"/>
    </row>
    <row r="184" spans="1:98" x14ac:dyDescent="0.25">
      <c r="A184" s="122" t="s">
        <v>693</v>
      </c>
      <c r="B184" s="104" t="s">
        <v>698</v>
      </c>
      <c r="C184" s="88" t="s">
        <v>234</v>
      </c>
      <c r="D184" s="123">
        <f t="shared" ca="1" si="20"/>
        <v>8.6890890200000002E-4</v>
      </c>
      <c r="E184" s="123">
        <f t="shared" ca="1" si="20"/>
        <v>8.9240174224999998E-4</v>
      </c>
      <c r="F184" s="123">
        <f t="shared" ca="1" si="20"/>
        <v>1.5979979775E-4</v>
      </c>
      <c r="G184" s="123">
        <f t="shared" ca="1" si="20"/>
        <v>8.9240174224999998E-4</v>
      </c>
      <c r="H184" s="123">
        <f t="shared" ca="1" si="20"/>
        <v>8.6258152299999993E-4</v>
      </c>
      <c r="I184" s="123">
        <f t="shared" ca="1" si="20"/>
        <v>2.3113420072500002E-3</v>
      </c>
      <c r="J184" s="123">
        <f t="shared" ca="1" si="20"/>
        <v>8.0508276425000002E-4</v>
      </c>
      <c r="K184" s="123">
        <f t="shared" ca="1" si="20"/>
        <v>1.2351738674999999E-4</v>
      </c>
      <c r="L184" s="123">
        <f t="shared" ca="1" si="20"/>
        <v>5.4641721499999998E-5</v>
      </c>
      <c r="M184" s="123">
        <f t="shared" ca="1" si="20"/>
        <v>2.7956878475000001E-4</v>
      </c>
      <c r="N184" s="123">
        <f t="shared" ca="1" si="20"/>
        <v>5.7071922624999999E-4</v>
      </c>
      <c r="O184" s="123">
        <f t="shared" ca="1" si="20"/>
        <v>2.6454074074999998E-4</v>
      </c>
      <c r="P184" s="123">
        <f t="shared" ca="1" si="20"/>
        <v>2.7956882875000005E-4</v>
      </c>
      <c r="Q184" s="123">
        <f t="shared" ca="1" si="20"/>
        <v>2.7956878475000001E-4</v>
      </c>
      <c r="R184" s="123">
        <f t="shared" ca="1" si="20"/>
        <v>1.3130907275000001E-4</v>
      </c>
      <c r="S184" s="123">
        <f t="shared" ca="1" si="20"/>
        <v>2.0327429000000001E-4</v>
      </c>
      <c r="T184" s="123">
        <f t="shared" ca="1" si="19"/>
        <v>1.4973870825E-4</v>
      </c>
      <c r="U184" s="124">
        <f t="shared" ca="1" si="19"/>
        <v>7.3750647725000001E-4</v>
      </c>
      <c r="X184" s="146">
        <v>1.02902375E-3</v>
      </c>
      <c r="Y184" s="146">
        <v>8.8024889300000004E-4</v>
      </c>
      <c r="Z184" s="146">
        <v>8.7702140199999998E-4</v>
      </c>
      <c r="AA184" s="146">
        <v>6.8934156300000003E-4</v>
      </c>
      <c r="AB184" s="146">
        <v>8.7550219000000001E-4</v>
      </c>
      <c r="AC184" s="146">
        <v>8.9294357999999995E-4</v>
      </c>
      <c r="AD184" s="146">
        <v>8.6969321099999997E-4</v>
      </c>
      <c r="AE184" s="146">
        <v>9.3146798800000001E-4</v>
      </c>
      <c r="AF184" s="146">
        <v>2.6469907599999999E-4</v>
      </c>
      <c r="AG184" s="146">
        <v>1.3850611100000001E-4</v>
      </c>
      <c r="AH184" s="146">
        <v>1.39151573E-4</v>
      </c>
      <c r="AI184" s="146">
        <v>9.6842431000000005E-5</v>
      </c>
      <c r="AJ184" s="146">
        <v>8.7550219000000001E-4</v>
      </c>
      <c r="AK184" s="146">
        <v>8.9294357999999995E-4</v>
      </c>
      <c r="AL184" s="146">
        <v>8.6969321099999997E-4</v>
      </c>
      <c r="AM184" s="146">
        <v>9.3146798800000001E-4</v>
      </c>
      <c r="AN184" s="146">
        <v>9.1761208600000003E-4</v>
      </c>
      <c r="AO184" s="146">
        <v>8.8688586500000003E-4</v>
      </c>
      <c r="AP184" s="146">
        <v>8.3932658699999998E-4</v>
      </c>
      <c r="AQ184" s="146">
        <v>8.06501554E-4</v>
      </c>
      <c r="AR184" s="146">
        <v>2.4239686389999999E-3</v>
      </c>
      <c r="AS184" s="146">
        <v>2.5708997650000002E-3</v>
      </c>
      <c r="AT184" s="146">
        <v>2.3978435430000002E-3</v>
      </c>
      <c r="AU184" s="146">
        <v>1.8526560819999999E-3</v>
      </c>
      <c r="AV184" s="146">
        <v>8.4492762E-4</v>
      </c>
      <c r="AW184" s="146">
        <v>8.3307593600000002E-4</v>
      </c>
      <c r="AX184" s="146">
        <v>7.7949297100000003E-4</v>
      </c>
      <c r="AY184" s="146">
        <v>7.6283453000000005E-4</v>
      </c>
      <c r="AZ184" s="146">
        <v>2.37622521E-4</v>
      </c>
      <c r="BA184" s="146">
        <v>2.5644702599999998E-4</v>
      </c>
      <c r="BB184" s="109">
        <v>0</v>
      </c>
      <c r="BC184" s="109">
        <v>0</v>
      </c>
      <c r="BD184" s="146">
        <v>1.22344577E-4</v>
      </c>
      <c r="BE184" s="146">
        <v>9.6222309E-5</v>
      </c>
      <c r="BF184" s="146">
        <v>0</v>
      </c>
      <c r="BG184" s="146">
        <v>0</v>
      </c>
      <c r="BH184" s="146">
        <v>2.8815055000000001E-4</v>
      </c>
      <c r="BI184" s="146">
        <v>2.8606164700000001E-4</v>
      </c>
      <c r="BJ184" s="146">
        <v>2.8214615700000002E-4</v>
      </c>
      <c r="BK184" s="146">
        <v>2.6191678500000001E-4</v>
      </c>
      <c r="BL184" s="146">
        <v>5.62910086E-4</v>
      </c>
      <c r="BM184" s="146">
        <v>5.1808531599999998E-4</v>
      </c>
      <c r="BN184" s="146">
        <v>5.7115733900000003E-4</v>
      </c>
      <c r="BO184" s="146">
        <v>6.3072416400000004E-4</v>
      </c>
      <c r="BP184" s="146">
        <v>2.74557944E-4</v>
      </c>
      <c r="BQ184" s="146">
        <v>2.7086502299999998E-4</v>
      </c>
      <c r="BR184" s="146">
        <v>2.6671230599999997E-4</v>
      </c>
      <c r="BS184" s="146">
        <v>2.4602769000000002E-4</v>
      </c>
      <c r="BT184" s="146">
        <v>2.8815041999999999E-4</v>
      </c>
      <c r="BU184" s="146">
        <v>2.8606171300000002E-4</v>
      </c>
      <c r="BV184" s="146">
        <v>2.8214584099999998E-4</v>
      </c>
      <c r="BW184" s="146">
        <v>2.6191734100000001E-4</v>
      </c>
      <c r="BX184" s="146">
        <v>2.8815055000000001E-4</v>
      </c>
      <c r="BY184" s="146">
        <v>2.8606164700000001E-4</v>
      </c>
      <c r="BZ184" s="146">
        <v>2.8214615700000002E-4</v>
      </c>
      <c r="CA184" s="146">
        <v>2.6191678500000001E-4</v>
      </c>
      <c r="CB184" s="146">
        <v>1.3636031499999999E-4</v>
      </c>
      <c r="CC184" s="146">
        <v>1.3423630999999999E-4</v>
      </c>
      <c r="CD184" s="146">
        <v>1.3312961600000001E-4</v>
      </c>
      <c r="CE184" s="146">
        <v>1.2151005E-4</v>
      </c>
      <c r="CF184" s="146">
        <v>2.1188632300000001E-4</v>
      </c>
      <c r="CG184" s="146">
        <v>2.0814274799999999E-4</v>
      </c>
      <c r="CH184" s="146">
        <v>2.0460481100000001E-4</v>
      </c>
      <c r="CI184" s="146">
        <v>1.8846327799999999E-4</v>
      </c>
      <c r="CJ184" s="146">
        <v>1.45467633E-4</v>
      </c>
      <c r="CK184" s="146">
        <v>1.43464575E-4</v>
      </c>
      <c r="CL184" s="146">
        <v>1.46538701E-4</v>
      </c>
      <c r="CM184" s="146">
        <v>1.6348392399999999E-4</v>
      </c>
      <c r="CN184" s="146">
        <v>7.0469392700000003E-4</v>
      </c>
      <c r="CO184" s="146">
        <v>7.4587919600000005E-4</v>
      </c>
      <c r="CP184" s="146">
        <v>7.6424723099999996E-4</v>
      </c>
      <c r="CQ184" s="146">
        <v>7.3520555500000001E-4</v>
      </c>
      <c r="CT184" s="105"/>
    </row>
    <row r="185" spans="1:98" x14ac:dyDescent="0.25">
      <c r="A185" s="122" t="s">
        <v>693</v>
      </c>
      <c r="B185" s="104" t="s">
        <v>698</v>
      </c>
      <c r="C185" s="88" t="s">
        <v>235</v>
      </c>
      <c r="D185" s="123">
        <f t="shared" ca="1" si="20"/>
        <v>2.8382899425000001E-4</v>
      </c>
      <c r="E185" s="123">
        <f t="shared" ca="1" si="20"/>
        <v>3.0477202674999998E-4</v>
      </c>
      <c r="F185" s="123">
        <f t="shared" ca="1" si="20"/>
        <v>5.0085849000000002E-5</v>
      </c>
      <c r="G185" s="123">
        <f t="shared" ca="1" si="20"/>
        <v>3.0477202674999998E-4</v>
      </c>
      <c r="H185" s="123">
        <f t="shared" ca="1" si="20"/>
        <v>2.9166689899999998E-4</v>
      </c>
      <c r="I185" s="123">
        <f t="shared" ca="1" si="20"/>
        <v>7.1472974800000004E-4</v>
      </c>
      <c r="J185" s="123">
        <f t="shared" ca="1" si="20"/>
        <v>2.7374635275E-4</v>
      </c>
      <c r="K185" s="123">
        <f t="shared" ca="1" si="20"/>
        <v>4.076482525E-5</v>
      </c>
      <c r="L185" s="123">
        <f t="shared" ca="1" si="20"/>
        <v>1.8033548000000001E-5</v>
      </c>
      <c r="M185" s="123">
        <f t="shared" ca="1" si="20"/>
        <v>9.226704900000001E-5</v>
      </c>
      <c r="N185" s="123">
        <f t="shared" ca="1" si="20"/>
        <v>1.883562675E-4</v>
      </c>
      <c r="O185" s="123">
        <f t="shared" ca="1" si="20"/>
        <v>8.7307260499999999E-5</v>
      </c>
      <c r="P185" s="123">
        <f t="shared" ca="1" si="20"/>
        <v>9.2266931750000004E-5</v>
      </c>
      <c r="Q185" s="123">
        <f t="shared" ca="1" si="20"/>
        <v>9.226704900000001E-5</v>
      </c>
      <c r="R185" s="123">
        <f t="shared" ca="1" si="20"/>
        <v>4.3336303250000001E-5</v>
      </c>
      <c r="S185" s="123">
        <f t="shared" ca="1" si="20"/>
        <v>6.7087186750000002E-5</v>
      </c>
      <c r="T185" s="123">
        <f t="shared" ca="1" si="19"/>
        <v>4.9418699499999997E-5</v>
      </c>
      <c r="U185" s="124">
        <f t="shared" ca="1" si="19"/>
        <v>2.4340170925000001E-4</v>
      </c>
      <c r="X185" s="146">
        <v>3.3961144199999999E-4</v>
      </c>
      <c r="Y185" s="146">
        <v>2.905114E-4</v>
      </c>
      <c r="Z185" s="146">
        <v>2.87218719E-4</v>
      </c>
      <c r="AA185" s="146">
        <v>2.17974416E-4</v>
      </c>
      <c r="AB185" s="146">
        <v>2.889446E-4</v>
      </c>
      <c r="AC185" s="146">
        <v>2.9470086199999998E-4</v>
      </c>
      <c r="AD185" s="146">
        <v>2.9524592500000001E-4</v>
      </c>
      <c r="AE185" s="146">
        <v>3.4019672000000002E-4</v>
      </c>
      <c r="AF185" s="146">
        <v>8.7359451000000002E-5</v>
      </c>
      <c r="AG185" s="146">
        <v>4.5711584999999997E-5</v>
      </c>
      <c r="AH185" s="146">
        <v>4.5503799E-5</v>
      </c>
      <c r="AI185" s="146">
        <v>2.1768561E-5</v>
      </c>
      <c r="AJ185" s="146">
        <v>2.889446E-4</v>
      </c>
      <c r="AK185" s="146">
        <v>2.9470086199999998E-4</v>
      </c>
      <c r="AL185" s="146">
        <v>2.9524592500000001E-4</v>
      </c>
      <c r="AM185" s="146">
        <v>3.4019672000000002E-4</v>
      </c>
      <c r="AN185" s="146">
        <v>3.0284258000000001E-4</v>
      </c>
      <c r="AO185" s="146">
        <v>2.9270105399999998E-4</v>
      </c>
      <c r="AP185" s="146">
        <v>2.8266252300000001E-4</v>
      </c>
      <c r="AQ185" s="146">
        <v>2.8846143899999998E-4</v>
      </c>
      <c r="AR185" s="146">
        <v>7.9999070499999999E-4</v>
      </c>
      <c r="AS185" s="146">
        <v>8.48481624E-4</v>
      </c>
      <c r="AT185" s="146">
        <v>7.5981294300000004E-4</v>
      </c>
      <c r="AU185" s="146">
        <v>4.5063371999999998E-4</v>
      </c>
      <c r="AV185" s="146">
        <v>2.7885452200000001E-4</v>
      </c>
      <c r="AW185" s="146">
        <v>2.74942957E-4</v>
      </c>
      <c r="AX185" s="146">
        <v>2.63674267E-4</v>
      </c>
      <c r="AY185" s="146">
        <v>2.7751366500000001E-4</v>
      </c>
      <c r="AZ185" s="146">
        <v>7.8423323999999997E-5</v>
      </c>
      <c r="BA185" s="146">
        <v>8.4635977000000005E-5</v>
      </c>
      <c r="BB185" s="109">
        <v>0</v>
      </c>
      <c r="BC185" s="109">
        <v>0</v>
      </c>
      <c r="BD185" s="146">
        <v>4.0377703E-5</v>
      </c>
      <c r="BE185" s="146">
        <v>3.1756489000000003E-5</v>
      </c>
      <c r="BF185" s="146">
        <v>0</v>
      </c>
      <c r="BG185" s="146">
        <v>0</v>
      </c>
      <c r="BH185" s="146">
        <v>9.5099367000000003E-5</v>
      </c>
      <c r="BI185" s="146">
        <v>9.4409908000000001E-5</v>
      </c>
      <c r="BJ185" s="146">
        <v>9.3117503000000006E-5</v>
      </c>
      <c r="BK185" s="146">
        <v>8.6441418000000005E-5</v>
      </c>
      <c r="BL185" s="146">
        <v>1.8577859899999999E-4</v>
      </c>
      <c r="BM185" s="146">
        <v>1.7098548099999999E-4</v>
      </c>
      <c r="BN185" s="146">
        <v>1.88500869E-4</v>
      </c>
      <c r="BO185" s="146">
        <v>2.0816012099999999E-4</v>
      </c>
      <c r="BP185" s="146">
        <v>9.0613117000000001E-5</v>
      </c>
      <c r="BQ185" s="146">
        <v>8.9394736000000005E-5</v>
      </c>
      <c r="BR185" s="146">
        <v>8.8023924000000002E-5</v>
      </c>
      <c r="BS185" s="146">
        <v>8.1197265E-5</v>
      </c>
      <c r="BT185" s="146">
        <v>9.5099157000000002E-5</v>
      </c>
      <c r="BU185" s="146">
        <v>9.4409900000000006E-5</v>
      </c>
      <c r="BV185" s="146">
        <v>9.3117362E-5</v>
      </c>
      <c r="BW185" s="146">
        <v>8.6441307999999997E-5</v>
      </c>
      <c r="BX185" s="146">
        <v>9.5099367000000003E-5</v>
      </c>
      <c r="BY185" s="146">
        <v>9.4409908000000001E-5</v>
      </c>
      <c r="BZ185" s="146">
        <v>9.3117503000000006E-5</v>
      </c>
      <c r="CA185" s="146">
        <v>8.6441418000000005E-5</v>
      </c>
      <c r="CB185" s="146">
        <v>4.5003390000000003E-5</v>
      </c>
      <c r="CC185" s="146">
        <v>4.4302331999999999E-5</v>
      </c>
      <c r="CD185" s="146">
        <v>4.3937200999999999E-5</v>
      </c>
      <c r="CE185" s="146">
        <v>4.0102290000000003E-5</v>
      </c>
      <c r="CF185" s="146">
        <v>6.9929379000000004E-5</v>
      </c>
      <c r="CG185" s="146">
        <v>6.8694027000000004E-5</v>
      </c>
      <c r="CH185" s="146">
        <v>6.7526231000000002E-5</v>
      </c>
      <c r="CI185" s="146">
        <v>6.219911E-5</v>
      </c>
      <c r="CJ185" s="146">
        <v>4.8009135999999999E-5</v>
      </c>
      <c r="CK185" s="146">
        <v>4.7348027999999998E-5</v>
      </c>
      <c r="CL185" s="146">
        <v>4.8362556000000003E-5</v>
      </c>
      <c r="CM185" s="146">
        <v>5.3955078000000001E-5</v>
      </c>
      <c r="CN185" s="146">
        <v>2.3257267800000001E-4</v>
      </c>
      <c r="CO185" s="146">
        <v>2.4616513500000001E-4</v>
      </c>
      <c r="CP185" s="146">
        <v>2.5222642600000001E-4</v>
      </c>
      <c r="CQ185" s="146">
        <v>2.4264259799999999E-4</v>
      </c>
      <c r="CT185" s="105"/>
    </row>
    <row r="186" spans="1:98" x14ac:dyDescent="0.25">
      <c r="A186" s="122" t="s">
        <v>693</v>
      </c>
      <c r="B186" s="104" t="s">
        <v>698</v>
      </c>
      <c r="C186" s="88" t="s">
        <v>236</v>
      </c>
      <c r="D186" s="123">
        <f t="shared" ca="1" si="20"/>
        <v>4.8601754E-4</v>
      </c>
      <c r="E186" s="123">
        <f t="shared" ca="1" si="20"/>
        <v>7.8311854449999996E-4</v>
      </c>
      <c r="F186" s="123">
        <f t="shared" ca="1" si="20"/>
        <v>2.9337539999999998E-5</v>
      </c>
      <c r="G186" s="123">
        <f t="shared" ca="1" si="20"/>
        <v>7.8311854449999996E-4</v>
      </c>
      <c r="H186" s="123">
        <f t="shared" ca="1" si="20"/>
        <v>8.3270852799999999E-4</v>
      </c>
      <c r="I186" s="123">
        <f t="shared" ca="1" si="20"/>
        <v>4.34718354E-4</v>
      </c>
      <c r="J186" s="123">
        <f t="shared" ca="1" si="20"/>
        <v>9.0431664900000007E-4</v>
      </c>
      <c r="K186" s="123">
        <f t="shared" ca="1" si="20"/>
        <v>7.2237854250000008E-5</v>
      </c>
      <c r="L186" s="123">
        <f t="shared" ca="1" si="20"/>
        <v>6.8879995249999996E-5</v>
      </c>
      <c r="M186" s="123">
        <f t="shared" ca="1" si="20"/>
        <v>2.0209892750000001E-4</v>
      </c>
      <c r="N186" s="123">
        <f t="shared" ca="1" si="20"/>
        <v>4.27502004E-4</v>
      </c>
      <c r="O186" s="123">
        <f t="shared" ca="1" si="20"/>
        <v>1.8991768800000002E-4</v>
      </c>
      <c r="P186" s="123">
        <f t="shared" ca="1" si="20"/>
        <v>2.0209874E-4</v>
      </c>
      <c r="Q186" s="123">
        <f t="shared" ca="1" si="20"/>
        <v>2.0209892750000001E-4</v>
      </c>
      <c r="R186" s="123">
        <f t="shared" ca="1" si="20"/>
        <v>1.3964756524999998E-4</v>
      </c>
      <c r="S186" s="123">
        <f t="shared" ca="1" si="20"/>
        <v>0</v>
      </c>
      <c r="T186" s="123">
        <f t="shared" ca="1" si="19"/>
        <v>7.5113825750000005E-5</v>
      </c>
      <c r="U186" s="124">
        <f t="shared" ca="1" si="19"/>
        <v>6.9953283807499995E-3</v>
      </c>
      <c r="X186" s="146">
        <v>6.1229134899999996E-4</v>
      </c>
      <c r="Y186" s="146">
        <v>4.93222102E-4</v>
      </c>
      <c r="Z186" s="146">
        <v>4.6854866999999998E-4</v>
      </c>
      <c r="AA186" s="146">
        <v>3.7000803900000002E-4</v>
      </c>
      <c r="AB186" s="146">
        <v>8.2915227E-4</v>
      </c>
      <c r="AC186" s="146">
        <v>8.4713035899999995E-4</v>
      </c>
      <c r="AD186" s="146">
        <v>7.9005740299999995E-4</v>
      </c>
      <c r="AE186" s="146">
        <v>6.6613414600000004E-4</v>
      </c>
      <c r="AF186" s="146">
        <v>4.3778383999999997E-5</v>
      </c>
      <c r="AG186" s="146">
        <v>2.4121699E-5</v>
      </c>
      <c r="AH186" s="146">
        <v>2.1245590000000001E-5</v>
      </c>
      <c r="AI186" s="146">
        <v>2.8204486999999998E-5</v>
      </c>
      <c r="AJ186" s="146">
        <v>8.2915227E-4</v>
      </c>
      <c r="AK186" s="146">
        <v>8.4713035899999995E-4</v>
      </c>
      <c r="AL186" s="146">
        <v>7.9005740299999995E-4</v>
      </c>
      <c r="AM186" s="146">
        <v>6.6613414600000004E-4</v>
      </c>
      <c r="AN186" s="146">
        <v>9.7123898699999999E-4</v>
      </c>
      <c r="AO186" s="146">
        <v>9.0061988100000002E-4</v>
      </c>
      <c r="AP186" s="146">
        <v>8.1066833500000003E-4</v>
      </c>
      <c r="AQ186" s="146">
        <v>6.4830690900000002E-4</v>
      </c>
      <c r="AR186" s="146">
        <v>5.1273394600000004E-4</v>
      </c>
      <c r="AS186" s="146">
        <v>4.2003332200000001E-4</v>
      </c>
      <c r="AT186" s="146">
        <v>4.27182615E-4</v>
      </c>
      <c r="AU186" s="146">
        <v>3.7892353300000002E-4</v>
      </c>
      <c r="AV186" s="146">
        <v>1.0539936970000001E-3</v>
      </c>
      <c r="AW186" s="146">
        <v>9.8541170200000007E-4</v>
      </c>
      <c r="AX186" s="146">
        <v>8.76906243E-4</v>
      </c>
      <c r="AY186" s="146">
        <v>7.0095495400000003E-4</v>
      </c>
      <c r="AZ186" s="146">
        <v>1.2555453200000001E-4</v>
      </c>
      <c r="BA186" s="146">
        <v>1.6339688499999999E-4</v>
      </c>
      <c r="BB186" s="109">
        <v>0</v>
      </c>
      <c r="BC186" s="109">
        <v>0</v>
      </c>
      <c r="BD186" s="146">
        <v>1.5716552899999999E-4</v>
      </c>
      <c r="BE186" s="146">
        <v>1.18354452E-4</v>
      </c>
      <c r="BF186" s="146">
        <v>0</v>
      </c>
      <c r="BG186" s="146">
        <v>0</v>
      </c>
      <c r="BH186" s="146">
        <v>2.1932741899999999E-4</v>
      </c>
      <c r="BI186" s="146">
        <v>2.0917492899999999E-4</v>
      </c>
      <c r="BJ186" s="146">
        <v>2.00264507E-4</v>
      </c>
      <c r="BK186" s="146">
        <v>1.7962885500000001E-4</v>
      </c>
      <c r="BL186" s="146">
        <v>4.3788031099999998E-4</v>
      </c>
      <c r="BM186" s="146">
        <v>3.9751769599999999E-4</v>
      </c>
      <c r="BN186" s="146">
        <v>4.1506835800000002E-4</v>
      </c>
      <c r="BO186" s="146">
        <v>4.59541651E-4</v>
      </c>
      <c r="BP186" s="146">
        <v>2.0754007500000001E-4</v>
      </c>
      <c r="BQ186" s="146">
        <v>1.96759562E-4</v>
      </c>
      <c r="BR186" s="146">
        <v>1.88112614E-4</v>
      </c>
      <c r="BS186" s="146">
        <v>1.6725850099999999E-4</v>
      </c>
      <c r="BT186" s="146">
        <v>2.19326867E-4</v>
      </c>
      <c r="BU186" s="146">
        <v>2.0917506399999999E-4</v>
      </c>
      <c r="BV186" s="146">
        <v>2.0026437500000001E-4</v>
      </c>
      <c r="BW186" s="146">
        <v>1.79628654E-4</v>
      </c>
      <c r="BX186" s="146">
        <v>2.1932741899999999E-4</v>
      </c>
      <c r="BY186" s="146">
        <v>2.0917492899999999E-4</v>
      </c>
      <c r="BZ186" s="146">
        <v>2.00264507E-4</v>
      </c>
      <c r="CA186" s="146">
        <v>1.7962885500000001E-4</v>
      </c>
      <c r="CB186" s="146">
        <v>1.4944773900000001E-4</v>
      </c>
      <c r="CC186" s="146">
        <v>1.39623785E-4</v>
      </c>
      <c r="CD186" s="146">
        <v>1.3213325699999999E-4</v>
      </c>
      <c r="CE186" s="146">
        <v>1.3738547999999999E-4</v>
      </c>
      <c r="CF186" s="146">
        <v>0</v>
      </c>
      <c r="CG186" s="146">
        <v>0</v>
      </c>
      <c r="CH186" s="146">
        <v>0</v>
      </c>
      <c r="CI186" s="146">
        <v>0</v>
      </c>
      <c r="CJ186" s="146">
        <v>9.3992889000000003E-5</v>
      </c>
      <c r="CK186" s="146">
        <v>9.1120497000000001E-5</v>
      </c>
      <c r="CL186" s="146">
        <v>8.6153328000000004E-5</v>
      </c>
      <c r="CM186" s="146">
        <v>2.9188589E-5</v>
      </c>
      <c r="CN186" s="146">
        <v>7.1467166060000002E-3</v>
      </c>
      <c r="CO186" s="146">
        <v>7.1933745389999998E-3</v>
      </c>
      <c r="CP186" s="146">
        <v>7.0110484679999996E-3</v>
      </c>
      <c r="CQ186" s="146">
        <v>6.6301739100000003E-3</v>
      </c>
      <c r="CT186" s="105"/>
    </row>
    <row r="187" spans="1:98" x14ac:dyDescent="0.25">
      <c r="A187" s="122" t="s">
        <v>693</v>
      </c>
      <c r="B187" s="104" t="s">
        <v>698</v>
      </c>
      <c r="C187" s="88" t="s">
        <v>237</v>
      </c>
      <c r="D187" s="123">
        <f t="shared" ca="1" si="20"/>
        <v>6.2499240724999999E-4</v>
      </c>
      <c r="E187" s="123">
        <f t="shared" ca="1" si="20"/>
        <v>6.3179567999999998E-4</v>
      </c>
      <c r="F187" s="123">
        <f t="shared" ca="1" si="20"/>
        <v>1.1040570900000001E-4</v>
      </c>
      <c r="G187" s="123">
        <f t="shared" ca="1" si="20"/>
        <v>6.3179567999999998E-4</v>
      </c>
      <c r="H187" s="123">
        <f t="shared" ca="1" si="20"/>
        <v>6.1464437425000004E-4</v>
      </c>
      <c r="I187" s="123">
        <f t="shared" ca="1" si="20"/>
        <v>1.7164204157500002E-3</v>
      </c>
      <c r="J187" s="123">
        <f t="shared" ca="1" si="20"/>
        <v>5.7266819849999999E-4</v>
      </c>
      <c r="K187" s="123">
        <f t="shared" ca="1" si="20"/>
        <v>8.932443425E-5</v>
      </c>
      <c r="L187" s="123">
        <f t="shared" ca="1" si="20"/>
        <v>3.9646164250000001E-5</v>
      </c>
      <c r="M187" s="123">
        <f t="shared" ca="1" si="20"/>
        <v>2.0137208025000001E-4</v>
      </c>
      <c r="N187" s="123">
        <f t="shared" ca="1" si="20"/>
        <v>4.1723042000000004E-4</v>
      </c>
      <c r="O187" s="123">
        <f t="shared" ca="1" si="20"/>
        <v>1.9044642850000001E-4</v>
      </c>
      <c r="P187" s="123">
        <f t="shared" ca="1" si="20"/>
        <v>2.013720155E-4</v>
      </c>
      <c r="Q187" s="123">
        <f t="shared" ca="1" si="20"/>
        <v>2.0137208025000001E-4</v>
      </c>
      <c r="R187" s="123">
        <f t="shared" ca="1" si="20"/>
        <v>9.4468725000000008E-5</v>
      </c>
      <c r="S187" s="123">
        <f t="shared" ca="1" si="20"/>
        <v>1.4629883625000002E-4</v>
      </c>
      <c r="T187" s="123">
        <f t="shared" ca="1" si="19"/>
        <v>1.0739504025E-4</v>
      </c>
      <c r="U187" s="124">
        <f t="shared" ca="1" si="19"/>
        <v>5.3002053949999998E-4</v>
      </c>
      <c r="X187" s="146">
        <v>7.4346961300000001E-4</v>
      </c>
      <c r="Y187" s="146">
        <v>6.2999920700000005E-4</v>
      </c>
      <c r="Z187" s="146">
        <v>6.2297997699999996E-4</v>
      </c>
      <c r="AA187" s="146">
        <v>5.0352083199999996E-4</v>
      </c>
      <c r="AB187" s="146">
        <v>6.3969649899999999E-4</v>
      </c>
      <c r="AC187" s="146">
        <v>6.3740587400000004E-4</v>
      </c>
      <c r="AD187" s="146">
        <v>6.1058132500000002E-4</v>
      </c>
      <c r="AE187" s="146">
        <v>6.3949902199999999E-4</v>
      </c>
      <c r="AF187" s="146">
        <v>1.9739557600000001E-4</v>
      </c>
      <c r="AG187" s="146">
        <v>9.8754463999999999E-5</v>
      </c>
      <c r="AH187" s="146">
        <v>7.9164475999999998E-5</v>
      </c>
      <c r="AI187" s="146">
        <v>6.6308319999999998E-5</v>
      </c>
      <c r="AJ187" s="146">
        <v>6.3969649899999999E-4</v>
      </c>
      <c r="AK187" s="146">
        <v>6.3740587400000004E-4</v>
      </c>
      <c r="AL187" s="146">
        <v>6.1058132500000002E-4</v>
      </c>
      <c r="AM187" s="146">
        <v>6.3949902199999999E-4</v>
      </c>
      <c r="AN187" s="146">
        <v>6.6772117599999997E-4</v>
      </c>
      <c r="AO187" s="146">
        <v>6.3760134400000004E-4</v>
      </c>
      <c r="AP187" s="146">
        <v>5.9293714700000004E-4</v>
      </c>
      <c r="AQ187" s="146">
        <v>5.6031783E-4</v>
      </c>
      <c r="AR187" s="146">
        <v>1.786416294E-3</v>
      </c>
      <c r="AS187" s="146">
        <v>1.864566977E-3</v>
      </c>
      <c r="AT187" s="146">
        <v>1.7326031670000001E-3</v>
      </c>
      <c r="AU187" s="146">
        <v>1.4820952250000001E-3</v>
      </c>
      <c r="AV187" s="146">
        <v>6.1547570399999999E-4</v>
      </c>
      <c r="AW187" s="146">
        <v>5.9834364200000002E-4</v>
      </c>
      <c r="AX187" s="146">
        <v>5.4933128399999997E-4</v>
      </c>
      <c r="AY187" s="146">
        <v>5.2752216399999999E-4</v>
      </c>
      <c r="AZ187" s="146">
        <v>1.73045904E-4</v>
      </c>
      <c r="BA187" s="146">
        <v>1.84251833E-4</v>
      </c>
      <c r="BB187" s="109">
        <v>0</v>
      </c>
      <c r="BC187" s="109">
        <v>0</v>
      </c>
      <c r="BD187" s="146">
        <v>9.0162849000000004E-5</v>
      </c>
      <c r="BE187" s="146">
        <v>6.8421807999999998E-5</v>
      </c>
      <c r="BF187" s="146">
        <v>0</v>
      </c>
      <c r="BG187" s="146">
        <v>0</v>
      </c>
      <c r="BH187" s="146">
        <v>2.0981051300000001E-4</v>
      </c>
      <c r="BI187" s="146">
        <v>2.0582148E-4</v>
      </c>
      <c r="BJ187" s="146">
        <v>2.00912089E-4</v>
      </c>
      <c r="BK187" s="146">
        <v>1.8894423899999999E-4</v>
      </c>
      <c r="BL187" s="146">
        <v>4.0688004400000002E-4</v>
      </c>
      <c r="BM187" s="146">
        <v>3.80945066E-4</v>
      </c>
      <c r="BN187" s="146">
        <v>4.13103952E-4</v>
      </c>
      <c r="BO187" s="146">
        <v>4.67992618E-4</v>
      </c>
      <c r="BP187" s="146">
        <v>1.9990890700000001E-4</v>
      </c>
      <c r="BQ187" s="146">
        <v>1.9464831200000001E-4</v>
      </c>
      <c r="BR187" s="146">
        <v>1.89903191E-4</v>
      </c>
      <c r="BS187" s="146">
        <v>1.7732530399999999E-4</v>
      </c>
      <c r="BT187" s="146">
        <v>2.09810488E-4</v>
      </c>
      <c r="BU187" s="146">
        <v>2.0582112E-4</v>
      </c>
      <c r="BV187" s="146">
        <v>2.0091232899999999E-4</v>
      </c>
      <c r="BW187" s="146">
        <v>1.8894412499999999E-4</v>
      </c>
      <c r="BX187" s="146">
        <v>2.0981051300000001E-4</v>
      </c>
      <c r="BY187" s="146">
        <v>2.0582148E-4</v>
      </c>
      <c r="BZ187" s="146">
        <v>2.00912089E-4</v>
      </c>
      <c r="CA187" s="146">
        <v>1.8894423899999999E-4</v>
      </c>
      <c r="CB187" s="146">
        <v>9.9288719000000002E-5</v>
      </c>
      <c r="CC187" s="146">
        <v>9.6337528999999996E-5</v>
      </c>
      <c r="CD187" s="146">
        <v>9.4823001000000006E-5</v>
      </c>
      <c r="CE187" s="146">
        <v>8.7425650999999998E-5</v>
      </c>
      <c r="CF187" s="146">
        <v>1.5438246999999999E-4</v>
      </c>
      <c r="CG187" s="146">
        <v>1.4956814500000001E-4</v>
      </c>
      <c r="CH187" s="146">
        <v>1.4562400499999999E-4</v>
      </c>
      <c r="CI187" s="146">
        <v>1.3562072500000001E-4</v>
      </c>
      <c r="CJ187" s="146">
        <v>1.055057E-4</v>
      </c>
      <c r="CK187" s="146">
        <v>1.0232522699999999E-4</v>
      </c>
      <c r="CL187" s="146">
        <v>1.04690134E-4</v>
      </c>
      <c r="CM187" s="146">
        <v>1.170591E-4</v>
      </c>
      <c r="CN187" s="146">
        <v>5.0748078099999996E-4</v>
      </c>
      <c r="CO187" s="146">
        <v>5.3887045800000001E-4</v>
      </c>
      <c r="CP187" s="146">
        <v>5.4360025600000005E-4</v>
      </c>
      <c r="CQ187" s="146">
        <v>5.3013066300000003E-4</v>
      </c>
      <c r="CT187" s="105"/>
    </row>
    <row r="188" spans="1:98" x14ac:dyDescent="0.25">
      <c r="A188" s="122" t="s">
        <v>693</v>
      </c>
      <c r="B188" s="104" t="s">
        <v>698</v>
      </c>
      <c r="C188" s="88" t="s">
        <v>241</v>
      </c>
      <c r="D188" s="123">
        <f t="shared" ca="1" si="20"/>
        <v>1.6270434374999999E-4</v>
      </c>
      <c r="E188" s="123">
        <f t="shared" ca="1" si="20"/>
        <v>1.3949267875000001E-4</v>
      </c>
      <c r="F188" s="123">
        <f t="shared" ca="1" si="20"/>
        <v>0</v>
      </c>
      <c r="G188" s="123">
        <f t="shared" ca="1" si="20"/>
        <v>1.3949267875000001E-4</v>
      </c>
      <c r="H188" s="123">
        <f t="shared" ca="1" si="20"/>
        <v>1.4220928125000001E-4</v>
      </c>
      <c r="I188" s="123">
        <f t="shared" ca="1" si="20"/>
        <v>3.6284015724999998E-4</v>
      </c>
      <c r="J188" s="123">
        <f t="shared" ca="1" si="20"/>
        <v>1.4293411124999999E-4</v>
      </c>
      <c r="K188" s="123">
        <f t="shared" ca="1" si="20"/>
        <v>2.9530346999999999E-5</v>
      </c>
      <c r="L188" s="123">
        <f t="shared" ca="1" si="20"/>
        <v>1.6383317500000001E-5</v>
      </c>
      <c r="M188" s="123">
        <f t="shared" ca="1" si="20"/>
        <v>5.0803776750000001E-5</v>
      </c>
      <c r="N188" s="123">
        <f t="shared" ca="1" si="20"/>
        <v>5.9106506499999995E-5</v>
      </c>
      <c r="O188" s="123">
        <f t="shared" ca="1" si="20"/>
        <v>4.6766350999999999E-5</v>
      </c>
      <c r="P188" s="123">
        <f t="shared" ca="1" si="20"/>
        <v>5.0803785749999999E-5</v>
      </c>
      <c r="Q188" s="123">
        <f t="shared" ca="1" si="20"/>
        <v>5.0803776750000001E-5</v>
      </c>
      <c r="R188" s="123">
        <f t="shared" ca="1" si="20"/>
        <v>2.0926387750000002E-5</v>
      </c>
      <c r="S188" s="123">
        <f t="shared" ca="1" si="20"/>
        <v>3.6718985000000004E-5</v>
      </c>
      <c r="T188" s="123">
        <f t="shared" ca="1" si="19"/>
        <v>2.5896855500000001E-5</v>
      </c>
      <c r="U188" s="124">
        <f t="shared" ca="1" si="19"/>
        <v>1.5894775324999999E-4</v>
      </c>
      <c r="X188" s="146">
        <v>1.76315148E-4</v>
      </c>
      <c r="Y188" s="146">
        <v>2.6627311899999999E-4</v>
      </c>
      <c r="Z188" s="146">
        <v>1.60495244E-4</v>
      </c>
      <c r="AA188" s="146">
        <v>4.7733864000000002E-5</v>
      </c>
      <c r="AB188" s="146">
        <v>1.4887861900000001E-4</v>
      </c>
      <c r="AC188" s="146">
        <v>2.2906383100000001E-4</v>
      </c>
      <c r="AD188" s="146">
        <v>1.3209747499999999E-4</v>
      </c>
      <c r="AE188" s="146">
        <v>4.7930789999999998E-5</v>
      </c>
      <c r="AF188" s="146">
        <v>0</v>
      </c>
      <c r="AG188" s="146">
        <v>0</v>
      </c>
      <c r="AH188" s="146">
        <v>0</v>
      </c>
      <c r="AI188" s="146">
        <v>0</v>
      </c>
      <c r="AJ188" s="146">
        <v>1.4887861900000001E-4</v>
      </c>
      <c r="AK188" s="146">
        <v>2.2906383100000001E-4</v>
      </c>
      <c r="AL188" s="146">
        <v>1.3209747499999999E-4</v>
      </c>
      <c r="AM188" s="146">
        <v>4.7930789999999998E-5</v>
      </c>
      <c r="AN188" s="146">
        <v>1.46671603E-4</v>
      </c>
      <c r="AO188" s="146">
        <v>2.3663767400000001E-4</v>
      </c>
      <c r="AP188" s="146">
        <v>1.3936262699999999E-4</v>
      </c>
      <c r="AQ188" s="146">
        <v>4.6165221000000001E-5</v>
      </c>
      <c r="AR188" s="146">
        <v>3.7108570999999998E-4</v>
      </c>
      <c r="AS188" s="146">
        <v>6.3339698600000001E-4</v>
      </c>
      <c r="AT188" s="146">
        <v>3.3431269999999999E-4</v>
      </c>
      <c r="AU188" s="146">
        <v>1.1256523299999999E-4</v>
      </c>
      <c r="AV188" s="146">
        <v>1.4968181300000001E-4</v>
      </c>
      <c r="AW188" s="146">
        <v>2.3642164E-4</v>
      </c>
      <c r="AX188" s="146">
        <v>1.40632148E-4</v>
      </c>
      <c r="AY188" s="146">
        <v>4.5000843999999998E-5</v>
      </c>
      <c r="AZ188" s="146">
        <v>6.2872340999999997E-5</v>
      </c>
      <c r="BA188" s="146">
        <v>5.5249047000000001E-5</v>
      </c>
      <c r="BB188" s="109">
        <v>0</v>
      </c>
      <c r="BC188" s="109">
        <v>0</v>
      </c>
      <c r="BD188" s="146">
        <v>3.7893896000000002E-5</v>
      </c>
      <c r="BE188" s="146">
        <v>2.7639374000000001E-5</v>
      </c>
      <c r="BF188" s="146">
        <v>0</v>
      </c>
      <c r="BG188" s="146">
        <v>0</v>
      </c>
      <c r="BH188" s="146">
        <v>5.2949262000000001E-5</v>
      </c>
      <c r="BI188" s="146">
        <v>8.5012567999999999E-5</v>
      </c>
      <c r="BJ188" s="146">
        <v>4.9149910999999999E-5</v>
      </c>
      <c r="BK188" s="146">
        <v>1.6103365999999999E-5</v>
      </c>
      <c r="BL188" s="146">
        <v>7.8912451000000006E-5</v>
      </c>
      <c r="BM188" s="146">
        <v>9.3087959999999998E-5</v>
      </c>
      <c r="BN188" s="146">
        <v>4.9105216000000003E-5</v>
      </c>
      <c r="BO188" s="146">
        <v>1.5320399E-5</v>
      </c>
      <c r="BP188" s="146">
        <v>4.8480918999999997E-5</v>
      </c>
      <c r="BQ188" s="146">
        <v>7.8291060000000004E-5</v>
      </c>
      <c r="BR188" s="146">
        <v>4.5354274000000003E-5</v>
      </c>
      <c r="BS188" s="146">
        <v>1.4939151E-5</v>
      </c>
      <c r="BT188" s="146">
        <v>5.2949326000000003E-5</v>
      </c>
      <c r="BU188" s="146">
        <v>8.5012556000000006E-5</v>
      </c>
      <c r="BV188" s="146">
        <v>4.9149900999999998E-5</v>
      </c>
      <c r="BW188" s="146">
        <v>1.610336E-5</v>
      </c>
      <c r="BX188" s="146">
        <v>5.2949262000000001E-5</v>
      </c>
      <c r="BY188" s="146">
        <v>8.5012567999999999E-5</v>
      </c>
      <c r="BZ188" s="146">
        <v>4.9149910999999999E-5</v>
      </c>
      <c r="CA188" s="146">
        <v>1.6103365999999999E-5</v>
      </c>
      <c r="CB188" s="146">
        <v>2.3454872000000001E-5</v>
      </c>
      <c r="CC188" s="146">
        <v>3.7829820000000003E-5</v>
      </c>
      <c r="CD188" s="146">
        <v>2.2420858999999999E-5</v>
      </c>
      <c r="CE188" s="146">
        <v>0</v>
      </c>
      <c r="CF188" s="146">
        <v>3.7701960000000003E-5</v>
      </c>
      <c r="CG188" s="146">
        <v>6.1260429999999996E-5</v>
      </c>
      <c r="CH188" s="146">
        <v>3.5951987999999998E-5</v>
      </c>
      <c r="CI188" s="146">
        <v>1.1961562E-5</v>
      </c>
      <c r="CJ188" s="146">
        <v>2.5538175E-5</v>
      </c>
      <c r="CK188" s="146">
        <v>4.1659177E-5</v>
      </c>
      <c r="CL188" s="146">
        <v>2.5680595999999998E-5</v>
      </c>
      <c r="CM188" s="146">
        <v>1.0709474E-5</v>
      </c>
      <c r="CN188" s="146">
        <v>1.7472248300000001E-4</v>
      </c>
      <c r="CO188" s="146">
        <v>2.5748253399999999E-4</v>
      </c>
      <c r="CP188" s="146">
        <v>1.50527066E-4</v>
      </c>
      <c r="CQ188" s="146">
        <v>5.3058930000000003E-5</v>
      </c>
      <c r="CT188" s="105"/>
    </row>
    <row r="189" spans="1:98" x14ac:dyDescent="0.25">
      <c r="A189" s="122" t="s">
        <v>693</v>
      </c>
      <c r="B189" s="104" t="s">
        <v>698</v>
      </c>
      <c r="C189" s="88" t="s">
        <v>245</v>
      </c>
      <c r="D189" s="123">
        <f t="shared" ca="1" si="20"/>
        <v>5.93419947675E-3</v>
      </c>
      <c r="E189" s="123">
        <f t="shared" ca="1" si="20"/>
        <v>6.5925500495000004E-3</v>
      </c>
      <c r="F189" s="123">
        <f t="shared" ca="1" si="20"/>
        <v>1.0031799937500001E-3</v>
      </c>
      <c r="G189" s="123">
        <f t="shared" ca="1" si="20"/>
        <v>6.5925500495000004E-3</v>
      </c>
      <c r="H189" s="123">
        <f t="shared" ca="1" si="20"/>
        <v>6.2840383872499999E-3</v>
      </c>
      <c r="I189" s="123">
        <f t="shared" ca="1" si="20"/>
        <v>2.9858395E-6</v>
      </c>
      <c r="J189" s="123">
        <f t="shared" ca="1" si="20"/>
        <v>5.9051344842499997E-3</v>
      </c>
      <c r="K189" s="123">
        <f t="shared" ca="1" si="20"/>
        <v>9.0753473774999997E-4</v>
      </c>
      <c r="L189" s="123">
        <f t="shared" ca="1" si="20"/>
        <v>3.9843607550000003E-4</v>
      </c>
      <c r="M189" s="123">
        <f t="shared" ca="1" si="20"/>
        <v>2.0351323199999998E-3</v>
      </c>
      <c r="N189" s="123">
        <f t="shared" ca="1" si="20"/>
        <v>4.2415317467500002E-3</v>
      </c>
      <c r="O189" s="123">
        <f t="shared" ca="1" si="20"/>
        <v>1.9093134722500001E-3</v>
      </c>
      <c r="P189" s="123">
        <f t="shared" ca="1" si="20"/>
        <v>2.0351320072499999E-3</v>
      </c>
      <c r="Q189" s="123">
        <f t="shared" ca="1" si="20"/>
        <v>2.0351323199999998E-3</v>
      </c>
      <c r="R189" s="123">
        <f t="shared" ca="1" si="20"/>
        <v>9.2346537225000008E-4</v>
      </c>
      <c r="S189" s="123">
        <f t="shared" ca="1" si="20"/>
        <v>1.4403499507500001E-3</v>
      </c>
      <c r="T189" s="123">
        <f t="shared" ca="1" si="19"/>
        <v>1.0449998535000001E-3</v>
      </c>
      <c r="U189" s="124">
        <f t="shared" ca="1" si="19"/>
        <v>5.3665153697499994E-3</v>
      </c>
      <c r="X189" s="146">
        <v>6.4661943040000003E-3</v>
      </c>
      <c r="Y189" s="146">
        <v>6.4840495999999997E-3</v>
      </c>
      <c r="Z189" s="146">
        <v>5.9691431939999998E-3</v>
      </c>
      <c r="AA189" s="146">
        <v>4.8174108090000001E-3</v>
      </c>
      <c r="AB189" s="146">
        <v>5.68877198E-3</v>
      </c>
      <c r="AC189" s="146">
        <v>6.6706664529999999E-3</v>
      </c>
      <c r="AD189" s="146">
        <v>6.3673930740000004E-3</v>
      </c>
      <c r="AE189" s="146">
        <v>7.6433686909999996E-3</v>
      </c>
      <c r="AF189" s="146">
        <v>1.5056539650000001E-3</v>
      </c>
      <c r="AG189" s="146">
        <v>1.2123876449999999E-3</v>
      </c>
      <c r="AH189" s="146">
        <v>9.6538923600000002E-4</v>
      </c>
      <c r="AI189" s="146">
        <v>3.29289129E-4</v>
      </c>
      <c r="AJ189" s="146">
        <v>5.68877198E-3</v>
      </c>
      <c r="AK189" s="146">
        <v>6.6706664529999999E-3</v>
      </c>
      <c r="AL189" s="146">
        <v>6.3673930740000004E-3</v>
      </c>
      <c r="AM189" s="146">
        <v>7.6433686909999996E-3</v>
      </c>
      <c r="AN189" s="146">
        <v>5.9224032139999997E-3</v>
      </c>
      <c r="AO189" s="146">
        <v>6.6437688350000001E-3</v>
      </c>
      <c r="AP189" s="146">
        <v>6.0542729850000003E-3</v>
      </c>
      <c r="AQ189" s="146">
        <v>6.5157085150000004E-3</v>
      </c>
      <c r="AR189" s="146">
        <v>0</v>
      </c>
      <c r="AS189" s="146">
        <v>0</v>
      </c>
      <c r="AT189" s="146">
        <v>0</v>
      </c>
      <c r="AU189" s="146">
        <v>1.1943358E-5</v>
      </c>
      <c r="AV189" s="146">
        <v>5.474850715E-3</v>
      </c>
      <c r="AW189" s="146">
        <v>6.2040782080000001E-3</v>
      </c>
      <c r="AX189" s="146">
        <v>5.6445650099999998E-3</v>
      </c>
      <c r="AY189" s="146">
        <v>6.2970440039999999E-3</v>
      </c>
      <c r="AZ189" s="146">
        <v>1.663352688E-3</v>
      </c>
      <c r="BA189" s="146">
        <v>1.9667862630000001E-3</v>
      </c>
      <c r="BB189" s="109">
        <v>0</v>
      </c>
      <c r="BC189" s="109">
        <v>0</v>
      </c>
      <c r="BD189" s="146">
        <v>7.9962375699999997E-4</v>
      </c>
      <c r="BE189" s="146">
        <v>7.1977291699999995E-4</v>
      </c>
      <c r="BF189" s="146">
        <v>3.2370835000000001E-5</v>
      </c>
      <c r="BG189" s="146">
        <v>4.1976793000000002E-5</v>
      </c>
      <c r="BH189" s="146">
        <v>1.917946288E-3</v>
      </c>
      <c r="BI189" s="146">
        <v>2.1981497639999999E-3</v>
      </c>
      <c r="BJ189" s="146">
        <v>2.0439317109999999E-3</v>
      </c>
      <c r="BK189" s="146">
        <v>1.9805015170000001E-3</v>
      </c>
      <c r="BL189" s="146">
        <v>3.9085963119999999E-3</v>
      </c>
      <c r="BM189" s="146">
        <v>4.0958232089999998E-3</v>
      </c>
      <c r="BN189" s="146">
        <v>4.1778247630000001E-3</v>
      </c>
      <c r="BO189" s="146">
        <v>4.7838827029999999E-3</v>
      </c>
      <c r="BP189" s="146">
        <v>1.807638663E-3</v>
      </c>
      <c r="BQ189" s="146">
        <v>2.065416545E-3</v>
      </c>
      <c r="BR189" s="146">
        <v>1.916446275E-3</v>
      </c>
      <c r="BS189" s="146">
        <v>1.8477524059999999E-3</v>
      </c>
      <c r="BT189" s="146">
        <v>1.9179463509999999E-3</v>
      </c>
      <c r="BU189" s="146">
        <v>2.1981462520000001E-3</v>
      </c>
      <c r="BV189" s="146">
        <v>2.0439327410000001E-3</v>
      </c>
      <c r="BW189" s="146">
        <v>1.9805026850000002E-3</v>
      </c>
      <c r="BX189" s="146">
        <v>1.917946288E-3</v>
      </c>
      <c r="BY189" s="146">
        <v>2.1981497639999999E-3</v>
      </c>
      <c r="BZ189" s="146">
        <v>2.0439317109999999E-3</v>
      </c>
      <c r="CA189" s="146">
        <v>1.9805015170000001E-3</v>
      </c>
      <c r="CB189" s="146">
        <v>8.7033596600000001E-4</v>
      </c>
      <c r="CC189" s="146">
        <v>1.0004043350000001E-3</v>
      </c>
      <c r="CD189" s="146">
        <v>9.3380219500000005E-4</v>
      </c>
      <c r="CE189" s="146">
        <v>8.8931899299999999E-4</v>
      </c>
      <c r="CF189" s="146">
        <v>1.362770853E-3</v>
      </c>
      <c r="CG189" s="146">
        <v>1.5631175070000001E-3</v>
      </c>
      <c r="CH189" s="146">
        <v>1.4439084740000001E-3</v>
      </c>
      <c r="CI189" s="146">
        <v>1.3916029690000001E-3</v>
      </c>
      <c r="CJ189" s="146">
        <v>8.8287084599999999E-4</v>
      </c>
      <c r="CK189" s="146">
        <v>1.0536909930000001E-3</v>
      </c>
      <c r="CL189" s="146">
        <v>1.0275946599999999E-3</v>
      </c>
      <c r="CM189" s="146">
        <v>1.215842915E-3</v>
      </c>
      <c r="CN189" s="146">
        <v>4.6930157700000004E-3</v>
      </c>
      <c r="CO189" s="146">
        <v>5.7367325140000001E-3</v>
      </c>
      <c r="CP189" s="146">
        <v>5.4643203589999998E-3</v>
      </c>
      <c r="CQ189" s="146">
        <v>5.5719928359999997E-3</v>
      </c>
      <c r="CT189" s="105"/>
    </row>
    <row r="190" spans="1:98" x14ac:dyDescent="0.25">
      <c r="A190" s="122" t="s">
        <v>693</v>
      </c>
      <c r="B190" s="104" t="s">
        <v>698</v>
      </c>
      <c r="C190" s="88" t="s">
        <v>246</v>
      </c>
      <c r="D190" s="123">
        <f t="shared" ca="1" si="20"/>
        <v>5.9184732547500002E-3</v>
      </c>
      <c r="E190" s="123">
        <f t="shared" ca="1" si="20"/>
        <v>6.5682517147500003E-3</v>
      </c>
      <c r="F190" s="123">
        <f t="shared" ca="1" si="20"/>
        <v>9.2135901475000001E-4</v>
      </c>
      <c r="G190" s="123">
        <f t="shared" ca="1" si="20"/>
        <v>6.5682517147500003E-3</v>
      </c>
      <c r="H190" s="123">
        <f t="shared" ca="1" si="20"/>
        <v>6.2598683144999999E-3</v>
      </c>
      <c r="I190" s="123">
        <f t="shared" ca="1" si="20"/>
        <v>1.60682169725E-2</v>
      </c>
      <c r="J190" s="123">
        <f t="shared" ca="1" si="20"/>
        <v>5.8880087877499999E-3</v>
      </c>
      <c r="K190" s="123">
        <f t="shared" ca="1" si="20"/>
        <v>9.1970549500000002E-4</v>
      </c>
      <c r="L190" s="123">
        <f t="shared" ca="1" si="20"/>
        <v>3.9888134425E-4</v>
      </c>
      <c r="M190" s="123">
        <f t="shared" ca="1" si="20"/>
        <v>2.031620336E-3</v>
      </c>
      <c r="N190" s="123">
        <f t="shared" ca="1" si="20"/>
        <v>4.2643344954999994E-3</v>
      </c>
      <c r="O190" s="123">
        <f t="shared" ca="1" si="20"/>
        <v>1.9041275845000001E-3</v>
      </c>
      <c r="P190" s="123">
        <f t="shared" ca="1" si="20"/>
        <v>2.0316197642500002E-3</v>
      </c>
      <c r="Q190" s="123">
        <f t="shared" ca="1" si="20"/>
        <v>2.031620336E-3</v>
      </c>
      <c r="R190" s="123">
        <f t="shared" ca="1" si="20"/>
        <v>9.2117997325000007E-4</v>
      </c>
      <c r="S190" s="123">
        <f t="shared" ca="1" si="20"/>
        <v>1.4351407530000001E-3</v>
      </c>
      <c r="T190" s="123">
        <f t="shared" ca="1" si="19"/>
        <v>1.0404530487499999E-3</v>
      </c>
      <c r="U190" s="124">
        <f t="shared" ca="1" si="19"/>
        <v>5.3834177444999996E-3</v>
      </c>
      <c r="X190" s="146">
        <v>6.242301972E-3</v>
      </c>
      <c r="Y190" s="146">
        <v>6.5553938650000001E-3</v>
      </c>
      <c r="Z190" s="146">
        <v>6.0474379070000004E-3</v>
      </c>
      <c r="AA190" s="146">
        <v>4.8287592750000004E-3</v>
      </c>
      <c r="AB190" s="146">
        <v>5.5403829969999999E-3</v>
      </c>
      <c r="AC190" s="146">
        <v>6.686308365E-3</v>
      </c>
      <c r="AD190" s="146">
        <v>6.406130183E-3</v>
      </c>
      <c r="AE190" s="146">
        <v>7.6401853140000003E-3</v>
      </c>
      <c r="AF190" s="146">
        <v>1.330645081E-3</v>
      </c>
      <c r="AG190" s="146">
        <v>1.162445549E-3</v>
      </c>
      <c r="AH190" s="146">
        <v>8.7598174700000001E-4</v>
      </c>
      <c r="AI190" s="146">
        <v>3.1636368199999999E-4</v>
      </c>
      <c r="AJ190" s="146">
        <v>5.5403829969999999E-3</v>
      </c>
      <c r="AK190" s="146">
        <v>6.686308365E-3</v>
      </c>
      <c r="AL190" s="146">
        <v>6.406130183E-3</v>
      </c>
      <c r="AM190" s="146">
        <v>7.6401853140000003E-3</v>
      </c>
      <c r="AN190" s="146">
        <v>5.7633336670000002E-3</v>
      </c>
      <c r="AO190" s="146">
        <v>6.6700166959999998E-3</v>
      </c>
      <c r="AP190" s="146">
        <v>6.1013777280000004E-3</v>
      </c>
      <c r="AQ190" s="146">
        <v>6.5047451669999999E-3</v>
      </c>
      <c r="AR190" s="146">
        <v>1.6811133304000001E-2</v>
      </c>
      <c r="AS190" s="146">
        <v>2.0550076104E-2</v>
      </c>
      <c r="AT190" s="146">
        <v>1.7013205952E-2</v>
      </c>
      <c r="AU190" s="146">
        <v>9.8984525300000008E-3</v>
      </c>
      <c r="AV190" s="146">
        <v>5.3291930520000001E-3</v>
      </c>
      <c r="AW190" s="146">
        <v>6.2401363290000003E-3</v>
      </c>
      <c r="AX190" s="146">
        <v>5.6926573370000002E-3</v>
      </c>
      <c r="AY190" s="146">
        <v>6.2900484329999999E-3</v>
      </c>
      <c r="AZ190" s="146">
        <v>1.636238249E-3</v>
      </c>
      <c r="BA190" s="146">
        <v>2.0425837309999998E-3</v>
      </c>
      <c r="BB190" s="109">
        <v>0</v>
      </c>
      <c r="BC190" s="109">
        <v>0</v>
      </c>
      <c r="BD190" s="146">
        <v>7.7933577999999995E-4</v>
      </c>
      <c r="BE190" s="146">
        <v>7.4035439199999999E-4</v>
      </c>
      <c r="BF190" s="146">
        <v>3.2872910000000002E-5</v>
      </c>
      <c r="BG190" s="146">
        <v>4.2962295E-5</v>
      </c>
      <c r="BH190" s="146">
        <v>1.870738184E-3</v>
      </c>
      <c r="BI190" s="146">
        <v>2.2095674469999999E-3</v>
      </c>
      <c r="BJ190" s="146">
        <v>2.0647497920000001E-3</v>
      </c>
      <c r="BK190" s="146">
        <v>1.981425921E-3</v>
      </c>
      <c r="BL190" s="146">
        <v>3.8698860179999998E-3</v>
      </c>
      <c r="BM190" s="146">
        <v>4.1164085310000003E-3</v>
      </c>
      <c r="BN190" s="146">
        <v>4.2489161989999998E-3</v>
      </c>
      <c r="BO190" s="146">
        <v>4.8221272339999998E-3</v>
      </c>
      <c r="BP190" s="146">
        <v>1.7600868629999999E-3</v>
      </c>
      <c r="BQ190" s="146">
        <v>2.074964076E-3</v>
      </c>
      <c r="BR190" s="146">
        <v>1.934487947E-3</v>
      </c>
      <c r="BS190" s="146">
        <v>1.8469714519999999E-3</v>
      </c>
      <c r="BT190" s="146">
        <v>1.8707377220000001E-3</v>
      </c>
      <c r="BU190" s="146">
        <v>2.209566232E-3</v>
      </c>
      <c r="BV190" s="146">
        <v>2.0647502080000002E-3</v>
      </c>
      <c r="BW190" s="146">
        <v>1.9814248950000002E-3</v>
      </c>
      <c r="BX190" s="146">
        <v>1.870738184E-3</v>
      </c>
      <c r="BY190" s="146">
        <v>2.2095674469999999E-3</v>
      </c>
      <c r="BZ190" s="146">
        <v>2.0647497920000001E-3</v>
      </c>
      <c r="CA190" s="146">
        <v>1.981425921E-3</v>
      </c>
      <c r="CB190" s="146">
        <v>8.4596045600000001E-4</v>
      </c>
      <c r="CC190" s="146">
        <v>1.0062199660000001E-3</v>
      </c>
      <c r="CD190" s="146">
        <v>9.4322069699999996E-4</v>
      </c>
      <c r="CE190" s="146">
        <v>8.89318774E-4</v>
      </c>
      <c r="CF190" s="146">
        <v>1.3247979420000001E-3</v>
      </c>
      <c r="CG190" s="146">
        <v>1.570178001E-3</v>
      </c>
      <c r="CH190" s="146">
        <v>1.4561462279999999E-3</v>
      </c>
      <c r="CI190" s="146">
        <v>1.3894408409999999E-3</v>
      </c>
      <c r="CJ190" s="146">
        <v>8.5707143500000004E-4</v>
      </c>
      <c r="CK190" s="146">
        <v>1.058857443E-3</v>
      </c>
      <c r="CL190" s="146">
        <v>1.037466032E-3</v>
      </c>
      <c r="CM190" s="146">
        <v>1.208417285E-3</v>
      </c>
      <c r="CN190" s="146">
        <v>4.6008606249999997E-3</v>
      </c>
      <c r="CO190" s="146">
        <v>5.8054651949999998E-3</v>
      </c>
      <c r="CP190" s="146">
        <v>5.5423082550000004E-3</v>
      </c>
      <c r="CQ190" s="146">
        <v>5.5850369030000001E-3</v>
      </c>
      <c r="CT190" s="105"/>
    </row>
    <row r="191" spans="1:98" x14ac:dyDescent="0.25">
      <c r="A191" s="122" t="s">
        <v>693</v>
      </c>
      <c r="B191" s="104" t="s">
        <v>698</v>
      </c>
      <c r="C191" s="88" t="s">
        <v>247</v>
      </c>
      <c r="D191" s="123">
        <f t="shared" ca="1" si="20"/>
        <v>5.3029072422500004E-3</v>
      </c>
      <c r="E191" s="123">
        <f t="shared" ca="1" si="20"/>
        <v>5.86524590575E-3</v>
      </c>
      <c r="F191" s="123">
        <f t="shared" ca="1" si="20"/>
        <v>9.5000533549999993E-4</v>
      </c>
      <c r="G191" s="123">
        <f t="shared" ca="1" si="20"/>
        <v>5.86524590575E-3</v>
      </c>
      <c r="H191" s="123">
        <f t="shared" ca="1" si="20"/>
        <v>5.5897682552500001E-3</v>
      </c>
      <c r="I191" s="123">
        <f t="shared" ca="1" si="20"/>
        <v>1.5911624935750001E-2</v>
      </c>
      <c r="J191" s="123">
        <f t="shared" ca="1" si="20"/>
        <v>5.2542133067499993E-3</v>
      </c>
      <c r="K191" s="123">
        <f t="shared" ca="1" si="20"/>
        <v>8.1455842899999997E-4</v>
      </c>
      <c r="L191" s="123">
        <f t="shared" ca="1" si="20"/>
        <v>3.7247302150000003E-4</v>
      </c>
      <c r="M191" s="123">
        <f t="shared" ca="1" si="20"/>
        <v>1.8015021400000001E-3</v>
      </c>
      <c r="N191" s="123">
        <f t="shared" ca="1" si="20"/>
        <v>3.8386179672499996E-3</v>
      </c>
      <c r="O191" s="123">
        <f t="shared" ca="1" si="20"/>
        <v>1.6893414709999999E-3</v>
      </c>
      <c r="P191" s="123">
        <f t="shared" ca="1" si="20"/>
        <v>1.801504274E-3</v>
      </c>
      <c r="Q191" s="123">
        <f t="shared" ca="1" si="20"/>
        <v>1.8015021400000001E-3</v>
      </c>
      <c r="R191" s="123">
        <f t="shared" ca="1" si="20"/>
        <v>8.1560205825E-4</v>
      </c>
      <c r="S191" s="123">
        <f t="shared" ca="1" si="20"/>
        <v>1.2708059495E-3</v>
      </c>
      <c r="T191" s="123">
        <f t="shared" ca="1" si="19"/>
        <v>9.2325409125000005E-4</v>
      </c>
      <c r="U191" s="124">
        <f t="shared" ca="1" si="19"/>
        <v>4.6822839842499998E-3</v>
      </c>
      <c r="X191" s="146">
        <v>7.9387263099999997E-3</v>
      </c>
      <c r="Y191" s="146">
        <v>4.4544551670000002E-3</v>
      </c>
      <c r="Z191" s="146">
        <v>4.2417801029999997E-3</v>
      </c>
      <c r="AA191" s="146">
        <v>4.5766673890000002E-3</v>
      </c>
      <c r="AB191" s="146">
        <v>6.9038597829999999E-3</v>
      </c>
      <c r="AC191" s="146">
        <v>4.5947040250000001E-3</v>
      </c>
      <c r="AD191" s="146">
        <v>4.6981128089999998E-3</v>
      </c>
      <c r="AE191" s="146">
        <v>7.2643070060000002E-3</v>
      </c>
      <c r="AF191" s="146">
        <v>2.3538738649999998E-3</v>
      </c>
      <c r="AG191" s="146">
        <v>6.6604493800000001E-4</v>
      </c>
      <c r="AH191" s="146">
        <v>5.4996364300000003E-4</v>
      </c>
      <c r="AI191" s="146">
        <v>2.3013889600000001E-4</v>
      </c>
      <c r="AJ191" s="146">
        <v>6.9038597829999999E-3</v>
      </c>
      <c r="AK191" s="146">
        <v>4.5947040250000001E-3</v>
      </c>
      <c r="AL191" s="146">
        <v>4.6981128089999998E-3</v>
      </c>
      <c r="AM191" s="146">
        <v>7.2643070060000002E-3</v>
      </c>
      <c r="AN191" s="146">
        <v>7.2014242230000001E-3</v>
      </c>
      <c r="AO191" s="146">
        <v>4.5723781039999998E-3</v>
      </c>
      <c r="AP191" s="146">
        <v>4.4005106459999999E-3</v>
      </c>
      <c r="AQ191" s="146">
        <v>6.1847600479999999E-3</v>
      </c>
      <c r="AR191" s="146">
        <v>1.6309611830000001E-2</v>
      </c>
      <c r="AS191" s="146">
        <v>2.0455713308000001E-2</v>
      </c>
      <c r="AT191" s="146">
        <v>1.7014378749000001E-2</v>
      </c>
      <c r="AU191" s="146">
        <v>9.8667958559999994E-3</v>
      </c>
      <c r="AV191" s="146">
        <v>6.6310188670000002E-3</v>
      </c>
      <c r="AW191" s="146">
        <v>4.279101324E-3</v>
      </c>
      <c r="AX191" s="146">
        <v>4.1173781249999996E-3</v>
      </c>
      <c r="AY191" s="146">
        <v>5.9893549109999999E-3</v>
      </c>
      <c r="AZ191" s="146">
        <v>1.943994413E-3</v>
      </c>
      <c r="BA191" s="146">
        <v>1.3142393029999999E-3</v>
      </c>
      <c r="BB191" s="109">
        <v>0</v>
      </c>
      <c r="BC191" s="109">
        <v>0</v>
      </c>
      <c r="BD191" s="146">
        <v>9.5955545699999997E-4</v>
      </c>
      <c r="BE191" s="146">
        <v>4.6710032600000002E-4</v>
      </c>
      <c r="BF191" s="146">
        <v>2.1920204000000002E-5</v>
      </c>
      <c r="BG191" s="146">
        <v>4.1316099E-5</v>
      </c>
      <c r="BH191" s="146">
        <v>2.3142064230000001E-3</v>
      </c>
      <c r="BI191" s="146">
        <v>1.5249953310000001E-3</v>
      </c>
      <c r="BJ191" s="146">
        <v>1.4808603790000001E-3</v>
      </c>
      <c r="BK191" s="146">
        <v>1.8859464269999999E-3</v>
      </c>
      <c r="BL191" s="146">
        <v>4.5616954850000004E-3</v>
      </c>
      <c r="BM191" s="146">
        <v>2.9187541399999998E-3</v>
      </c>
      <c r="BN191" s="146">
        <v>3.1960237199999998E-3</v>
      </c>
      <c r="BO191" s="146">
        <v>4.6779985239999997E-3</v>
      </c>
      <c r="BP191" s="146">
        <v>2.1915018850000001E-3</v>
      </c>
      <c r="BQ191" s="146">
        <v>1.4274094909999999E-3</v>
      </c>
      <c r="BR191" s="146">
        <v>1.3827670980000001E-3</v>
      </c>
      <c r="BS191" s="146">
        <v>1.75568741E-3</v>
      </c>
      <c r="BT191" s="146">
        <v>2.3142204070000002E-3</v>
      </c>
      <c r="BU191" s="146">
        <v>1.524993839E-3</v>
      </c>
      <c r="BV191" s="146">
        <v>1.480859149E-3</v>
      </c>
      <c r="BW191" s="146">
        <v>1.885943701E-3</v>
      </c>
      <c r="BX191" s="146">
        <v>2.3142064230000001E-3</v>
      </c>
      <c r="BY191" s="146">
        <v>1.5249953310000001E-3</v>
      </c>
      <c r="BZ191" s="146">
        <v>1.4808603790000001E-3</v>
      </c>
      <c r="CA191" s="146">
        <v>1.8859464269999999E-3</v>
      </c>
      <c r="CB191" s="146">
        <v>1.0624844069999999E-3</v>
      </c>
      <c r="CC191" s="146">
        <v>6.85979834E-4</v>
      </c>
      <c r="CD191" s="146">
        <v>6.6846109100000004E-4</v>
      </c>
      <c r="CE191" s="146">
        <v>8.4548290100000003E-4</v>
      </c>
      <c r="CF191" s="146">
        <v>1.6629969960000001E-3</v>
      </c>
      <c r="CG191" s="146">
        <v>1.0700010630000001E-3</v>
      </c>
      <c r="CH191" s="146">
        <v>1.030065311E-3</v>
      </c>
      <c r="CI191" s="146">
        <v>1.3201604279999999E-3</v>
      </c>
      <c r="CJ191" s="146">
        <v>1.093152756E-3</v>
      </c>
      <c r="CK191" s="146">
        <v>7.1391926499999995E-4</v>
      </c>
      <c r="CL191" s="146">
        <v>7.3861511600000005E-4</v>
      </c>
      <c r="CM191" s="146">
        <v>1.1473292280000001E-3</v>
      </c>
      <c r="CN191" s="146">
        <v>5.5464784700000004E-3</v>
      </c>
      <c r="CO191" s="146">
        <v>3.928904007E-3</v>
      </c>
      <c r="CP191" s="146">
        <v>3.9592257450000003E-3</v>
      </c>
      <c r="CQ191" s="146">
        <v>5.2945277149999996E-3</v>
      </c>
      <c r="CT191" s="105"/>
    </row>
    <row r="192" spans="1:98" x14ac:dyDescent="0.25">
      <c r="A192" s="122" t="s">
        <v>693</v>
      </c>
      <c r="B192" s="104" t="s">
        <v>698</v>
      </c>
      <c r="C192" s="88" t="s">
        <v>248</v>
      </c>
      <c r="D192" s="123">
        <f t="shared" ca="1" si="20"/>
        <v>5.9423677730000004E-3</v>
      </c>
      <c r="E192" s="123">
        <f t="shared" ca="1" si="20"/>
        <v>6.5061829694999995E-3</v>
      </c>
      <c r="F192" s="123">
        <f t="shared" ca="1" si="20"/>
        <v>9.0433113749999996E-4</v>
      </c>
      <c r="G192" s="123">
        <f t="shared" ca="1" si="20"/>
        <v>6.5061829694999995E-3</v>
      </c>
      <c r="H192" s="123">
        <f t="shared" ca="1" si="20"/>
        <v>6.2274371929999994E-3</v>
      </c>
      <c r="I192" s="123">
        <f t="shared" ca="1" si="20"/>
        <v>1.3966938691749999E-2</v>
      </c>
      <c r="J192" s="123">
        <f t="shared" ca="1" si="20"/>
        <v>5.8675055037500003E-3</v>
      </c>
      <c r="K192" s="123">
        <f t="shared" ca="1" si="20"/>
        <v>9.6027101300000001E-4</v>
      </c>
      <c r="L192" s="123">
        <f t="shared" ca="1" si="20"/>
        <v>4.2636193899999993E-4</v>
      </c>
      <c r="M192" s="123">
        <f t="shared" ca="1" si="20"/>
        <v>2.0156533835E-3</v>
      </c>
      <c r="N192" s="123">
        <f t="shared" ca="1" si="20"/>
        <v>4.3059181284999994E-3</v>
      </c>
      <c r="O192" s="123">
        <f t="shared" ca="1" si="20"/>
        <v>1.8899404770000002E-3</v>
      </c>
      <c r="P192" s="123">
        <f t="shared" ca="1" si="20"/>
        <v>2.0156530225000002E-3</v>
      </c>
      <c r="Q192" s="123">
        <f t="shared" ca="1" si="20"/>
        <v>2.0156533835E-3</v>
      </c>
      <c r="R192" s="123">
        <f t="shared" ca="1" si="20"/>
        <v>9.1534847875E-4</v>
      </c>
      <c r="S192" s="123">
        <f t="shared" ca="1" si="20"/>
        <v>1.424427053E-3</v>
      </c>
      <c r="T192" s="123">
        <f t="shared" ca="1" si="19"/>
        <v>1.0308070412499998E-3</v>
      </c>
      <c r="U192" s="124">
        <f t="shared" ca="1" si="19"/>
        <v>5.1955853545000005E-3</v>
      </c>
      <c r="X192" s="146">
        <v>7.828168206E-3</v>
      </c>
      <c r="Y192" s="146">
        <v>5.9124246640000003E-3</v>
      </c>
      <c r="Z192" s="146">
        <v>5.3544697189999999E-3</v>
      </c>
      <c r="AA192" s="146">
        <v>4.6744085029999998E-3</v>
      </c>
      <c r="AB192" s="146">
        <v>6.8228515020000002E-3</v>
      </c>
      <c r="AC192" s="146">
        <v>6.0618173220000002E-3</v>
      </c>
      <c r="AD192" s="146">
        <v>5.7144944760000004E-3</v>
      </c>
      <c r="AE192" s="146">
        <v>7.4255685779999999E-3</v>
      </c>
      <c r="AF192" s="146">
        <v>2.0772674810000001E-3</v>
      </c>
      <c r="AG192" s="146">
        <v>7.6174129400000004E-4</v>
      </c>
      <c r="AH192" s="146">
        <v>5.3732048699999999E-4</v>
      </c>
      <c r="AI192" s="146">
        <v>2.4099528799999999E-4</v>
      </c>
      <c r="AJ192" s="146">
        <v>6.8228515020000002E-3</v>
      </c>
      <c r="AK192" s="146">
        <v>6.0618173220000002E-3</v>
      </c>
      <c r="AL192" s="146">
        <v>5.7144944760000004E-3</v>
      </c>
      <c r="AM192" s="146">
        <v>7.4255685779999999E-3</v>
      </c>
      <c r="AN192" s="146">
        <v>7.1177190359999996E-3</v>
      </c>
      <c r="AO192" s="146">
        <v>6.0436955319999996E-3</v>
      </c>
      <c r="AP192" s="146">
        <v>5.4362078460000003E-3</v>
      </c>
      <c r="AQ192" s="146">
        <v>6.3121263579999998E-3</v>
      </c>
      <c r="AR192" s="146">
        <v>2.0358669977000001E-2</v>
      </c>
      <c r="AS192" s="146">
        <v>1.4322107903E-2</v>
      </c>
      <c r="AT192" s="146">
        <v>1.1876594488999999E-2</v>
      </c>
      <c r="AU192" s="146">
        <v>9.310382398E-3</v>
      </c>
      <c r="AV192" s="146">
        <v>6.5638750200000002E-3</v>
      </c>
      <c r="AW192" s="146">
        <v>5.6845281370000002E-3</v>
      </c>
      <c r="AX192" s="146">
        <v>5.0988737930000002E-3</v>
      </c>
      <c r="AY192" s="146">
        <v>6.1227450649999999E-3</v>
      </c>
      <c r="AZ192" s="146">
        <v>1.9420388760000001E-3</v>
      </c>
      <c r="BA192" s="146">
        <v>1.899045176E-3</v>
      </c>
      <c r="BB192" s="109">
        <v>0</v>
      </c>
      <c r="BC192" s="109">
        <v>0</v>
      </c>
      <c r="BD192" s="146">
        <v>9.5416389499999995E-4</v>
      </c>
      <c r="BE192" s="146">
        <v>6.8000601999999995E-4</v>
      </c>
      <c r="BF192" s="146">
        <v>2.9167096E-5</v>
      </c>
      <c r="BG192" s="146">
        <v>4.2110745E-5</v>
      </c>
      <c r="BH192" s="146">
        <v>2.2897033789999999E-3</v>
      </c>
      <c r="BI192" s="146">
        <v>2.0065588889999998E-3</v>
      </c>
      <c r="BJ192" s="146">
        <v>1.83858217E-3</v>
      </c>
      <c r="BK192" s="146">
        <v>1.927769096E-3</v>
      </c>
      <c r="BL192" s="146">
        <v>4.5403730749999996E-3</v>
      </c>
      <c r="BM192" s="146">
        <v>3.8391374469999998E-3</v>
      </c>
      <c r="BN192" s="146">
        <v>3.9314668310000004E-3</v>
      </c>
      <c r="BO192" s="146">
        <v>4.9126951609999997E-3</v>
      </c>
      <c r="BP192" s="146">
        <v>2.166579773E-3</v>
      </c>
      <c r="BQ192" s="146">
        <v>1.8815942200000001E-3</v>
      </c>
      <c r="BR192" s="146">
        <v>1.7187974600000001E-3</v>
      </c>
      <c r="BS192" s="146">
        <v>1.792790455E-3</v>
      </c>
      <c r="BT192" s="146">
        <v>2.2897073450000001E-3</v>
      </c>
      <c r="BU192" s="146">
        <v>2.006556561E-3</v>
      </c>
      <c r="BV192" s="146">
        <v>1.838580439E-3</v>
      </c>
      <c r="BW192" s="146">
        <v>1.927767745E-3</v>
      </c>
      <c r="BX192" s="146">
        <v>2.2897033789999999E-3</v>
      </c>
      <c r="BY192" s="146">
        <v>2.0065588889999998E-3</v>
      </c>
      <c r="BZ192" s="146">
        <v>1.83858217E-3</v>
      </c>
      <c r="CA192" s="146">
        <v>1.927769096E-3</v>
      </c>
      <c r="CB192" s="146">
        <v>1.049809674E-3</v>
      </c>
      <c r="CC192" s="146">
        <v>9.1114819900000004E-4</v>
      </c>
      <c r="CD192" s="146">
        <v>8.3684503299999999E-4</v>
      </c>
      <c r="CE192" s="146">
        <v>8.63591009E-4</v>
      </c>
      <c r="CF192" s="146">
        <v>1.643253525E-3</v>
      </c>
      <c r="CG192" s="146">
        <v>1.419202117E-3</v>
      </c>
      <c r="CH192" s="146">
        <v>1.2885101019999999E-3</v>
      </c>
      <c r="CI192" s="146">
        <v>1.346742468E-3</v>
      </c>
      <c r="CJ192" s="146">
        <v>1.0787506540000001E-3</v>
      </c>
      <c r="CK192" s="146">
        <v>9.5651576000000001E-4</v>
      </c>
      <c r="CL192" s="146">
        <v>9.2109306499999996E-4</v>
      </c>
      <c r="CM192" s="146">
        <v>1.166868686E-3</v>
      </c>
      <c r="CN192" s="146">
        <v>5.5199263020000002E-3</v>
      </c>
      <c r="CO192" s="146">
        <v>5.1364499690000004E-3</v>
      </c>
      <c r="CP192" s="146">
        <v>4.8198493070000003E-3</v>
      </c>
      <c r="CQ192" s="146">
        <v>5.3061158400000002E-3</v>
      </c>
      <c r="CT192" s="105"/>
    </row>
    <row r="193" spans="1:98" x14ac:dyDescent="0.25">
      <c r="A193" s="122" t="s">
        <v>693</v>
      </c>
      <c r="B193" s="104" t="s">
        <v>698</v>
      </c>
      <c r="C193" s="88" t="s">
        <v>249</v>
      </c>
      <c r="D193" s="123">
        <f t="shared" ca="1" si="20"/>
        <v>3.30260858575E-3</v>
      </c>
      <c r="E193" s="123">
        <f t="shared" ca="1" si="20"/>
        <v>4.0924205739999997E-3</v>
      </c>
      <c r="F193" s="123">
        <f t="shared" ca="1" si="20"/>
        <v>3.0901055075000005E-4</v>
      </c>
      <c r="G193" s="123">
        <f t="shared" ca="1" si="20"/>
        <v>4.0924205739999997E-3</v>
      </c>
      <c r="H193" s="123">
        <f t="shared" ca="1" si="20"/>
        <v>3.7686366927500003E-3</v>
      </c>
      <c r="I193" s="123">
        <f t="shared" ca="1" si="20"/>
        <v>1.5694745284500003E-2</v>
      </c>
      <c r="J193" s="123">
        <f t="shared" ca="1" si="20"/>
        <v>3.5524510484999999E-3</v>
      </c>
      <c r="K193" s="123">
        <f t="shared" ca="1" si="20"/>
        <v>3.5247017350000003E-4</v>
      </c>
      <c r="L193" s="123">
        <f t="shared" ca="1" si="20"/>
        <v>1.4335421075000002E-4</v>
      </c>
      <c r="M193" s="123">
        <f t="shared" ca="1" si="20"/>
        <v>1.2112847485E-3</v>
      </c>
      <c r="N193" s="123">
        <f t="shared" ca="1" si="20"/>
        <v>2.6874409635E-3</v>
      </c>
      <c r="O193" s="123">
        <f t="shared" ca="1" si="20"/>
        <v>1.1296903312499999E-3</v>
      </c>
      <c r="P193" s="123">
        <f t="shared" ca="1" si="20"/>
        <v>1.21128569075E-3</v>
      </c>
      <c r="Q193" s="123">
        <f t="shared" ca="1" si="20"/>
        <v>1.2112847485E-3</v>
      </c>
      <c r="R193" s="123">
        <f t="shared" ca="1" si="20"/>
        <v>5.4193508774999998E-4</v>
      </c>
      <c r="S193" s="123">
        <f t="shared" ref="S193:U208" ca="1" si="21">AVERAGE(OFFSET($X193,0,4*S$3-4,1,4))</f>
        <v>8.4513075275000006E-4</v>
      </c>
      <c r="T193" s="123">
        <f t="shared" ca="1" si="21"/>
        <v>6.4370503049999994E-4</v>
      </c>
      <c r="U193" s="124">
        <f t="shared" ca="1" si="21"/>
        <v>3.2695647230000001E-3</v>
      </c>
      <c r="X193" s="146">
        <v>1.869122697E-3</v>
      </c>
      <c r="Y193" s="146">
        <v>3.2335437550000002E-3</v>
      </c>
      <c r="Z193" s="146">
        <v>3.7546862050000002E-3</v>
      </c>
      <c r="AA193" s="146">
        <v>4.3530816859999998E-3</v>
      </c>
      <c r="AB193" s="146">
        <v>1.743136262E-3</v>
      </c>
      <c r="AC193" s="146">
        <v>3.390196182E-3</v>
      </c>
      <c r="AD193" s="146">
        <v>4.2628102980000002E-3</v>
      </c>
      <c r="AE193" s="146">
        <v>6.9735395540000003E-3</v>
      </c>
      <c r="AF193" s="146">
        <v>4.1415094900000001E-4</v>
      </c>
      <c r="AG193" s="146">
        <v>4.1183388100000002E-4</v>
      </c>
      <c r="AH193" s="146">
        <v>3.71295746E-4</v>
      </c>
      <c r="AI193" s="146">
        <v>3.8761626999999999E-5</v>
      </c>
      <c r="AJ193" s="146">
        <v>1.743136262E-3</v>
      </c>
      <c r="AK193" s="146">
        <v>3.390196182E-3</v>
      </c>
      <c r="AL193" s="146">
        <v>4.2628102980000002E-3</v>
      </c>
      <c r="AM193" s="146">
        <v>6.9735395540000003E-3</v>
      </c>
      <c r="AN193" s="146">
        <v>1.766252344E-3</v>
      </c>
      <c r="AO193" s="146">
        <v>3.3792726040000002E-3</v>
      </c>
      <c r="AP193" s="146">
        <v>3.9670992239999999E-3</v>
      </c>
      <c r="AQ193" s="146">
        <v>5.9619225990000004E-3</v>
      </c>
      <c r="AR193" s="146">
        <v>2.0056300451E-2</v>
      </c>
      <c r="AS193" s="146">
        <v>1.8495498698000001E-2</v>
      </c>
      <c r="AT193" s="146">
        <v>1.4727789022000001E-2</v>
      </c>
      <c r="AU193" s="146">
        <v>9.4993929669999998E-3</v>
      </c>
      <c r="AV193" s="146">
        <v>1.549410697E-3</v>
      </c>
      <c r="AW193" s="146">
        <v>3.1637587029999998E-3</v>
      </c>
      <c r="AX193" s="146">
        <v>3.7165967070000002E-3</v>
      </c>
      <c r="AY193" s="146">
        <v>5.7800380869999996E-3</v>
      </c>
      <c r="AZ193" s="146">
        <v>3.7076675900000002E-4</v>
      </c>
      <c r="BA193" s="146">
        <v>1.0391139350000001E-3</v>
      </c>
      <c r="BB193" s="109">
        <v>0</v>
      </c>
      <c r="BC193" s="109">
        <v>0</v>
      </c>
      <c r="BD193" s="146">
        <v>1.4263493900000001E-4</v>
      </c>
      <c r="BE193" s="146">
        <v>3.6964364900000002E-4</v>
      </c>
      <c r="BF193" s="146">
        <v>2.0283562999999999E-5</v>
      </c>
      <c r="BG193" s="146">
        <v>4.0854691999999998E-5</v>
      </c>
      <c r="BH193" s="146">
        <v>5.6483148200000004E-4</v>
      </c>
      <c r="BI193" s="146">
        <v>1.1332412569999999E-3</v>
      </c>
      <c r="BJ193" s="146">
        <v>1.330131553E-3</v>
      </c>
      <c r="BK193" s="146">
        <v>1.8169347020000001E-3</v>
      </c>
      <c r="BL193" s="146">
        <v>1.0941060439999999E-3</v>
      </c>
      <c r="BM193" s="146">
        <v>2.218158003E-3</v>
      </c>
      <c r="BN193" s="146">
        <v>2.891981453E-3</v>
      </c>
      <c r="BO193" s="146">
        <v>4.5455183539999996E-3</v>
      </c>
      <c r="BP193" s="146">
        <v>5.3219549800000003E-4</v>
      </c>
      <c r="BQ193" s="146">
        <v>1.058734381E-3</v>
      </c>
      <c r="BR193" s="146">
        <v>1.24007032E-3</v>
      </c>
      <c r="BS193" s="146">
        <v>1.687761126E-3</v>
      </c>
      <c r="BT193" s="146">
        <v>5.64832793E-4</v>
      </c>
      <c r="BU193" s="146">
        <v>1.1332425669999999E-3</v>
      </c>
      <c r="BV193" s="146">
        <v>1.3301356010000001E-3</v>
      </c>
      <c r="BW193" s="146">
        <v>1.816931802E-3</v>
      </c>
      <c r="BX193" s="146">
        <v>5.6483148200000004E-4</v>
      </c>
      <c r="BY193" s="146">
        <v>1.1332412569999999E-3</v>
      </c>
      <c r="BZ193" s="146">
        <v>1.330131553E-3</v>
      </c>
      <c r="CA193" s="146">
        <v>1.8169347020000001E-3</v>
      </c>
      <c r="CB193" s="146">
        <v>2.5305741299999998E-4</v>
      </c>
      <c r="CC193" s="146">
        <v>5.0468873699999997E-4</v>
      </c>
      <c r="CD193" s="146">
        <v>5.97494668E-4</v>
      </c>
      <c r="CE193" s="146">
        <v>8.1249953299999999E-4</v>
      </c>
      <c r="CF193" s="146">
        <v>3.9905599700000002E-4</v>
      </c>
      <c r="CG193" s="146">
        <v>7.8831038399999995E-4</v>
      </c>
      <c r="CH193" s="146">
        <v>9.2217086700000005E-4</v>
      </c>
      <c r="CI193" s="146">
        <v>1.2709857630000001E-3</v>
      </c>
      <c r="CJ193" s="146">
        <v>2.7157950800000001E-4</v>
      </c>
      <c r="CK193" s="146">
        <v>5.2533729899999996E-4</v>
      </c>
      <c r="CL193" s="146">
        <v>6.6422013499999998E-4</v>
      </c>
      <c r="CM193" s="146">
        <v>1.11368318E-3</v>
      </c>
      <c r="CN193" s="146">
        <v>1.410925035E-3</v>
      </c>
      <c r="CO193" s="146">
        <v>2.835698479E-3</v>
      </c>
      <c r="CP193" s="146">
        <v>3.621525878E-3</v>
      </c>
      <c r="CQ193" s="146">
        <v>5.2101094999999998E-3</v>
      </c>
      <c r="CT193" s="105"/>
    </row>
    <row r="194" spans="1:98" x14ac:dyDescent="0.25">
      <c r="A194" s="122" t="s">
        <v>693</v>
      </c>
      <c r="B194" s="104" t="s">
        <v>698</v>
      </c>
      <c r="C194" s="88" t="s">
        <v>253</v>
      </c>
      <c r="D194" s="123">
        <f t="shared" ref="D194:S209" ca="1" si="22">AVERAGE(OFFSET($X194,0,4*D$3-4,1,4))</f>
        <v>1.8681459124999999E-3</v>
      </c>
      <c r="E194" s="123">
        <f t="shared" ca="1" si="22"/>
        <v>3.0023411324999996E-3</v>
      </c>
      <c r="F194" s="123">
        <f t="shared" ca="1" si="22"/>
        <v>1.6206000025E-4</v>
      </c>
      <c r="G194" s="123">
        <f t="shared" ca="1" si="22"/>
        <v>3.0023411324999996E-3</v>
      </c>
      <c r="H194" s="123">
        <f t="shared" ca="1" si="22"/>
        <v>3.5229414444999997E-3</v>
      </c>
      <c r="I194" s="123">
        <f t="shared" ca="1" si="22"/>
        <v>1.90374912075E-3</v>
      </c>
      <c r="J194" s="123">
        <f t="shared" ca="1" si="22"/>
        <v>3.4057784194999998E-3</v>
      </c>
      <c r="K194" s="123">
        <f t="shared" ca="1" si="22"/>
        <v>6.8563844247500009E-3</v>
      </c>
      <c r="L194" s="123">
        <f t="shared" ca="1" si="22"/>
        <v>0.12189786595550001</v>
      </c>
      <c r="M194" s="123">
        <f t="shared" ca="1" si="22"/>
        <v>8.6878951300000003E-4</v>
      </c>
      <c r="N194" s="123">
        <f t="shared" ca="1" si="22"/>
        <v>1.75599904725E-3</v>
      </c>
      <c r="O194" s="123">
        <f t="shared" ca="1" si="22"/>
        <v>8.1936723250000004E-4</v>
      </c>
      <c r="P194" s="123">
        <f t="shared" ca="1" si="22"/>
        <v>8.6878809349999996E-4</v>
      </c>
      <c r="Q194" s="123">
        <f t="shared" ca="1" si="22"/>
        <v>8.6878951300000003E-4</v>
      </c>
      <c r="R194" s="123">
        <f t="shared" ca="1" si="22"/>
        <v>3.9830879975E-4</v>
      </c>
      <c r="S194" s="123">
        <f t="shared" ca="1" si="22"/>
        <v>6.2057332450000003E-4</v>
      </c>
      <c r="T194" s="123">
        <f t="shared" ca="1" si="21"/>
        <v>4.5027060124999999E-4</v>
      </c>
      <c r="U194" s="124">
        <f t="shared" ca="1" si="21"/>
        <v>2.2568320409999997E-3</v>
      </c>
      <c r="X194" s="146">
        <v>2.2831738559999999E-3</v>
      </c>
      <c r="Y194" s="146">
        <v>1.868531138E-3</v>
      </c>
      <c r="Z194" s="146">
        <v>1.788691384E-3</v>
      </c>
      <c r="AA194" s="146">
        <v>1.532187272E-3</v>
      </c>
      <c r="AB194" s="146">
        <v>3.2292155899999999E-3</v>
      </c>
      <c r="AC194" s="146">
        <v>3.2483144799999998E-3</v>
      </c>
      <c r="AD194" s="146">
        <v>2.9254886749999999E-3</v>
      </c>
      <c r="AE194" s="146">
        <v>2.6063457849999998E-3</v>
      </c>
      <c r="AF194" s="146">
        <v>2.8625544199999998E-4</v>
      </c>
      <c r="AG194" s="146">
        <v>1.2649835200000001E-4</v>
      </c>
      <c r="AH194" s="146">
        <v>1.12125855E-4</v>
      </c>
      <c r="AI194" s="146">
        <v>1.2336035199999999E-4</v>
      </c>
      <c r="AJ194" s="146">
        <v>3.2292155899999999E-3</v>
      </c>
      <c r="AK194" s="146">
        <v>3.2483144799999998E-3</v>
      </c>
      <c r="AL194" s="146">
        <v>2.9254886749999999E-3</v>
      </c>
      <c r="AM194" s="146">
        <v>2.6063457849999998E-3</v>
      </c>
      <c r="AN194" s="146">
        <v>3.7577484809999998E-3</v>
      </c>
      <c r="AO194" s="146">
        <v>3.7163314780000001E-3</v>
      </c>
      <c r="AP194" s="146">
        <v>3.6419183250000001E-3</v>
      </c>
      <c r="AQ194" s="146">
        <v>2.975767494E-3</v>
      </c>
      <c r="AR194" s="146">
        <v>1.8080451680000001E-3</v>
      </c>
      <c r="AS194" s="146">
        <v>1.8101899549999999E-3</v>
      </c>
      <c r="AT194" s="146">
        <v>1.9681052309999999E-3</v>
      </c>
      <c r="AU194" s="146">
        <v>2.0286561290000001E-3</v>
      </c>
      <c r="AV194" s="146">
        <v>2.9770926560000002E-3</v>
      </c>
      <c r="AW194" s="146">
        <v>3.3517611890000001E-3</v>
      </c>
      <c r="AX194" s="146">
        <v>4.0687848719999998E-3</v>
      </c>
      <c r="AY194" s="146">
        <v>3.2254749609999999E-3</v>
      </c>
      <c r="AZ194" s="146">
        <v>1.6409188383000001E-2</v>
      </c>
      <c r="BA194" s="146">
        <v>1.1016349316E-2</v>
      </c>
      <c r="BB194" s="109">
        <v>0</v>
      </c>
      <c r="BC194" s="109">
        <v>0</v>
      </c>
      <c r="BD194" s="146">
        <v>4.1393033936000002E-2</v>
      </c>
      <c r="BE194" s="146">
        <v>7.0873308065999993E-2</v>
      </c>
      <c r="BF194" s="146">
        <v>0.19083835500900001</v>
      </c>
      <c r="BG194" s="146">
        <v>0.18448676681100001</v>
      </c>
      <c r="BH194" s="146">
        <v>9.1365250399999998E-4</v>
      </c>
      <c r="BI194" s="146">
        <v>8.9898924599999999E-4</v>
      </c>
      <c r="BJ194" s="146">
        <v>8.6165502200000004E-4</v>
      </c>
      <c r="BK194" s="146">
        <v>8.0086128000000001E-4</v>
      </c>
      <c r="BL194" s="146">
        <v>1.744648085E-3</v>
      </c>
      <c r="BM194" s="146">
        <v>1.6449664870000001E-3</v>
      </c>
      <c r="BN194" s="146">
        <v>1.7084737580000001E-3</v>
      </c>
      <c r="BO194" s="146">
        <v>1.925907859E-3</v>
      </c>
      <c r="BP194" s="146">
        <v>8.6858377899999995E-4</v>
      </c>
      <c r="BQ194" s="146">
        <v>8.4810095800000004E-4</v>
      </c>
      <c r="BR194" s="146">
        <v>8.1195485E-4</v>
      </c>
      <c r="BS194" s="146">
        <v>7.4882934300000005E-4</v>
      </c>
      <c r="BT194" s="146">
        <v>9.1365025999999995E-4</v>
      </c>
      <c r="BU194" s="146">
        <v>8.9898796000000003E-4</v>
      </c>
      <c r="BV194" s="146">
        <v>8.6165454999999997E-4</v>
      </c>
      <c r="BW194" s="146">
        <v>8.0085960399999998E-4</v>
      </c>
      <c r="BX194" s="146">
        <v>9.1365250399999998E-4</v>
      </c>
      <c r="BY194" s="146">
        <v>8.9898924599999999E-4</v>
      </c>
      <c r="BZ194" s="146">
        <v>8.6165502200000004E-4</v>
      </c>
      <c r="CA194" s="146">
        <v>8.0086128000000001E-4</v>
      </c>
      <c r="CB194" s="146">
        <v>4.2248643400000002E-4</v>
      </c>
      <c r="CC194" s="146">
        <v>4.1260237100000001E-4</v>
      </c>
      <c r="CD194" s="146">
        <v>3.9700438399999999E-4</v>
      </c>
      <c r="CE194" s="146">
        <v>3.6114201000000002E-4</v>
      </c>
      <c r="CF194" s="146">
        <v>6.6133827500000002E-4</v>
      </c>
      <c r="CG194" s="146">
        <v>6.4282072200000004E-4</v>
      </c>
      <c r="CH194" s="146">
        <v>6.1366656500000004E-4</v>
      </c>
      <c r="CI194" s="146">
        <v>5.6446773600000002E-4</v>
      </c>
      <c r="CJ194" s="146">
        <v>4.3771247000000001E-4</v>
      </c>
      <c r="CK194" s="146">
        <v>4.3549835600000002E-4</v>
      </c>
      <c r="CL194" s="146">
        <v>4.3714480399999997E-4</v>
      </c>
      <c r="CM194" s="146">
        <v>4.9072677499999997E-4</v>
      </c>
      <c r="CN194" s="146">
        <v>2.1862346090000002E-3</v>
      </c>
      <c r="CO194" s="146">
        <v>2.3215254759999999E-3</v>
      </c>
      <c r="CP194" s="146">
        <v>2.305132124E-3</v>
      </c>
      <c r="CQ194" s="146">
        <v>2.2144359549999999E-3</v>
      </c>
      <c r="CT194" s="105"/>
    </row>
    <row r="195" spans="1:98" x14ac:dyDescent="0.25">
      <c r="A195" s="122" t="s">
        <v>693</v>
      </c>
      <c r="B195" s="104" t="s">
        <v>698</v>
      </c>
      <c r="C195" s="88" t="s">
        <v>255</v>
      </c>
      <c r="D195" s="123">
        <f t="shared" ca="1" si="22"/>
        <v>8.5091009950000001E-4</v>
      </c>
      <c r="E195" s="123">
        <f t="shared" ca="1" si="22"/>
        <v>7.8512314825000004E-4</v>
      </c>
      <c r="F195" s="123">
        <f t="shared" ca="1" si="22"/>
        <v>9.6353688749999989E-5</v>
      </c>
      <c r="G195" s="123">
        <f t="shared" ca="1" si="22"/>
        <v>7.8512314825000004E-4</v>
      </c>
      <c r="H195" s="123">
        <f t="shared" ca="1" si="22"/>
        <v>6.9605965274999995E-4</v>
      </c>
      <c r="I195" s="123">
        <f t="shared" ca="1" si="22"/>
        <v>3.7533202674999998E-4</v>
      </c>
      <c r="J195" s="123">
        <f t="shared" ca="1" si="22"/>
        <v>6.0662050324999993E-4</v>
      </c>
      <c r="K195" s="123">
        <f t="shared" ca="1" si="22"/>
        <v>6.6104377749999998E-5</v>
      </c>
      <c r="L195" s="123">
        <f t="shared" ca="1" si="22"/>
        <v>2.7126978249999998E-5</v>
      </c>
      <c r="M195" s="123">
        <f t="shared" ca="1" si="22"/>
        <v>2.2256834850000002E-4</v>
      </c>
      <c r="N195" s="123">
        <f t="shared" ca="1" si="22"/>
        <v>4.3267414624999998E-4</v>
      </c>
      <c r="O195" s="123">
        <f t="shared" ca="1" si="22"/>
        <v>2.102675805E-4</v>
      </c>
      <c r="P195" s="123">
        <f t="shared" ca="1" si="22"/>
        <v>2.2256850625000001E-4</v>
      </c>
      <c r="Q195" s="123">
        <f t="shared" ca="1" si="22"/>
        <v>2.2256834850000002E-4</v>
      </c>
      <c r="R195" s="123">
        <f t="shared" ca="1" si="22"/>
        <v>1.02829387E-4</v>
      </c>
      <c r="S195" s="123">
        <f t="shared" ca="1" si="22"/>
        <v>1.6067637174999998E-4</v>
      </c>
      <c r="T195" s="123">
        <f t="shared" ca="1" si="21"/>
        <v>1.1881477325E-4</v>
      </c>
      <c r="U195" s="124">
        <f t="shared" ca="1" si="21"/>
        <v>6.2237750775000005E-4</v>
      </c>
      <c r="X195" s="146">
        <v>1.032612646E-3</v>
      </c>
      <c r="Y195" s="146">
        <v>8.3404520100000001E-4</v>
      </c>
      <c r="Z195" s="146">
        <v>8.2154612399999998E-4</v>
      </c>
      <c r="AA195" s="146">
        <v>7.1543642699999999E-4</v>
      </c>
      <c r="AB195" s="146">
        <v>8.8780946700000001E-4</v>
      </c>
      <c r="AC195" s="146">
        <v>8.4243965700000003E-4</v>
      </c>
      <c r="AD195" s="146">
        <v>7.5090609400000003E-4</v>
      </c>
      <c r="AE195" s="146">
        <v>6.5933737499999999E-4</v>
      </c>
      <c r="AF195" s="146">
        <v>1.6343043100000001E-4</v>
      </c>
      <c r="AG195" s="146">
        <v>8.0743393999999994E-5</v>
      </c>
      <c r="AH195" s="146">
        <v>7.9748635000000007E-5</v>
      </c>
      <c r="AI195" s="146">
        <v>6.1492295E-5</v>
      </c>
      <c r="AJ195" s="146">
        <v>8.8780946700000001E-4</v>
      </c>
      <c r="AK195" s="146">
        <v>8.4243965700000003E-4</v>
      </c>
      <c r="AL195" s="146">
        <v>7.5090609400000003E-4</v>
      </c>
      <c r="AM195" s="146">
        <v>6.5933737499999999E-4</v>
      </c>
      <c r="AN195" s="146">
        <v>8.2577217199999997E-4</v>
      </c>
      <c r="AO195" s="146">
        <v>7.5380881500000001E-4</v>
      </c>
      <c r="AP195" s="146">
        <v>6.51277601E-4</v>
      </c>
      <c r="AQ195" s="146">
        <v>5.5338002300000003E-4</v>
      </c>
      <c r="AR195" s="146">
        <v>3.4715048500000002E-4</v>
      </c>
      <c r="AS195" s="146">
        <v>3.9720906200000001E-4</v>
      </c>
      <c r="AT195" s="146">
        <v>3.85174734E-4</v>
      </c>
      <c r="AU195" s="146">
        <v>3.7179382599999999E-4</v>
      </c>
      <c r="AV195" s="146">
        <v>7.1147995899999996E-4</v>
      </c>
      <c r="AW195" s="146">
        <v>6.6715710299999995E-4</v>
      </c>
      <c r="AX195" s="146">
        <v>5.6612324599999997E-4</v>
      </c>
      <c r="AY195" s="146">
        <v>4.8172170500000001E-4</v>
      </c>
      <c r="AZ195" s="146">
        <v>1.4647007800000001E-4</v>
      </c>
      <c r="BA195" s="146">
        <v>1.1794743300000001E-4</v>
      </c>
      <c r="BB195" s="109">
        <v>0</v>
      </c>
      <c r="BC195" s="109">
        <v>0</v>
      </c>
      <c r="BD195" s="146">
        <v>6.6155178E-5</v>
      </c>
      <c r="BE195" s="146">
        <v>4.2352735000000001E-5</v>
      </c>
      <c r="BF195" s="146">
        <v>0</v>
      </c>
      <c r="BG195" s="146">
        <v>0</v>
      </c>
      <c r="BH195" s="146">
        <v>2.4018761400000001E-4</v>
      </c>
      <c r="BI195" s="146">
        <v>2.2749349200000001E-4</v>
      </c>
      <c r="BJ195" s="146">
        <v>2.19339633E-4</v>
      </c>
      <c r="BK195" s="146">
        <v>2.03252655E-4</v>
      </c>
      <c r="BL195" s="146">
        <v>4.6236586600000002E-4</v>
      </c>
      <c r="BM195" s="146">
        <v>3.9403924899999998E-4</v>
      </c>
      <c r="BN195" s="146">
        <v>4.2148965800000002E-4</v>
      </c>
      <c r="BO195" s="146">
        <v>4.5280181200000003E-4</v>
      </c>
      <c r="BP195" s="146">
        <v>2.2846852699999999E-4</v>
      </c>
      <c r="BQ195" s="146">
        <v>2.1470431E-4</v>
      </c>
      <c r="BR195" s="146">
        <v>2.0695091000000001E-4</v>
      </c>
      <c r="BS195" s="146">
        <v>1.90946575E-4</v>
      </c>
      <c r="BT195" s="146">
        <v>2.4018788399999999E-4</v>
      </c>
      <c r="BU195" s="146">
        <v>2.27493881E-4</v>
      </c>
      <c r="BV195" s="146">
        <v>2.1933946700000001E-4</v>
      </c>
      <c r="BW195" s="146">
        <v>2.0325279299999999E-4</v>
      </c>
      <c r="BX195" s="146">
        <v>2.4018761400000001E-4</v>
      </c>
      <c r="BY195" s="146">
        <v>2.2749349200000001E-4</v>
      </c>
      <c r="BZ195" s="146">
        <v>2.19339633E-4</v>
      </c>
      <c r="CA195" s="146">
        <v>2.03252655E-4</v>
      </c>
      <c r="CB195" s="146">
        <v>1.11780584E-4</v>
      </c>
      <c r="CC195" s="146">
        <v>1.05076183E-4</v>
      </c>
      <c r="CD195" s="146">
        <v>1.01838443E-4</v>
      </c>
      <c r="CE195" s="146">
        <v>9.2622338E-5</v>
      </c>
      <c r="CF195" s="146">
        <v>1.7541771800000001E-4</v>
      </c>
      <c r="CG195" s="146">
        <v>1.6408413900000001E-4</v>
      </c>
      <c r="CH195" s="146">
        <v>1.5765212E-4</v>
      </c>
      <c r="CI195" s="146">
        <v>1.4555151E-4</v>
      </c>
      <c r="CJ195" s="146">
        <v>1.1921859E-4</v>
      </c>
      <c r="CK195" s="146">
        <v>1.12686504E-4</v>
      </c>
      <c r="CL195" s="146">
        <v>1.13322617E-4</v>
      </c>
      <c r="CM195" s="146">
        <v>1.3003138200000001E-4</v>
      </c>
      <c r="CN195" s="146">
        <v>6.0559330399999995E-4</v>
      </c>
      <c r="CO195" s="146">
        <v>6.3484044699999996E-4</v>
      </c>
      <c r="CP195" s="146">
        <v>6.4082938099999998E-4</v>
      </c>
      <c r="CQ195" s="146">
        <v>6.0824689899999999E-4</v>
      </c>
      <c r="CT195" s="105"/>
    </row>
    <row r="196" spans="1:98" x14ac:dyDescent="0.25">
      <c r="A196" s="122" t="s">
        <v>693</v>
      </c>
      <c r="B196" s="104" t="s">
        <v>698</v>
      </c>
      <c r="C196" s="88" t="s">
        <v>256</v>
      </c>
      <c r="D196" s="123">
        <f t="shared" ca="1" si="22"/>
        <v>7.634536574999999E-5</v>
      </c>
      <c r="E196" s="123">
        <f t="shared" ca="1" si="22"/>
        <v>1.2304820900000001E-4</v>
      </c>
      <c r="F196" s="123">
        <f t="shared" ca="1" si="22"/>
        <v>0</v>
      </c>
      <c r="G196" s="123">
        <f t="shared" ca="1" si="22"/>
        <v>1.2304820900000001E-4</v>
      </c>
      <c r="H196" s="123">
        <f t="shared" ca="1" si="22"/>
        <v>1.3043366975000001E-4</v>
      </c>
      <c r="I196" s="123">
        <f t="shared" ca="1" si="22"/>
        <v>2.40045868575E-3</v>
      </c>
      <c r="J196" s="123">
        <f t="shared" ca="1" si="22"/>
        <v>1.4090273425000001E-4</v>
      </c>
      <c r="K196" s="123">
        <f t="shared" ca="1" si="22"/>
        <v>1.0946697E-5</v>
      </c>
      <c r="L196" s="123">
        <f t="shared" ca="1" si="22"/>
        <v>1.03992785E-5</v>
      </c>
      <c r="M196" s="123">
        <f t="shared" ca="1" si="22"/>
        <v>3.1338164249999998E-5</v>
      </c>
      <c r="N196" s="123">
        <f t="shared" ca="1" si="22"/>
        <v>6.4376709249999993E-5</v>
      </c>
      <c r="O196" s="123">
        <f t="shared" ca="1" si="22"/>
        <v>2.9572109749999999E-5</v>
      </c>
      <c r="P196" s="123">
        <f t="shared" ca="1" si="22"/>
        <v>3.1338196249999999E-5</v>
      </c>
      <c r="Q196" s="123">
        <f t="shared" ca="1" si="22"/>
        <v>3.1338164249999998E-5</v>
      </c>
      <c r="R196" s="123">
        <f t="shared" ca="1" si="22"/>
        <v>2.1987222249999998E-5</v>
      </c>
      <c r="S196" s="123">
        <f t="shared" ca="1" si="22"/>
        <v>0</v>
      </c>
      <c r="T196" s="123">
        <f t="shared" ca="1" si="21"/>
        <v>1.0668162249999999E-5</v>
      </c>
      <c r="U196" s="124">
        <f t="shared" ca="1" si="21"/>
        <v>1.0639694455000001E-3</v>
      </c>
      <c r="X196" s="146">
        <v>9.3411836999999993E-5</v>
      </c>
      <c r="Y196" s="146">
        <v>7.6816302000000004E-5</v>
      </c>
      <c r="Z196" s="146">
        <v>7.4214404000000003E-5</v>
      </c>
      <c r="AA196" s="146">
        <v>6.0938920000000002E-5</v>
      </c>
      <c r="AB196" s="146">
        <v>1.2636757999999999E-4</v>
      </c>
      <c r="AC196" s="146">
        <v>1.3182678700000001E-4</v>
      </c>
      <c r="AD196" s="146">
        <v>1.24307146E-4</v>
      </c>
      <c r="AE196" s="146">
        <v>1.09691323E-4</v>
      </c>
      <c r="AF196" s="146">
        <v>0</v>
      </c>
      <c r="AG196" s="146">
        <v>0</v>
      </c>
      <c r="AH196" s="146">
        <v>0</v>
      </c>
      <c r="AI196" s="146">
        <v>0</v>
      </c>
      <c r="AJ196" s="146">
        <v>1.2636757999999999E-4</v>
      </c>
      <c r="AK196" s="146">
        <v>1.3182678700000001E-4</v>
      </c>
      <c r="AL196" s="146">
        <v>1.24307146E-4</v>
      </c>
      <c r="AM196" s="146">
        <v>1.09691323E-4</v>
      </c>
      <c r="AN196" s="146">
        <v>1.4730119599999999E-4</v>
      </c>
      <c r="AO196" s="146">
        <v>1.4006953100000001E-4</v>
      </c>
      <c r="AP196" s="146">
        <v>1.27966915E-4</v>
      </c>
      <c r="AQ196" s="146">
        <v>1.0639703700000001E-4</v>
      </c>
      <c r="AR196" s="146">
        <v>2.3740938799999998E-3</v>
      </c>
      <c r="AS196" s="146">
        <v>2.403359412E-3</v>
      </c>
      <c r="AT196" s="146">
        <v>2.3848111290000001E-3</v>
      </c>
      <c r="AU196" s="146">
        <v>2.4395703219999999E-3</v>
      </c>
      <c r="AV196" s="146">
        <v>1.58679265E-4</v>
      </c>
      <c r="AW196" s="146">
        <v>1.51839473E-4</v>
      </c>
      <c r="AX196" s="146">
        <v>1.3846498699999999E-4</v>
      </c>
      <c r="AY196" s="146">
        <v>1.1462721200000001E-4</v>
      </c>
      <c r="AZ196" s="146">
        <v>1.8959528E-5</v>
      </c>
      <c r="BA196" s="146">
        <v>2.4827259999999999E-5</v>
      </c>
      <c r="BB196" s="109">
        <v>0</v>
      </c>
      <c r="BC196" s="109">
        <v>0</v>
      </c>
      <c r="BD196" s="146">
        <v>2.3892529000000001E-5</v>
      </c>
      <c r="BE196" s="146">
        <v>1.7704584999999999E-5</v>
      </c>
      <c r="BF196" s="146">
        <v>0</v>
      </c>
      <c r="BG196" s="146">
        <v>0</v>
      </c>
      <c r="BH196" s="146">
        <v>3.295909E-5</v>
      </c>
      <c r="BI196" s="146">
        <v>3.2136520999999997E-5</v>
      </c>
      <c r="BJ196" s="146">
        <v>3.1107079000000002E-5</v>
      </c>
      <c r="BK196" s="146">
        <v>2.9149967E-5</v>
      </c>
      <c r="BL196" s="146">
        <v>6.4033079999999994E-5</v>
      </c>
      <c r="BM196" s="146">
        <v>5.9534031999999997E-5</v>
      </c>
      <c r="BN196" s="146">
        <v>6.1799104E-5</v>
      </c>
      <c r="BO196" s="146">
        <v>7.2140620999999996E-5</v>
      </c>
      <c r="BP196" s="146">
        <v>3.1335316000000002E-5</v>
      </c>
      <c r="BQ196" s="146">
        <v>3.0383022E-5</v>
      </c>
      <c r="BR196" s="146">
        <v>2.9333683E-5</v>
      </c>
      <c r="BS196" s="146">
        <v>2.7236418000000002E-5</v>
      </c>
      <c r="BT196" s="146">
        <v>3.2959207E-5</v>
      </c>
      <c r="BU196" s="146">
        <v>3.2136581999999997E-5</v>
      </c>
      <c r="BV196" s="146">
        <v>3.1107035999999997E-5</v>
      </c>
      <c r="BW196" s="146">
        <v>2.9149960000000001E-5</v>
      </c>
      <c r="BX196" s="146">
        <v>3.295909E-5</v>
      </c>
      <c r="BY196" s="146">
        <v>3.2136520999999997E-5</v>
      </c>
      <c r="BZ196" s="146">
        <v>3.1107079000000002E-5</v>
      </c>
      <c r="CA196" s="146">
        <v>2.9149967E-5</v>
      </c>
      <c r="CB196" s="146">
        <v>2.2864416000000001E-5</v>
      </c>
      <c r="CC196" s="146">
        <v>2.1747082000000001E-5</v>
      </c>
      <c r="CD196" s="146">
        <v>2.0833257000000002E-5</v>
      </c>
      <c r="CE196" s="146">
        <v>2.2504134E-5</v>
      </c>
      <c r="CF196" s="146">
        <v>0</v>
      </c>
      <c r="CG196" s="146">
        <v>0</v>
      </c>
      <c r="CH196" s="146">
        <v>0</v>
      </c>
      <c r="CI196" s="146">
        <v>0</v>
      </c>
      <c r="CJ196" s="146">
        <v>1.4653370000000001E-5</v>
      </c>
      <c r="CK196" s="146">
        <v>1.4484776999999999E-5</v>
      </c>
      <c r="CL196" s="146">
        <v>1.3534501999999999E-5</v>
      </c>
      <c r="CM196" s="146">
        <v>0</v>
      </c>
      <c r="CN196" s="146">
        <v>1.034288851E-3</v>
      </c>
      <c r="CO196" s="146">
        <v>1.0885305460000001E-3</v>
      </c>
      <c r="CP196" s="146">
        <v>1.0640032889999999E-3</v>
      </c>
      <c r="CQ196" s="146">
        <v>1.069055096E-3</v>
      </c>
      <c r="CT196" s="105"/>
    </row>
    <row r="197" spans="1:98" x14ac:dyDescent="0.25">
      <c r="A197" s="122" t="s">
        <v>693</v>
      </c>
      <c r="B197" s="104" t="s">
        <v>698</v>
      </c>
      <c r="C197" s="88" t="s">
        <v>259</v>
      </c>
      <c r="D197" s="123">
        <f t="shared" ca="1" si="22"/>
        <v>9.814391124999999E-5</v>
      </c>
      <c r="E197" s="123">
        <f t="shared" ca="1" si="22"/>
        <v>1.0715855025E-4</v>
      </c>
      <c r="F197" s="123">
        <f t="shared" ca="1" si="22"/>
        <v>2.3430721250000002E-5</v>
      </c>
      <c r="G197" s="123">
        <f t="shared" ca="1" si="22"/>
        <v>1.0715855025E-4</v>
      </c>
      <c r="H197" s="123">
        <f t="shared" ca="1" si="22"/>
        <v>1.0183277400000001E-4</v>
      </c>
      <c r="I197" s="123">
        <f t="shared" ca="1" si="22"/>
        <v>2.7207004924999998E-4</v>
      </c>
      <c r="J197" s="123">
        <f t="shared" ca="1" si="22"/>
        <v>9.3895833500000012E-5</v>
      </c>
      <c r="K197" s="123">
        <f t="shared" ca="1" si="22"/>
        <v>1.21515155E-5</v>
      </c>
      <c r="L197" s="123">
        <f t="shared" ca="1" si="22"/>
        <v>2.8052552500000001E-6</v>
      </c>
      <c r="M197" s="123">
        <f t="shared" ca="1" si="22"/>
        <v>3.2583507000000003E-5</v>
      </c>
      <c r="N197" s="123">
        <f t="shared" ca="1" si="22"/>
        <v>6.4652161749999994E-5</v>
      </c>
      <c r="O197" s="123">
        <f t="shared" ca="1" si="22"/>
        <v>3.0758070750000001E-5</v>
      </c>
      <c r="P197" s="123">
        <f t="shared" ca="1" si="22"/>
        <v>3.2583496750000003E-5</v>
      </c>
      <c r="Q197" s="123">
        <f t="shared" ca="1" si="22"/>
        <v>3.2583507000000003E-5</v>
      </c>
      <c r="R197" s="123">
        <f t="shared" ca="1" si="22"/>
        <v>1.5048797249999998E-5</v>
      </c>
      <c r="S197" s="123">
        <f t="shared" ca="1" si="22"/>
        <v>2.3442271750000002E-5</v>
      </c>
      <c r="T197" s="123">
        <f t="shared" ca="1" si="21"/>
        <v>1.7248526249999999E-5</v>
      </c>
      <c r="U197" s="124">
        <f t="shared" ca="1" si="21"/>
        <v>8.7584718249999997E-5</v>
      </c>
      <c r="X197" s="146">
        <v>1.21924247E-4</v>
      </c>
      <c r="Y197" s="146">
        <v>9.9514538000000001E-5</v>
      </c>
      <c r="Z197" s="146">
        <v>9.6040385000000002E-5</v>
      </c>
      <c r="AA197" s="146">
        <v>7.5096475E-5</v>
      </c>
      <c r="AB197" s="146">
        <v>1.07445009E-4</v>
      </c>
      <c r="AC197" s="146">
        <v>1.04254507E-4</v>
      </c>
      <c r="AD197" s="146">
        <v>1.0248482299999999E-4</v>
      </c>
      <c r="AE197" s="146">
        <v>1.14449862E-4</v>
      </c>
      <c r="AF197" s="146">
        <v>4.8740033000000001E-5</v>
      </c>
      <c r="AG197" s="146">
        <v>2.282269E-5</v>
      </c>
      <c r="AH197" s="146">
        <v>2.2160162000000001E-5</v>
      </c>
      <c r="AI197" s="146">
        <v>0</v>
      </c>
      <c r="AJ197" s="146">
        <v>1.07445009E-4</v>
      </c>
      <c r="AK197" s="146">
        <v>1.04254507E-4</v>
      </c>
      <c r="AL197" s="146">
        <v>1.0248482299999999E-4</v>
      </c>
      <c r="AM197" s="146">
        <v>1.14449862E-4</v>
      </c>
      <c r="AN197" s="146">
        <v>1.10570722E-4</v>
      </c>
      <c r="AO197" s="146">
        <v>1.02637737E-4</v>
      </c>
      <c r="AP197" s="146">
        <v>9.6400416000000003E-5</v>
      </c>
      <c r="AQ197" s="146">
        <v>9.7722220999999995E-5</v>
      </c>
      <c r="AR197" s="146">
        <v>4.6144044800000003E-4</v>
      </c>
      <c r="AS197" s="146">
        <v>9.4615088000000002E-5</v>
      </c>
      <c r="AT197" s="146">
        <v>2.2058288900000001E-4</v>
      </c>
      <c r="AU197" s="146">
        <v>3.1164177199999998E-4</v>
      </c>
      <c r="AV197" s="146">
        <v>9.9379617E-5</v>
      </c>
      <c r="AW197" s="146">
        <v>9.4452748999999998E-5</v>
      </c>
      <c r="AX197" s="146">
        <v>8.8570051999999996E-5</v>
      </c>
      <c r="AY197" s="146">
        <v>9.3180915999999998E-5</v>
      </c>
      <c r="AZ197" s="146">
        <v>2.4326604999999999E-5</v>
      </c>
      <c r="BA197" s="146">
        <v>2.4279456999999999E-5</v>
      </c>
      <c r="BB197" s="109">
        <v>0</v>
      </c>
      <c r="BC197" s="109">
        <v>0</v>
      </c>
      <c r="BD197" s="146">
        <v>1.1221021000000001E-5</v>
      </c>
      <c r="BE197" s="146">
        <v>0</v>
      </c>
      <c r="BF197" s="146">
        <v>0</v>
      </c>
      <c r="BG197" s="146">
        <v>0</v>
      </c>
      <c r="BH197" s="146">
        <v>3.4838254999999998E-5</v>
      </c>
      <c r="BI197" s="146">
        <v>3.3366227E-5</v>
      </c>
      <c r="BJ197" s="146">
        <v>3.2168056000000001E-5</v>
      </c>
      <c r="BK197" s="146">
        <v>2.996149E-5</v>
      </c>
      <c r="BL197" s="146">
        <v>6.6669809999999997E-5</v>
      </c>
      <c r="BM197" s="146">
        <v>5.9321004999999997E-5</v>
      </c>
      <c r="BN197" s="146">
        <v>6.2281205000000003E-5</v>
      </c>
      <c r="BO197" s="146">
        <v>7.0336627000000001E-5</v>
      </c>
      <c r="BP197" s="146">
        <v>3.3139587000000001E-5</v>
      </c>
      <c r="BQ197" s="146">
        <v>3.1479315000000003E-5</v>
      </c>
      <c r="BR197" s="146">
        <v>3.0345157000000001E-5</v>
      </c>
      <c r="BS197" s="146">
        <v>2.8068223999999999E-5</v>
      </c>
      <c r="BT197" s="146">
        <v>3.4838239000000001E-5</v>
      </c>
      <c r="BU197" s="146">
        <v>3.3366320000000001E-5</v>
      </c>
      <c r="BV197" s="146">
        <v>3.2167993999999998E-5</v>
      </c>
      <c r="BW197" s="146">
        <v>2.9961434E-5</v>
      </c>
      <c r="BX197" s="146">
        <v>3.4838254999999998E-5</v>
      </c>
      <c r="BY197" s="146">
        <v>3.3366227E-5</v>
      </c>
      <c r="BZ197" s="146">
        <v>3.2168056000000001E-5</v>
      </c>
      <c r="CA197" s="146">
        <v>2.996149E-5</v>
      </c>
      <c r="CB197" s="146">
        <v>1.6223369E-5</v>
      </c>
      <c r="CC197" s="146">
        <v>1.5406939E-5</v>
      </c>
      <c r="CD197" s="146">
        <v>1.4935463E-5</v>
      </c>
      <c r="CE197" s="146">
        <v>1.3629418E-5</v>
      </c>
      <c r="CF197" s="146">
        <v>2.5367699000000002E-5</v>
      </c>
      <c r="CG197" s="146">
        <v>2.4001953E-5</v>
      </c>
      <c r="CH197" s="146">
        <v>2.3094323999999999E-5</v>
      </c>
      <c r="CI197" s="146">
        <v>2.1305111E-5</v>
      </c>
      <c r="CJ197" s="146">
        <v>1.7149872999999999E-5</v>
      </c>
      <c r="CK197" s="146">
        <v>1.6497348E-5</v>
      </c>
      <c r="CL197" s="146">
        <v>1.6560408E-5</v>
      </c>
      <c r="CM197" s="146">
        <v>1.8786476000000001E-5</v>
      </c>
      <c r="CN197" s="146">
        <v>8.4354560999999994E-5</v>
      </c>
      <c r="CO197" s="146">
        <v>8.7933185000000006E-5</v>
      </c>
      <c r="CP197" s="146">
        <v>9.0952527999999997E-5</v>
      </c>
      <c r="CQ197" s="146">
        <v>8.7098599000000004E-5</v>
      </c>
      <c r="CT197" s="105"/>
    </row>
    <row r="198" spans="1:98" x14ac:dyDescent="0.25">
      <c r="A198" s="122" t="s">
        <v>693</v>
      </c>
      <c r="B198" s="104" t="s">
        <v>698</v>
      </c>
      <c r="C198" s="88" t="s">
        <v>261</v>
      </c>
      <c r="D198" s="123">
        <f t="shared" ca="1" si="22"/>
        <v>1.472650855E-4</v>
      </c>
      <c r="E198" s="123">
        <f t="shared" ca="1" si="22"/>
        <v>2.4030086899999998E-4</v>
      </c>
      <c r="F198" s="123">
        <f t="shared" ca="1" si="22"/>
        <v>4.5916640000000003E-6</v>
      </c>
      <c r="G198" s="123">
        <f t="shared" ca="1" si="22"/>
        <v>2.4030086899999998E-4</v>
      </c>
      <c r="H198" s="123">
        <f t="shared" ca="1" si="22"/>
        <v>2.5332597824999999E-4</v>
      </c>
      <c r="I198" s="123">
        <f t="shared" ca="1" si="22"/>
        <v>0</v>
      </c>
      <c r="J198" s="123">
        <f t="shared" ca="1" si="22"/>
        <v>2.7161654475000001E-4</v>
      </c>
      <c r="K198" s="123">
        <f t="shared" ca="1" si="22"/>
        <v>1.9300353749999998E-5</v>
      </c>
      <c r="L198" s="123">
        <f t="shared" ca="1" si="22"/>
        <v>1.8219041250000001E-5</v>
      </c>
      <c r="M198" s="123">
        <f t="shared" ca="1" si="22"/>
        <v>0</v>
      </c>
      <c r="N198" s="123">
        <f t="shared" ca="1" si="22"/>
        <v>0</v>
      </c>
      <c r="O198" s="123">
        <f t="shared" ca="1" si="22"/>
        <v>0</v>
      </c>
      <c r="P198" s="123">
        <f t="shared" ca="1" si="22"/>
        <v>0</v>
      </c>
      <c r="Q198" s="123">
        <f t="shared" ca="1" si="22"/>
        <v>0</v>
      </c>
      <c r="R198" s="123">
        <f t="shared" ca="1" si="22"/>
        <v>2.797223375E-5</v>
      </c>
      <c r="S198" s="123">
        <f t="shared" ca="1" si="22"/>
        <v>4.3592690499999998E-5</v>
      </c>
      <c r="T198" s="123">
        <f t="shared" ca="1" si="21"/>
        <v>3.1546980249999999E-5</v>
      </c>
      <c r="U198" s="124">
        <f t="shared" ca="1" si="21"/>
        <v>1.581877895E-4</v>
      </c>
      <c r="X198" s="146">
        <v>1.7967249099999999E-4</v>
      </c>
      <c r="Y198" s="146">
        <v>1.478157E-4</v>
      </c>
      <c r="Z198" s="146">
        <v>1.4298664099999999E-4</v>
      </c>
      <c r="AA198" s="146">
        <v>1.1858551E-4</v>
      </c>
      <c r="AB198" s="146">
        <v>2.5011820099999998E-4</v>
      </c>
      <c r="AC198" s="146">
        <v>2.5845634299999999E-4</v>
      </c>
      <c r="AD198" s="146">
        <v>2.4137041200000001E-4</v>
      </c>
      <c r="AE198" s="146">
        <v>2.1125852000000001E-4</v>
      </c>
      <c r="AF198" s="146">
        <v>1.8366656000000001E-5</v>
      </c>
      <c r="AG198" s="146">
        <v>0</v>
      </c>
      <c r="AH198" s="146">
        <v>0</v>
      </c>
      <c r="AI198" s="146">
        <v>0</v>
      </c>
      <c r="AJ198" s="146">
        <v>2.5011820099999998E-4</v>
      </c>
      <c r="AK198" s="146">
        <v>2.5845634299999999E-4</v>
      </c>
      <c r="AL198" s="146">
        <v>2.4137041200000001E-4</v>
      </c>
      <c r="AM198" s="146">
        <v>2.1125852000000001E-4</v>
      </c>
      <c r="AN198" s="146">
        <v>2.8760089899999998E-4</v>
      </c>
      <c r="AO198" s="146">
        <v>2.73418702E-4</v>
      </c>
      <c r="AP198" s="146">
        <v>2.4613919400000002E-4</v>
      </c>
      <c r="AQ198" s="146">
        <v>2.0614511799999999E-4</v>
      </c>
      <c r="AR198" s="146">
        <v>0</v>
      </c>
      <c r="AS198" s="146">
        <v>0</v>
      </c>
      <c r="AT198" s="146">
        <v>0</v>
      </c>
      <c r="AU198" s="146">
        <v>0</v>
      </c>
      <c r="AV198" s="146">
        <v>3.0542228800000001E-4</v>
      </c>
      <c r="AW198" s="146">
        <v>2.9447427999999999E-4</v>
      </c>
      <c r="AX198" s="146">
        <v>2.6478606699999999E-4</v>
      </c>
      <c r="AY198" s="146">
        <v>2.21783544E-4</v>
      </c>
      <c r="AZ198" s="146">
        <v>3.5072805999999997E-5</v>
      </c>
      <c r="BA198" s="146">
        <v>4.2128609E-5</v>
      </c>
      <c r="BB198" s="109">
        <v>0</v>
      </c>
      <c r="BC198" s="109">
        <v>0</v>
      </c>
      <c r="BD198" s="146">
        <v>4.1155534000000002E-5</v>
      </c>
      <c r="BE198" s="146">
        <v>2.9648109999999999E-5</v>
      </c>
      <c r="BF198" s="146">
        <v>9.1115499999999998E-7</v>
      </c>
      <c r="BG198" s="146">
        <v>1.1613659999999999E-6</v>
      </c>
      <c r="BH198" s="146">
        <v>0</v>
      </c>
      <c r="BI198" s="146">
        <v>0</v>
      </c>
      <c r="BJ198" s="146">
        <v>0</v>
      </c>
      <c r="BK198" s="146">
        <v>0</v>
      </c>
      <c r="BL198" s="146">
        <v>0</v>
      </c>
      <c r="BM198" s="146">
        <v>0</v>
      </c>
      <c r="BN198" s="146">
        <v>0</v>
      </c>
      <c r="BO198" s="146">
        <v>0</v>
      </c>
      <c r="BP198" s="146">
        <v>0</v>
      </c>
      <c r="BQ198" s="146">
        <v>0</v>
      </c>
      <c r="BR198" s="146">
        <v>0</v>
      </c>
      <c r="BS198" s="146">
        <v>0</v>
      </c>
      <c r="BT198" s="146">
        <v>0</v>
      </c>
      <c r="BU198" s="146">
        <v>0</v>
      </c>
      <c r="BV198" s="146">
        <v>0</v>
      </c>
      <c r="BW198" s="146">
        <v>0</v>
      </c>
      <c r="BX198" s="146">
        <v>0</v>
      </c>
      <c r="BY198" s="146">
        <v>0</v>
      </c>
      <c r="BZ198" s="146">
        <v>0</v>
      </c>
      <c r="CA198" s="146">
        <v>0</v>
      </c>
      <c r="CB198" s="146">
        <v>2.9631881000000001E-5</v>
      </c>
      <c r="CC198" s="146">
        <v>2.8814429999999998E-5</v>
      </c>
      <c r="CD198" s="146">
        <v>2.7938844000000001E-5</v>
      </c>
      <c r="CE198" s="146">
        <v>2.550378E-5</v>
      </c>
      <c r="CF198" s="146">
        <v>4.6378772000000001E-5</v>
      </c>
      <c r="CG198" s="146">
        <v>4.4964072999999998E-5</v>
      </c>
      <c r="CH198" s="146">
        <v>4.3190628999999999E-5</v>
      </c>
      <c r="CI198" s="146">
        <v>3.9837287999999999E-5</v>
      </c>
      <c r="CJ198" s="146">
        <v>3.0491391999999999E-5</v>
      </c>
      <c r="CK198" s="146">
        <v>3.0394948000000001E-5</v>
      </c>
      <c r="CL198" s="146">
        <v>3.0701865999999999E-5</v>
      </c>
      <c r="CM198" s="146">
        <v>3.4599715000000001E-5</v>
      </c>
      <c r="CN198" s="146">
        <v>1.54485915E-4</v>
      </c>
      <c r="CO198" s="146">
        <v>1.6163271799999999E-4</v>
      </c>
      <c r="CP198" s="146">
        <v>1.6025286500000001E-4</v>
      </c>
      <c r="CQ198" s="146">
        <v>1.5637965999999999E-4</v>
      </c>
      <c r="CT198" s="105"/>
    </row>
    <row r="199" spans="1:98" x14ac:dyDescent="0.25">
      <c r="A199" s="122" t="s">
        <v>693</v>
      </c>
      <c r="B199" s="104" t="s">
        <v>698</v>
      </c>
      <c r="C199" s="88" t="s">
        <v>262</v>
      </c>
      <c r="D199" s="123">
        <f t="shared" ca="1" si="22"/>
        <v>1.8458779224999998E-4</v>
      </c>
      <c r="E199" s="123">
        <f t="shared" ca="1" si="22"/>
        <v>3.0121766049999996E-4</v>
      </c>
      <c r="F199" s="123">
        <f t="shared" ca="1" si="22"/>
        <v>1.4299854249999998E-5</v>
      </c>
      <c r="G199" s="123">
        <f t="shared" ca="1" si="22"/>
        <v>3.0121766049999996E-4</v>
      </c>
      <c r="H199" s="123">
        <f t="shared" ca="1" si="22"/>
        <v>3.1754587724999999E-4</v>
      </c>
      <c r="I199" s="123">
        <f t="shared" ca="1" si="22"/>
        <v>1.3242839275E-4</v>
      </c>
      <c r="J199" s="123">
        <f t="shared" ca="1" si="22"/>
        <v>3.3992864475E-4</v>
      </c>
      <c r="K199" s="123">
        <f t="shared" ca="1" si="22"/>
        <v>2.3926345499999999E-5</v>
      </c>
      <c r="L199" s="123">
        <f t="shared" ca="1" si="22"/>
        <v>2.2239475499999999E-5</v>
      </c>
      <c r="M199" s="123">
        <f t="shared" ca="1" si="22"/>
        <v>7.6641911250000005E-5</v>
      </c>
      <c r="N199" s="123">
        <f t="shared" ca="1" si="22"/>
        <v>1.5725139999999999E-4</v>
      </c>
      <c r="O199" s="123">
        <f t="shared" ca="1" si="22"/>
        <v>7.2168296999999997E-5</v>
      </c>
      <c r="P199" s="123">
        <f t="shared" ca="1" si="22"/>
        <v>7.6641910500000008E-5</v>
      </c>
      <c r="Q199" s="123">
        <f t="shared" ca="1" si="22"/>
        <v>7.6641911250000005E-5</v>
      </c>
      <c r="R199" s="123">
        <f t="shared" ca="1" si="22"/>
        <v>3.5032560750000002E-5</v>
      </c>
      <c r="S199" s="123">
        <f t="shared" ca="1" si="22"/>
        <v>5.4597022500000004E-5</v>
      </c>
      <c r="T199" s="123">
        <f t="shared" ca="1" si="21"/>
        <v>3.9427244499999999E-5</v>
      </c>
      <c r="U199" s="124">
        <f t="shared" ca="1" si="21"/>
        <v>1.9651466525000001E-4</v>
      </c>
      <c r="X199" s="146">
        <v>2.3224995100000001E-4</v>
      </c>
      <c r="Y199" s="146">
        <v>1.8267545400000001E-4</v>
      </c>
      <c r="Z199" s="146">
        <v>1.76969616E-4</v>
      </c>
      <c r="AA199" s="146">
        <v>1.46456148E-4</v>
      </c>
      <c r="AB199" s="146">
        <v>3.2343728699999998E-4</v>
      </c>
      <c r="AC199" s="146">
        <v>3.2050315200000002E-4</v>
      </c>
      <c r="AD199" s="146">
        <v>2.9890495000000001E-4</v>
      </c>
      <c r="AE199" s="146">
        <v>2.62025253E-4</v>
      </c>
      <c r="AF199" s="146">
        <v>2.3391246999999999E-5</v>
      </c>
      <c r="AG199" s="146">
        <v>1.1808476E-5</v>
      </c>
      <c r="AH199" s="146">
        <v>1.0950956E-5</v>
      </c>
      <c r="AI199" s="146">
        <v>1.1048738E-5</v>
      </c>
      <c r="AJ199" s="146">
        <v>3.2343728699999998E-4</v>
      </c>
      <c r="AK199" s="146">
        <v>3.2050315200000002E-4</v>
      </c>
      <c r="AL199" s="146">
        <v>2.9890495000000001E-4</v>
      </c>
      <c r="AM199" s="146">
        <v>2.62025253E-4</v>
      </c>
      <c r="AN199" s="146">
        <v>3.7189741400000002E-4</v>
      </c>
      <c r="AO199" s="146">
        <v>3.38876528E-4</v>
      </c>
      <c r="AP199" s="146">
        <v>3.0444282999999997E-4</v>
      </c>
      <c r="AQ199" s="146">
        <v>2.5496673700000001E-4</v>
      </c>
      <c r="AR199" s="146">
        <v>1.4928444900000001E-4</v>
      </c>
      <c r="AS199" s="146">
        <v>1.2647643500000001E-4</v>
      </c>
      <c r="AT199" s="146">
        <v>1.3169539699999999E-4</v>
      </c>
      <c r="AU199" s="146">
        <v>1.2225729E-4</v>
      </c>
      <c r="AV199" s="146">
        <v>3.9506576E-4</v>
      </c>
      <c r="AW199" s="146">
        <v>3.6445841599999998E-4</v>
      </c>
      <c r="AX199" s="146">
        <v>3.2618830400000002E-4</v>
      </c>
      <c r="AY199" s="146">
        <v>2.7400209900000001E-4</v>
      </c>
      <c r="AZ199" s="146">
        <v>4.5419393999999998E-5</v>
      </c>
      <c r="BA199" s="146">
        <v>5.0285988E-5</v>
      </c>
      <c r="BB199" s="109">
        <v>0</v>
      </c>
      <c r="BC199" s="109">
        <v>0</v>
      </c>
      <c r="BD199" s="146">
        <v>5.3296401000000003E-5</v>
      </c>
      <c r="BE199" s="146">
        <v>3.5661501E-5</v>
      </c>
      <c r="BF199" s="146">
        <v>0</v>
      </c>
      <c r="BG199" s="146">
        <v>0</v>
      </c>
      <c r="BH199" s="146">
        <v>8.3455775999999996E-5</v>
      </c>
      <c r="BI199" s="146">
        <v>7.7878417999999999E-5</v>
      </c>
      <c r="BJ199" s="146">
        <v>7.5150016000000001E-5</v>
      </c>
      <c r="BK199" s="146">
        <v>7.0083434999999996E-5</v>
      </c>
      <c r="BL199" s="146">
        <v>1.6444716500000001E-4</v>
      </c>
      <c r="BM199" s="146">
        <v>1.4228981199999999E-4</v>
      </c>
      <c r="BN199" s="146">
        <v>1.5072073299999999E-4</v>
      </c>
      <c r="BO199" s="146">
        <v>1.7154789E-4</v>
      </c>
      <c r="BP199" s="146">
        <v>7.9033874000000005E-5</v>
      </c>
      <c r="BQ199" s="146">
        <v>7.3424345999999993E-5</v>
      </c>
      <c r="BR199" s="146">
        <v>7.0761107999999998E-5</v>
      </c>
      <c r="BS199" s="146">
        <v>6.5453860000000004E-5</v>
      </c>
      <c r="BT199" s="146">
        <v>8.3455865000000006E-5</v>
      </c>
      <c r="BU199" s="146">
        <v>7.7878380000000002E-5</v>
      </c>
      <c r="BV199" s="146">
        <v>7.5149918999999995E-5</v>
      </c>
      <c r="BW199" s="146">
        <v>7.0083478000000001E-5</v>
      </c>
      <c r="BX199" s="146">
        <v>8.3455775999999996E-5</v>
      </c>
      <c r="BY199" s="146">
        <v>7.7878417999999999E-5</v>
      </c>
      <c r="BZ199" s="146">
        <v>7.5150016000000001E-5</v>
      </c>
      <c r="CA199" s="146">
        <v>7.0083434999999996E-5</v>
      </c>
      <c r="CB199" s="146">
        <v>3.8319379E-5</v>
      </c>
      <c r="CC199" s="146">
        <v>3.5681033000000003E-5</v>
      </c>
      <c r="CD199" s="146">
        <v>3.4557919000000002E-5</v>
      </c>
      <c r="CE199" s="146">
        <v>3.1571912000000001E-5</v>
      </c>
      <c r="CF199" s="146">
        <v>5.9976324999999999E-5</v>
      </c>
      <c r="CG199" s="146">
        <v>5.5653102000000003E-5</v>
      </c>
      <c r="CH199" s="146">
        <v>5.3449112999999998E-5</v>
      </c>
      <c r="CI199" s="146">
        <v>4.9309550000000003E-5</v>
      </c>
      <c r="CJ199" s="146">
        <v>3.9443619000000002E-5</v>
      </c>
      <c r="CK199" s="146">
        <v>3.7564614000000001E-5</v>
      </c>
      <c r="CL199" s="146">
        <v>3.8017425999999997E-5</v>
      </c>
      <c r="CM199" s="146">
        <v>4.2683318999999997E-5</v>
      </c>
      <c r="CN199" s="146">
        <v>1.9980779099999999E-4</v>
      </c>
      <c r="CO199" s="146">
        <v>1.9769601499999999E-4</v>
      </c>
      <c r="CP199" s="146">
        <v>1.9658994700000001E-4</v>
      </c>
      <c r="CQ199" s="146">
        <v>1.9196490800000001E-4</v>
      </c>
      <c r="CT199" s="105"/>
    </row>
    <row r="200" spans="1:98" x14ac:dyDescent="0.25">
      <c r="A200" s="122" t="s">
        <v>693</v>
      </c>
      <c r="B200" s="104" t="s">
        <v>698</v>
      </c>
      <c r="C200" s="88" t="s">
        <v>263</v>
      </c>
      <c r="D200" s="123">
        <f t="shared" ca="1" si="22"/>
        <v>4.01290445E-5</v>
      </c>
      <c r="E200" s="123">
        <f t="shared" ca="1" si="22"/>
        <v>5.7216471250000003E-5</v>
      </c>
      <c r="F200" s="123">
        <f t="shared" ca="1" si="22"/>
        <v>0</v>
      </c>
      <c r="G200" s="123">
        <f t="shared" ca="1" si="22"/>
        <v>5.7216471250000003E-5</v>
      </c>
      <c r="H200" s="123">
        <f t="shared" ca="1" si="22"/>
        <v>6.1880614749999994E-5</v>
      </c>
      <c r="I200" s="123">
        <f t="shared" ca="1" si="22"/>
        <v>1.6627526699999998E-4</v>
      </c>
      <c r="J200" s="123">
        <f t="shared" ca="1" si="22"/>
        <v>7.0575669500000003E-5</v>
      </c>
      <c r="K200" s="123">
        <f t="shared" ca="1" si="22"/>
        <v>5.8797852500000005E-6</v>
      </c>
      <c r="L200" s="123">
        <f t="shared" ca="1" si="22"/>
        <v>5.6422797499999998E-6</v>
      </c>
      <c r="M200" s="123">
        <f t="shared" ca="1" si="22"/>
        <v>1.4063048749999999E-5</v>
      </c>
      <c r="N200" s="123">
        <f t="shared" ca="1" si="22"/>
        <v>2.5820461500000003E-5</v>
      </c>
      <c r="O200" s="123">
        <f t="shared" ca="1" si="22"/>
        <v>1.2854798749999999E-5</v>
      </c>
      <c r="P200" s="123">
        <f t="shared" ca="1" si="22"/>
        <v>1.4063055750000002E-5</v>
      </c>
      <c r="Q200" s="123">
        <f t="shared" ca="1" si="22"/>
        <v>1.4063048749999999E-5</v>
      </c>
      <c r="R200" s="123">
        <f t="shared" ca="1" si="22"/>
        <v>2.9925705000000001E-6</v>
      </c>
      <c r="S200" s="123">
        <f t="shared" ca="1" si="22"/>
        <v>7.6547857499999993E-6</v>
      </c>
      <c r="T200" s="123">
        <f t="shared" ca="1" si="21"/>
        <v>3.2680727500000001E-6</v>
      </c>
      <c r="U200" s="124">
        <f t="shared" ca="1" si="21"/>
        <v>5.0880721E-5</v>
      </c>
      <c r="X200" s="146">
        <v>3.3999158000000003E-5</v>
      </c>
      <c r="Y200" s="146">
        <v>6.6581269000000001E-5</v>
      </c>
      <c r="Z200" s="146">
        <v>4.0679834999999999E-5</v>
      </c>
      <c r="AA200" s="146">
        <v>1.9255916E-5</v>
      </c>
      <c r="AB200" s="146">
        <v>4.4952244E-5</v>
      </c>
      <c r="AC200" s="146">
        <v>9.6798776000000007E-5</v>
      </c>
      <c r="AD200" s="146">
        <v>5.8123591000000002E-5</v>
      </c>
      <c r="AE200" s="146">
        <v>2.8991274E-5</v>
      </c>
      <c r="AF200" s="146">
        <v>0</v>
      </c>
      <c r="AG200" s="146">
        <v>0</v>
      </c>
      <c r="AH200" s="146">
        <v>0</v>
      </c>
      <c r="AI200" s="146">
        <v>0</v>
      </c>
      <c r="AJ200" s="146">
        <v>4.4952244E-5</v>
      </c>
      <c r="AK200" s="146">
        <v>9.6798776000000007E-5</v>
      </c>
      <c r="AL200" s="146">
        <v>5.8123591000000002E-5</v>
      </c>
      <c r="AM200" s="146">
        <v>2.8991274E-5</v>
      </c>
      <c r="AN200" s="146">
        <v>4.8417378000000001E-5</v>
      </c>
      <c r="AO200" s="146">
        <v>1.0576777000000001E-4</v>
      </c>
      <c r="AP200" s="146">
        <v>6.3264900000000005E-5</v>
      </c>
      <c r="AQ200" s="146">
        <v>3.0072411E-5</v>
      </c>
      <c r="AR200" s="146">
        <v>1.9293770600000001E-4</v>
      </c>
      <c r="AS200" s="146">
        <v>1.5647163800000001E-4</v>
      </c>
      <c r="AT200" s="146">
        <v>1.64219836E-4</v>
      </c>
      <c r="AU200" s="146">
        <v>1.51471888E-4</v>
      </c>
      <c r="AV200" s="146">
        <v>5.6254873000000002E-5</v>
      </c>
      <c r="AW200" s="146">
        <v>1.19349903E-4</v>
      </c>
      <c r="AX200" s="146">
        <v>7.3098898999999996E-5</v>
      </c>
      <c r="AY200" s="146">
        <v>3.3599003000000003E-5</v>
      </c>
      <c r="AZ200" s="146">
        <v>1.0299402E-5</v>
      </c>
      <c r="BA200" s="146">
        <v>1.3219739E-5</v>
      </c>
      <c r="BB200" s="109">
        <v>0</v>
      </c>
      <c r="BC200" s="109">
        <v>0</v>
      </c>
      <c r="BD200" s="146">
        <v>1.2143054E-5</v>
      </c>
      <c r="BE200" s="146">
        <v>1.0426064999999999E-5</v>
      </c>
      <c r="BF200" s="146">
        <v>0</v>
      </c>
      <c r="BG200" s="146">
        <v>0</v>
      </c>
      <c r="BH200" s="146">
        <v>1.2546811E-5</v>
      </c>
      <c r="BI200" s="146">
        <v>2.7305158999999999E-5</v>
      </c>
      <c r="BJ200" s="146">
        <v>1.6400225000000001E-5</v>
      </c>
      <c r="BK200" s="146">
        <v>0</v>
      </c>
      <c r="BL200" s="146">
        <v>2.5170783E-5</v>
      </c>
      <c r="BM200" s="146">
        <v>3.9997248999999998E-5</v>
      </c>
      <c r="BN200" s="146">
        <v>2.3548791999999999E-5</v>
      </c>
      <c r="BO200" s="146">
        <v>1.4565022E-5</v>
      </c>
      <c r="BP200" s="146">
        <v>1.1450232E-5</v>
      </c>
      <c r="BQ200" s="146">
        <v>2.4904980000000002E-5</v>
      </c>
      <c r="BR200" s="146">
        <v>1.5063983E-5</v>
      </c>
      <c r="BS200" s="146">
        <v>0</v>
      </c>
      <c r="BT200" s="146">
        <v>1.2546824000000001E-5</v>
      </c>
      <c r="BU200" s="146">
        <v>2.7305163E-5</v>
      </c>
      <c r="BV200" s="146">
        <v>1.6400236000000001E-5</v>
      </c>
      <c r="BW200" s="146">
        <v>0</v>
      </c>
      <c r="BX200" s="146">
        <v>1.2546811E-5</v>
      </c>
      <c r="BY200" s="146">
        <v>2.7305158999999999E-5</v>
      </c>
      <c r="BZ200" s="146">
        <v>1.6400225000000001E-5</v>
      </c>
      <c r="CA200" s="146">
        <v>0</v>
      </c>
      <c r="CB200" s="146">
        <v>0</v>
      </c>
      <c r="CC200" s="146">
        <v>1.1970282E-5</v>
      </c>
      <c r="CD200" s="146">
        <v>0</v>
      </c>
      <c r="CE200" s="146">
        <v>0</v>
      </c>
      <c r="CF200" s="146">
        <v>0</v>
      </c>
      <c r="CG200" s="146">
        <v>1.9042918999999999E-5</v>
      </c>
      <c r="CH200" s="146">
        <v>1.1576224E-5</v>
      </c>
      <c r="CI200" s="146">
        <v>0</v>
      </c>
      <c r="CJ200" s="146">
        <v>0</v>
      </c>
      <c r="CK200" s="146">
        <v>1.3072291000000001E-5</v>
      </c>
      <c r="CL200" s="146">
        <v>0</v>
      </c>
      <c r="CM200" s="146">
        <v>0</v>
      </c>
      <c r="CN200" s="146">
        <v>4.0398214000000001E-5</v>
      </c>
      <c r="CO200" s="146">
        <v>8.4205474000000001E-5</v>
      </c>
      <c r="CP200" s="146">
        <v>5.133729E-5</v>
      </c>
      <c r="CQ200" s="146">
        <v>2.7581906000000001E-5</v>
      </c>
      <c r="CT200" s="105"/>
    </row>
    <row r="201" spans="1:98" x14ac:dyDescent="0.25">
      <c r="A201" s="122" t="s">
        <v>693</v>
      </c>
      <c r="B201" s="104" t="s">
        <v>698</v>
      </c>
      <c r="C201" s="88" t="s">
        <v>264</v>
      </c>
      <c r="D201" s="123">
        <f t="shared" ca="1" si="22"/>
        <v>7.2924703050000002E-4</v>
      </c>
      <c r="E201" s="123">
        <f t="shared" ca="1" si="22"/>
        <v>1.1886958677499999E-3</v>
      </c>
      <c r="F201" s="123">
        <f t="shared" ca="1" si="22"/>
        <v>4.28242295E-5</v>
      </c>
      <c r="G201" s="123">
        <f t="shared" ca="1" si="22"/>
        <v>1.1886958677499999E-3</v>
      </c>
      <c r="H201" s="123">
        <f t="shared" ca="1" si="22"/>
        <v>1.2611319920000001E-3</v>
      </c>
      <c r="I201" s="123">
        <f t="shared" ca="1" si="22"/>
        <v>3.2063485500000006E-5</v>
      </c>
      <c r="J201" s="123">
        <f t="shared" ca="1" si="22"/>
        <v>1.3700913440000001E-3</v>
      </c>
      <c r="K201" s="123">
        <f t="shared" ca="1" si="22"/>
        <v>1.1513389274999999E-4</v>
      </c>
      <c r="L201" s="123">
        <f t="shared" ca="1" si="22"/>
        <v>1.07589788E-4</v>
      </c>
      <c r="M201" s="123">
        <f t="shared" ca="1" si="22"/>
        <v>3.0231180274999998E-4</v>
      </c>
      <c r="N201" s="123">
        <f t="shared" ca="1" si="22"/>
        <v>6.3408885949999992E-4</v>
      </c>
      <c r="O201" s="123">
        <f t="shared" ca="1" si="22"/>
        <v>2.8572155425000002E-4</v>
      </c>
      <c r="P201" s="123">
        <f t="shared" ca="1" si="22"/>
        <v>3.0231191300000002E-4</v>
      </c>
      <c r="Q201" s="123">
        <f t="shared" ca="1" si="22"/>
        <v>3.0231180274999998E-4</v>
      </c>
      <c r="R201" s="123">
        <f t="shared" ca="1" si="22"/>
        <v>1.3916498875E-4</v>
      </c>
      <c r="S201" s="123">
        <f t="shared" ca="1" si="22"/>
        <v>2.1632370350000002E-4</v>
      </c>
      <c r="T201" s="123">
        <f t="shared" ca="1" si="21"/>
        <v>1.5247760500000001E-4</v>
      </c>
      <c r="U201" s="124">
        <f t="shared" ca="1" si="21"/>
        <v>7.3056319675000002E-4</v>
      </c>
      <c r="X201" s="146">
        <v>8.8146635400000002E-4</v>
      </c>
      <c r="Y201" s="146">
        <v>7.5238317899999996E-4</v>
      </c>
      <c r="Z201" s="146">
        <v>7.0509141899999998E-4</v>
      </c>
      <c r="AA201" s="146">
        <v>5.7804717000000002E-4</v>
      </c>
      <c r="AB201" s="146">
        <v>1.1750858339999999E-3</v>
      </c>
      <c r="AC201" s="146">
        <v>1.3097980450000001E-3</v>
      </c>
      <c r="AD201" s="146">
        <v>1.2055586289999999E-3</v>
      </c>
      <c r="AE201" s="146">
        <v>1.064340963E-3</v>
      </c>
      <c r="AF201" s="146">
        <v>5.2285818000000003E-5</v>
      </c>
      <c r="AG201" s="146">
        <v>4.4402069000000002E-5</v>
      </c>
      <c r="AH201" s="146">
        <v>3.2499034000000001E-5</v>
      </c>
      <c r="AI201" s="146">
        <v>4.2109997E-5</v>
      </c>
      <c r="AJ201" s="146">
        <v>1.1750858339999999E-3</v>
      </c>
      <c r="AK201" s="146">
        <v>1.3097980450000001E-3</v>
      </c>
      <c r="AL201" s="146">
        <v>1.2055586289999999E-3</v>
      </c>
      <c r="AM201" s="146">
        <v>1.064340963E-3</v>
      </c>
      <c r="AN201" s="146">
        <v>1.3933859979999999E-3</v>
      </c>
      <c r="AO201" s="146">
        <v>1.390831476E-3</v>
      </c>
      <c r="AP201" s="146">
        <v>1.2364475899999999E-3</v>
      </c>
      <c r="AQ201" s="146">
        <v>1.023862904E-3</v>
      </c>
      <c r="AR201" s="146">
        <v>2.6563114000000001E-5</v>
      </c>
      <c r="AS201" s="146">
        <v>5.2447736000000001E-5</v>
      </c>
      <c r="AT201" s="146">
        <v>3.2756650000000001E-5</v>
      </c>
      <c r="AU201" s="146">
        <v>1.6486442E-5</v>
      </c>
      <c r="AV201" s="146">
        <v>1.5210008919999999E-3</v>
      </c>
      <c r="AW201" s="146">
        <v>1.5158918280000001E-3</v>
      </c>
      <c r="AX201" s="146">
        <v>1.3391469690000001E-3</v>
      </c>
      <c r="AY201" s="146">
        <v>1.104325687E-3</v>
      </c>
      <c r="AZ201" s="146">
        <v>1.9086582999999999E-4</v>
      </c>
      <c r="BA201" s="146">
        <v>2.6966974100000002E-4</v>
      </c>
      <c r="BB201" s="109">
        <v>0</v>
      </c>
      <c r="BC201" s="109">
        <v>0</v>
      </c>
      <c r="BD201" s="146">
        <v>2.4144616800000001E-4</v>
      </c>
      <c r="BE201" s="146">
        <v>1.8891298400000001E-4</v>
      </c>
      <c r="BF201" s="146">
        <v>0</v>
      </c>
      <c r="BG201" s="146">
        <v>0</v>
      </c>
      <c r="BH201" s="146">
        <v>3.1056277400000001E-4</v>
      </c>
      <c r="BI201" s="146">
        <v>3.1677790499999998E-4</v>
      </c>
      <c r="BJ201" s="146">
        <v>2.9935985700000001E-4</v>
      </c>
      <c r="BK201" s="146">
        <v>2.8254667500000001E-4</v>
      </c>
      <c r="BL201" s="146">
        <v>5.9319088599999999E-4</v>
      </c>
      <c r="BM201" s="146">
        <v>5.9385214100000005E-4</v>
      </c>
      <c r="BN201" s="146">
        <v>6.1622484700000005E-4</v>
      </c>
      <c r="BO201" s="146">
        <v>7.3308756400000002E-4</v>
      </c>
      <c r="BP201" s="146">
        <v>2.9612961799999998E-4</v>
      </c>
      <c r="BQ201" s="146">
        <v>3.00486415E-4</v>
      </c>
      <c r="BR201" s="146">
        <v>2.8266236599999999E-4</v>
      </c>
      <c r="BS201" s="146">
        <v>2.63607818E-4</v>
      </c>
      <c r="BT201" s="146">
        <v>3.1056369300000002E-4</v>
      </c>
      <c r="BU201" s="146">
        <v>3.1677707799999998E-4</v>
      </c>
      <c r="BV201" s="146">
        <v>2.9936007400000001E-4</v>
      </c>
      <c r="BW201" s="146">
        <v>2.8254680699999998E-4</v>
      </c>
      <c r="BX201" s="146">
        <v>3.1056277400000001E-4</v>
      </c>
      <c r="BY201" s="146">
        <v>3.1677790499999998E-4</v>
      </c>
      <c r="BZ201" s="146">
        <v>2.9935985700000001E-4</v>
      </c>
      <c r="CA201" s="146">
        <v>2.8254667500000001E-4</v>
      </c>
      <c r="CB201" s="146">
        <v>1.4426251299999999E-4</v>
      </c>
      <c r="CC201" s="146">
        <v>1.4635878E-4</v>
      </c>
      <c r="CD201" s="146">
        <v>1.3845794200000001E-4</v>
      </c>
      <c r="CE201" s="146">
        <v>1.2758071999999999E-4</v>
      </c>
      <c r="CF201" s="146">
        <v>2.25099946E-4</v>
      </c>
      <c r="CG201" s="146">
        <v>2.2799723400000001E-4</v>
      </c>
      <c r="CH201" s="146">
        <v>2.1386283100000001E-4</v>
      </c>
      <c r="CI201" s="146">
        <v>1.9833480300000001E-4</v>
      </c>
      <c r="CJ201" s="146">
        <v>1.4218338200000001E-4</v>
      </c>
      <c r="CK201" s="146">
        <v>1.5114936400000001E-4</v>
      </c>
      <c r="CL201" s="146">
        <v>1.49331853E-4</v>
      </c>
      <c r="CM201" s="146">
        <v>1.67245821E-4</v>
      </c>
      <c r="CN201" s="146">
        <v>7.03326025E-4</v>
      </c>
      <c r="CO201" s="146">
        <v>7.6223508799999997E-4</v>
      </c>
      <c r="CP201" s="146">
        <v>7.2886810500000004E-4</v>
      </c>
      <c r="CQ201" s="146">
        <v>7.2782356899999995E-4</v>
      </c>
      <c r="CT201" s="105"/>
    </row>
    <row r="202" spans="1:98" x14ac:dyDescent="0.25">
      <c r="A202" s="122" t="s">
        <v>693</v>
      </c>
      <c r="B202" s="104" t="s">
        <v>698</v>
      </c>
      <c r="C202" s="88" t="s">
        <v>265</v>
      </c>
      <c r="D202" s="123">
        <f t="shared" ca="1" si="22"/>
        <v>3.9222580899999997E-4</v>
      </c>
      <c r="E202" s="123">
        <f t="shared" ca="1" si="22"/>
        <v>6.9047733850000005E-4</v>
      </c>
      <c r="F202" s="123">
        <f t="shared" ca="1" si="22"/>
        <v>2.2420457250000001E-5</v>
      </c>
      <c r="G202" s="123">
        <f t="shared" ca="1" si="22"/>
        <v>6.9047733850000005E-4</v>
      </c>
      <c r="H202" s="123">
        <f t="shared" ca="1" si="22"/>
        <v>7.0506377000000009E-4</v>
      </c>
      <c r="I202" s="123">
        <f t="shared" ca="1" si="22"/>
        <v>6.6133156249999995E-4</v>
      </c>
      <c r="J202" s="123">
        <f t="shared" ca="1" si="22"/>
        <v>7.6305509925000004E-4</v>
      </c>
      <c r="K202" s="123">
        <f t="shared" ca="1" si="22"/>
        <v>5.1262632249999999E-5</v>
      </c>
      <c r="L202" s="123">
        <f t="shared" ca="1" si="22"/>
        <v>3.5962164499999999E-5</v>
      </c>
      <c r="M202" s="123">
        <f t="shared" ca="1" si="22"/>
        <v>1.7311932575000001E-4</v>
      </c>
      <c r="N202" s="123">
        <f t="shared" ca="1" si="22"/>
        <v>3.7547632199999998E-4</v>
      </c>
      <c r="O202" s="123">
        <f t="shared" ca="1" si="22"/>
        <v>1.630951925E-4</v>
      </c>
      <c r="P202" s="123">
        <f t="shared" ca="1" si="22"/>
        <v>1.7311958149999999E-4</v>
      </c>
      <c r="Q202" s="123">
        <f t="shared" ca="1" si="22"/>
        <v>1.7311932575000001E-4</v>
      </c>
      <c r="R202" s="123">
        <f t="shared" ca="1" si="22"/>
        <v>7.8108088500000004E-5</v>
      </c>
      <c r="S202" s="123">
        <f t="shared" ca="1" si="22"/>
        <v>1.2120271650000001E-4</v>
      </c>
      <c r="T202" s="123">
        <f t="shared" ca="1" si="21"/>
        <v>8.8506674250000012E-5</v>
      </c>
      <c r="U202" s="124">
        <f t="shared" ca="1" si="21"/>
        <v>4.2747833775000002E-4</v>
      </c>
      <c r="X202" s="146">
        <v>2.7221322999999999E-5</v>
      </c>
      <c r="Y202" s="146">
        <v>5.72010778E-4</v>
      </c>
      <c r="Z202" s="146">
        <v>5.3233438299999996E-4</v>
      </c>
      <c r="AA202" s="146">
        <v>4.3733675200000001E-4</v>
      </c>
      <c r="AB202" s="146">
        <v>4.8659333E-5</v>
      </c>
      <c r="AC202" s="146">
        <v>9.9550598600000001E-4</v>
      </c>
      <c r="AD202" s="146">
        <v>9.1079607899999997E-4</v>
      </c>
      <c r="AE202" s="146">
        <v>8.06947956E-4</v>
      </c>
      <c r="AF202" s="146">
        <v>0</v>
      </c>
      <c r="AG202" s="146">
        <v>3.3610091999999997E-5</v>
      </c>
      <c r="AH202" s="146">
        <v>2.4545107999999998E-5</v>
      </c>
      <c r="AI202" s="146">
        <v>3.1526629000000003E-5</v>
      </c>
      <c r="AJ202" s="146">
        <v>4.8659333E-5</v>
      </c>
      <c r="AK202" s="146">
        <v>9.9550598600000001E-4</v>
      </c>
      <c r="AL202" s="146">
        <v>9.1079607899999997E-4</v>
      </c>
      <c r="AM202" s="146">
        <v>8.06947956E-4</v>
      </c>
      <c r="AN202" s="146">
        <v>5.2199586999999999E-5</v>
      </c>
      <c r="AO202" s="146">
        <v>1.0577314440000001E-3</v>
      </c>
      <c r="AP202" s="146">
        <v>9.34688143E-4</v>
      </c>
      <c r="AQ202" s="146">
        <v>7.7563590599999995E-4</v>
      </c>
      <c r="AR202" s="146">
        <v>7.5364251200000002E-4</v>
      </c>
      <c r="AS202" s="146">
        <v>6.5550425099999998E-4</v>
      </c>
      <c r="AT202" s="146">
        <v>6.3611710699999996E-4</v>
      </c>
      <c r="AU202" s="146">
        <v>6.0006237999999995E-4</v>
      </c>
      <c r="AV202" s="146">
        <v>5.1052781999999998E-5</v>
      </c>
      <c r="AW202" s="146">
        <v>1.152504741E-3</v>
      </c>
      <c r="AX202" s="146">
        <v>1.012263272E-3</v>
      </c>
      <c r="AY202" s="146">
        <v>8.3639960200000002E-4</v>
      </c>
      <c r="AZ202" s="146">
        <v>0</v>
      </c>
      <c r="BA202" s="146">
        <v>2.05050529E-4</v>
      </c>
      <c r="BB202" s="109">
        <v>0</v>
      </c>
      <c r="BC202" s="109">
        <v>0</v>
      </c>
      <c r="BD202" s="146">
        <v>0</v>
      </c>
      <c r="BE202" s="146">
        <v>1.43848658E-4</v>
      </c>
      <c r="BF202" s="146">
        <v>0</v>
      </c>
      <c r="BG202" s="146">
        <v>0</v>
      </c>
      <c r="BH202" s="146">
        <v>1.1965648000000001E-5</v>
      </c>
      <c r="BI202" s="146">
        <v>2.4057203E-4</v>
      </c>
      <c r="BJ202" s="146">
        <v>2.25849374E-4</v>
      </c>
      <c r="BK202" s="146">
        <v>2.1409025100000001E-4</v>
      </c>
      <c r="BL202" s="146">
        <v>3.3094727000000001E-5</v>
      </c>
      <c r="BM202" s="146">
        <v>4.4883448500000002E-4</v>
      </c>
      <c r="BN202" s="146">
        <v>4.6279650799999999E-4</v>
      </c>
      <c r="BO202" s="146">
        <v>5.5717956799999999E-4</v>
      </c>
      <c r="BP202" s="146">
        <v>1.0934358999999999E-5</v>
      </c>
      <c r="BQ202" s="146">
        <v>2.2833604799999999E-4</v>
      </c>
      <c r="BR202" s="146">
        <v>2.13386104E-4</v>
      </c>
      <c r="BS202" s="146">
        <v>1.99724259E-4</v>
      </c>
      <c r="BT202" s="146">
        <v>1.1965652E-5</v>
      </c>
      <c r="BU202" s="146">
        <v>2.4057260400000001E-4</v>
      </c>
      <c r="BV202" s="146">
        <v>2.2584970799999999E-4</v>
      </c>
      <c r="BW202" s="146">
        <v>2.14090362E-4</v>
      </c>
      <c r="BX202" s="146">
        <v>1.1965648000000001E-5</v>
      </c>
      <c r="BY202" s="146">
        <v>2.4057203E-4</v>
      </c>
      <c r="BZ202" s="146">
        <v>2.25849374E-4</v>
      </c>
      <c r="CA202" s="146">
        <v>2.1409025100000001E-4</v>
      </c>
      <c r="CB202" s="146">
        <v>0</v>
      </c>
      <c r="CC202" s="146">
        <v>1.1122961E-4</v>
      </c>
      <c r="CD202" s="146">
        <v>1.04530953E-4</v>
      </c>
      <c r="CE202" s="146">
        <v>9.6671790999999994E-5</v>
      </c>
      <c r="CF202" s="146">
        <v>0</v>
      </c>
      <c r="CG202" s="146">
        <v>1.7319079E-4</v>
      </c>
      <c r="CH202" s="146">
        <v>1.61431398E-4</v>
      </c>
      <c r="CI202" s="146">
        <v>1.5018867799999999E-4</v>
      </c>
      <c r="CJ202" s="146">
        <v>0</v>
      </c>
      <c r="CK202" s="146">
        <v>1.14981869E-4</v>
      </c>
      <c r="CL202" s="146">
        <v>1.12870159E-4</v>
      </c>
      <c r="CM202" s="146">
        <v>1.2617466900000001E-4</v>
      </c>
      <c r="CN202" s="146">
        <v>3.7714243999999999E-5</v>
      </c>
      <c r="CO202" s="146">
        <v>5.7543897900000005E-4</v>
      </c>
      <c r="CP202" s="146">
        <v>5.48034944E-4</v>
      </c>
      <c r="CQ202" s="146">
        <v>5.4872518400000004E-4</v>
      </c>
      <c r="CT202" s="105"/>
    </row>
    <row r="203" spans="1:98" x14ac:dyDescent="0.25">
      <c r="A203" s="122" t="s">
        <v>693</v>
      </c>
      <c r="B203" s="104" t="s">
        <v>698</v>
      </c>
      <c r="C203" s="88" t="s">
        <v>266</v>
      </c>
      <c r="D203" s="123">
        <f t="shared" ca="1" si="22"/>
        <v>5.9281118425000008E-4</v>
      </c>
      <c r="E203" s="123">
        <f t="shared" ca="1" si="22"/>
        <v>6.7691928375000006E-4</v>
      </c>
      <c r="F203" s="123">
        <f t="shared" ca="1" si="22"/>
        <v>1.1573965224999999E-4</v>
      </c>
      <c r="G203" s="123">
        <f t="shared" ca="1" si="22"/>
        <v>6.7691928375000006E-4</v>
      </c>
      <c r="H203" s="123">
        <f t="shared" ca="1" si="22"/>
        <v>6.33450686E-4</v>
      </c>
      <c r="I203" s="123">
        <f t="shared" ca="1" si="22"/>
        <v>3.6383983749999998E-4</v>
      </c>
      <c r="J203" s="123">
        <f t="shared" ca="1" si="22"/>
        <v>5.9732711875E-4</v>
      </c>
      <c r="K203" s="123">
        <f t="shared" ca="1" si="22"/>
        <v>7.6737924749999999E-5</v>
      </c>
      <c r="L203" s="123">
        <f t="shared" ca="1" si="22"/>
        <v>3.5839534000000001E-5</v>
      </c>
      <c r="M203" s="123">
        <f t="shared" ca="1" si="22"/>
        <v>1.9936970250000001E-4</v>
      </c>
      <c r="N203" s="123">
        <f t="shared" ca="1" si="22"/>
        <v>4.1388508599999999E-4</v>
      </c>
      <c r="O203" s="123">
        <f t="shared" ca="1" si="22"/>
        <v>1.8834498625E-4</v>
      </c>
      <c r="P203" s="123">
        <f t="shared" ca="1" si="22"/>
        <v>1.9936984925000002E-4</v>
      </c>
      <c r="Q203" s="123">
        <f t="shared" ca="1" si="22"/>
        <v>1.9936970250000001E-4</v>
      </c>
      <c r="R203" s="123">
        <f t="shared" ca="1" si="22"/>
        <v>9.3231540499999997E-5</v>
      </c>
      <c r="S203" s="123">
        <f t="shared" ca="1" si="22"/>
        <v>1.4513321700000001E-4</v>
      </c>
      <c r="T203" s="123">
        <f t="shared" ca="1" si="21"/>
        <v>1.1066795475000001E-4</v>
      </c>
      <c r="U203" s="124">
        <f t="shared" ca="1" si="21"/>
        <v>5.466584865E-4</v>
      </c>
      <c r="X203" s="146">
        <v>6.8041531400000002E-4</v>
      </c>
      <c r="Y203" s="146">
        <v>3.4713431400000002E-4</v>
      </c>
      <c r="Z203" s="146">
        <v>6.76377551E-4</v>
      </c>
      <c r="AA203" s="146">
        <v>6.67317558E-4</v>
      </c>
      <c r="AB203" s="146">
        <v>5.7378597700000005E-4</v>
      </c>
      <c r="AC203" s="146">
        <v>3.5096172900000002E-4</v>
      </c>
      <c r="AD203" s="146">
        <v>7.2671472899999996E-4</v>
      </c>
      <c r="AE203" s="146">
        <v>1.0562147E-3</v>
      </c>
      <c r="AF203" s="146">
        <v>1.6211114899999999E-4</v>
      </c>
      <c r="AG203" s="146">
        <v>8.4195086999999994E-5</v>
      </c>
      <c r="AH203" s="146">
        <v>1.5247446199999999E-4</v>
      </c>
      <c r="AI203" s="146">
        <v>6.4177910999999998E-5</v>
      </c>
      <c r="AJ203" s="146">
        <v>5.7378597700000005E-4</v>
      </c>
      <c r="AK203" s="146">
        <v>3.5096172900000002E-4</v>
      </c>
      <c r="AL203" s="146">
        <v>7.2671472899999996E-4</v>
      </c>
      <c r="AM203" s="146">
        <v>1.0562147E-3</v>
      </c>
      <c r="AN203" s="146">
        <v>6.0565594999999997E-4</v>
      </c>
      <c r="AO203" s="146">
        <v>3.5080785600000001E-4</v>
      </c>
      <c r="AP203" s="146">
        <v>6.8378571599999997E-4</v>
      </c>
      <c r="AQ203" s="146">
        <v>8.9355322200000004E-4</v>
      </c>
      <c r="AR203" s="146">
        <v>2.4013611E-5</v>
      </c>
      <c r="AS203" s="146">
        <v>4.9774867300000003E-4</v>
      </c>
      <c r="AT203" s="146">
        <v>4.79588713E-4</v>
      </c>
      <c r="AU203" s="146">
        <v>4.5400835299999999E-4</v>
      </c>
      <c r="AV203" s="146">
        <v>5.7007162400000001E-4</v>
      </c>
      <c r="AW203" s="146">
        <v>3.2833529299999999E-4</v>
      </c>
      <c r="AX203" s="146">
        <v>6.2940950199999999E-4</v>
      </c>
      <c r="AY203" s="146">
        <v>8.6149205600000005E-4</v>
      </c>
      <c r="AZ203" s="146">
        <v>1.8949386899999999E-4</v>
      </c>
      <c r="BA203" s="146">
        <v>1.1745783E-4</v>
      </c>
      <c r="BB203" s="109">
        <v>0</v>
      </c>
      <c r="BC203" s="109">
        <v>0</v>
      </c>
      <c r="BD203" s="146">
        <v>9.9780491999999996E-5</v>
      </c>
      <c r="BE203" s="146">
        <v>4.3577644000000001E-5</v>
      </c>
      <c r="BF203" s="146">
        <v>0</v>
      </c>
      <c r="BG203" s="146">
        <v>0</v>
      </c>
      <c r="BH203" s="146">
        <v>1.9481005999999999E-4</v>
      </c>
      <c r="BI203" s="146">
        <v>1.15456401E-4</v>
      </c>
      <c r="BJ203" s="146">
        <v>2.2240897999999999E-4</v>
      </c>
      <c r="BK203" s="146">
        <v>2.6480336900000002E-4</v>
      </c>
      <c r="BL203" s="146">
        <v>3.84118453E-4</v>
      </c>
      <c r="BM203" s="146">
        <v>2.18386793E-4</v>
      </c>
      <c r="BN203" s="146">
        <v>4.36889932E-4</v>
      </c>
      <c r="BO203" s="146">
        <v>6.16145166E-4</v>
      </c>
      <c r="BP203" s="146">
        <v>1.85240919E-4</v>
      </c>
      <c r="BQ203" s="146">
        <v>1.08954325E-4</v>
      </c>
      <c r="BR203" s="146">
        <v>2.10307724E-4</v>
      </c>
      <c r="BS203" s="146">
        <v>2.4887697699999998E-4</v>
      </c>
      <c r="BT203" s="146">
        <v>1.9481039299999999E-4</v>
      </c>
      <c r="BU203" s="146">
        <v>1.15456374E-4</v>
      </c>
      <c r="BV203" s="146">
        <v>2.22409316E-4</v>
      </c>
      <c r="BW203" s="146">
        <v>2.6480331400000002E-4</v>
      </c>
      <c r="BX203" s="146">
        <v>1.9481005999999999E-4</v>
      </c>
      <c r="BY203" s="146">
        <v>1.15456401E-4</v>
      </c>
      <c r="BZ203" s="146">
        <v>2.2240897999999999E-4</v>
      </c>
      <c r="CA203" s="146">
        <v>2.6480336900000002E-4</v>
      </c>
      <c r="CB203" s="146">
        <v>9.2135097999999999E-5</v>
      </c>
      <c r="CC203" s="146">
        <v>5.3805292999999999E-5</v>
      </c>
      <c r="CD203" s="146">
        <v>1.044275E-4</v>
      </c>
      <c r="CE203" s="146">
        <v>1.2255827099999999E-4</v>
      </c>
      <c r="CF203" s="146">
        <v>1.42952891E-4</v>
      </c>
      <c r="CG203" s="146">
        <v>8.4190611999999999E-5</v>
      </c>
      <c r="CH203" s="146">
        <v>1.6212358700000001E-4</v>
      </c>
      <c r="CI203" s="146">
        <v>1.9126577799999999E-4</v>
      </c>
      <c r="CJ203" s="146">
        <v>9.9180392000000001E-5</v>
      </c>
      <c r="CK203" s="146">
        <v>5.8164239999999997E-5</v>
      </c>
      <c r="CL203" s="146">
        <v>1.1693667E-4</v>
      </c>
      <c r="CM203" s="146">
        <v>1.68390517E-4</v>
      </c>
      <c r="CN203" s="146">
        <v>4.7078195100000003E-4</v>
      </c>
      <c r="CO203" s="146">
        <v>3.0456737600000002E-4</v>
      </c>
      <c r="CP203" s="146">
        <v>6.4269401600000001E-4</v>
      </c>
      <c r="CQ203" s="146">
        <v>7.6859060299999996E-4</v>
      </c>
      <c r="CT203" s="105"/>
    </row>
    <row r="204" spans="1:98" x14ac:dyDescent="0.25">
      <c r="A204" s="122" t="s">
        <v>693</v>
      </c>
      <c r="B204" s="104" t="s">
        <v>698</v>
      </c>
      <c r="C204" s="88" t="s">
        <v>271</v>
      </c>
      <c r="D204" s="123">
        <f t="shared" ca="1" si="22"/>
        <v>8.3905032750000003E-4</v>
      </c>
      <c r="E204" s="123">
        <f t="shared" ca="1" si="22"/>
        <v>1.36915186975E-3</v>
      </c>
      <c r="F204" s="123">
        <f t="shared" ca="1" si="22"/>
        <v>6.3408486249999995E-5</v>
      </c>
      <c r="G204" s="123">
        <f t="shared" ca="1" si="22"/>
        <v>1.36915186975E-3</v>
      </c>
      <c r="H204" s="123">
        <f t="shared" ca="1" si="22"/>
        <v>1.4433569287500001E-3</v>
      </c>
      <c r="I204" s="123">
        <f t="shared" ca="1" si="22"/>
        <v>0</v>
      </c>
      <c r="J204" s="123">
        <f t="shared" ca="1" si="22"/>
        <v>1.5475955590000001E-3</v>
      </c>
      <c r="K204" s="123">
        <f t="shared" ca="1" si="22"/>
        <v>1.09973611E-4</v>
      </c>
      <c r="L204" s="123">
        <f t="shared" ca="1" si="22"/>
        <v>1.0085983725000001E-4</v>
      </c>
      <c r="M204" s="123">
        <f t="shared" ca="1" si="22"/>
        <v>3.4940376400000001E-4</v>
      </c>
      <c r="N204" s="123">
        <f t="shared" ca="1" si="22"/>
        <v>7.1744716050000008E-4</v>
      </c>
      <c r="O204" s="123">
        <f t="shared" ca="1" si="22"/>
        <v>3.2863226899999994E-4</v>
      </c>
      <c r="P204" s="123">
        <f t="shared" ca="1" si="22"/>
        <v>3.4940341874999998E-4</v>
      </c>
      <c r="Q204" s="123">
        <f t="shared" ca="1" si="22"/>
        <v>3.4940376400000001E-4</v>
      </c>
      <c r="R204" s="123">
        <f t="shared" ca="1" si="22"/>
        <v>0</v>
      </c>
      <c r="S204" s="123">
        <f t="shared" ca="1" si="22"/>
        <v>0</v>
      </c>
      <c r="T204" s="123">
        <f t="shared" ca="1" si="21"/>
        <v>4.5888767999999999E-5</v>
      </c>
      <c r="U204" s="124">
        <f t="shared" ca="1" si="21"/>
        <v>4.2929055524999998E-4</v>
      </c>
      <c r="X204" s="146">
        <v>1.023508449E-3</v>
      </c>
      <c r="Y204" s="146">
        <v>8.4225614800000005E-4</v>
      </c>
      <c r="Z204" s="146">
        <v>8.1473749300000004E-4</v>
      </c>
      <c r="AA204" s="146">
        <v>6.7569921999999997E-4</v>
      </c>
      <c r="AB204" s="146">
        <v>1.424835139E-3</v>
      </c>
      <c r="AC204" s="146">
        <v>1.4726851479999999E-3</v>
      </c>
      <c r="AD204" s="146">
        <v>1.375333447E-3</v>
      </c>
      <c r="AE204" s="146">
        <v>1.203753745E-3</v>
      </c>
      <c r="AF204" s="146">
        <v>1.04388638E-4</v>
      </c>
      <c r="AG204" s="146">
        <v>5.2274941999999998E-5</v>
      </c>
      <c r="AH204" s="146">
        <v>4.8268807E-5</v>
      </c>
      <c r="AI204" s="146">
        <v>4.8701558E-5</v>
      </c>
      <c r="AJ204" s="146">
        <v>1.424835139E-3</v>
      </c>
      <c r="AK204" s="146">
        <v>1.4726851479999999E-3</v>
      </c>
      <c r="AL204" s="146">
        <v>1.375333447E-3</v>
      </c>
      <c r="AM204" s="146">
        <v>1.203753745E-3</v>
      </c>
      <c r="AN204" s="146">
        <v>1.6383716380000001E-3</v>
      </c>
      <c r="AO204" s="146">
        <v>1.557940058E-3</v>
      </c>
      <c r="AP204" s="146">
        <v>1.402501377E-3</v>
      </c>
      <c r="AQ204" s="146">
        <v>1.1746146420000001E-3</v>
      </c>
      <c r="AR204" s="146">
        <v>0</v>
      </c>
      <c r="AS204" s="146">
        <v>0</v>
      </c>
      <c r="AT204" s="146">
        <v>0</v>
      </c>
      <c r="AU204" s="146">
        <v>0</v>
      </c>
      <c r="AV204" s="146">
        <v>1.7399886370000001E-3</v>
      </c>
      <c r="AW204" s="146">
        <v>1.677915949E-3</v>
      </c>
      <c r="AX204" s="146">
        <v>1.5087539680000001E-3</v>
      </c>
      <c r="AY204" s="146">
        <v>1.2637236819999999E-3</v>
      </c>
      <c r="AZ204" s="146">
        <v>1.99845403E-4</v>
      </c>
      <c r="BA204" s="146">
        <v>2.4004904099999999E-4</v>
      </c>
      <c r="BB204" s="109">
        <v>0</v>
      </c>
      <c r="BC204" s="109">
        <v>0</v>
      </c>
      <c r="BD204" s="146">
        <v>2.3450409700000001E-4</v>
      </c>
      <c r="BE204" s="146">
        <v>1.6893525199999999E-4</v>
      </c>
      <c r="BF204" s="146">
        <v>0</v>
      </c>
      <c r="BG204" s="146">
        <v>0</v>
      </c>
      <c r="BH204" s="146">
        <v>3.6761623500000001E-4</v>
      </c>
      <c r="BI204" s="146">
        <v>3.5964961899999999E-4</v>
      </c>
      <c r="BJ204" s="146">
        <v>3.4702671600000002E-4</v>
      </c>
      <c r="BK204" s="146">
        <v>3.2332248599999997E-4</v>
      </c>
      <c r="BL204" s="146">
        <v>7.2397734700000002E-4</v>
      </c>
      <c r="BM204" s="146">
        <v>6.6426915000000004E-4</v>
      </c>
      <c r="BN204" s="146">
        <v>6.9371959399999999E-4</v>
      </c>
      <c r="BO204" s="146">
        <v>7.8782255099999995E-4</v>
      </c>
      <c r="BP204" s="146">
        <v>3.48158595E-4</v>
      </c>
      <c r="BQ204" s="146">
        <v>3.3847373000000001E-4</v>
      </c>
      <c r="BR204" s="146">
        <v>3.2622108500000001E-4</v>
      </c>
      <c r="BS204" s="146">
        <v>3.01675666E-4</v>
      </c>
      <c r="BT204" s="146">
        <v>3.676164E-4</v>
      </c>
      <c r="BU204" s="146">
        <v>3.5964879800000002E-4</v>
      </c>
      <c r="BV204" s="146">
        <v>3.4702673599999999E-4</v>
      </c>
      <c r="BW204" s="146">
        <v>3.2332174100000002E-4</v>
      </c>
      <c r="BX204" s="146">
        <v>3.6761623500000001E-4</v>
      </c>
      <c r="BY204" s="146">
        <v>3.5964961899999999E-4</v>
      </c>
      <c r="BZ204" s="146">
        <v>3.4702671600000002E-4</v>
      </c>
      <c r="CA204" s="146">
        <v>3.2332248599999997E-4</v>
      </c>
      <c r="CB204" s="146">
        <v>0</v>
      </c>
      <c r="CC204" s="146">
        <v>0</v>
      </c>
      <c r="CD204" s="146">
        <v>0</v>
      </c>
      <c r="CE204" s="146">
        <v>0</v>
      </c>
      <c r="CF204" s="146">
        <v>0</v>
      </c>
      <c r="CG204" s="146">
        <v>0</v>
      </c>
      <c r="CH204" s="146">
        <v>0</v>
      </c>
      <c r="CI204" s="146">
        <v>0</v>
      </c>
      <c r="CJ204" s="146">
        <v>1.0869557499999999E-4</v>
      </c>
      <c r="CK204" s="146">
        <v>5.5346324999999997E-5</v>
      </c>
      <c r="CL204" s="146">
        <v>1.9513172000000002E-5</v>
      </c>
      <c r="CM204" s="146">
        <v>0</v>
      </c>
      <c r="CN204" s="146">
        <v>3.9696475200000001E-4</v>
      </c>
      <c r="CO204" s="146">
        <v>4.2294842099999997E-4</v>
      </c>
      <c r="CP204" s="146">
        <v>4.3013085600000003E-4</v>
      </c>
      <c r="CQ204" s="146">
        <v>4.6711819199999997E-4</v>
      </c>
      <c r="CT204" s="105"/>
    </row>
    <row r="205" spans="1:98" x14ac:dyDescent="0.25">
      <c r="A205" s="122" t="s">
        <v>693</v>
      </c>
      <c r="B205" s="104" t="s">
        <v>698</v>
      </c>
      <c r="C205" s="88" t="s">
        <v>273</v>
      </c>
      <c r="D205" s="123">
        <f t="shared" ca="1" si="22"/>
        <v>1.6962941599999999E-4</v>
      </c>
      <c r="E205" s="123">
        <f t="shared" ca="1" si="22"/>
        <v>2.7204519549999998E-4</v>
      </c>
      <c r="F205" s="123">
        <f t="shared" ca="1" si="22"/>
        <v>1.0626095249999998E-5</v>
      </c>
      <c r="G205" s="123">
        <f t="shared" ca="1" si="22"/>
        <v>2.7204519549999998E-4</v>
      </c>
      <c r="H205" s="123">
        <f t="shared" ca="1" si="22"/>
        <v>3.1979287725000002E-4</v>
      </c>
      <c r="I205" s="123">
        <f t="shared" ca="1" si="22"/>
        <v>4.20565792E-4</v>
      </c>
      <c r="J205" s="123">
        <f t="shared" ca="1" si="22"/>
        <v>3.0999516225000003E-4</v>
      </c>
      <c r="K205" s="123">
        <f t="shared" ca="1" si="22"/>
        <v>5.5238998824999998E-4</v>
      </c>
      <c r="L205" s="123">
        <f t="shared" ca="1" si="22"/>
        <v>1.0773128771499999E-2</v>
      </c>
      <c r="M205" s="123">
        <f t="shared" ca="1" si="22"/>
        <v>7.9411640499999991E-5</v>
      </c>
      <c r="N205" s="123">
        <f t="shared" ca="1" si="22"/>
        <v>1.63057985E-4</v>
      </c>
      <c r="O205" s="123">
        <f t="shared" ca="1" si="22"/>
        <v>7.4691008000000002E-5</v>
      </c>
      <c r="P205" s="123">
        <f t="shared" ca="1" si="22"/>
        <v>7.9411620000000005E-5</v>
      </c>
      <c r="Q205" s="123">
        <f t="shared" ca="1" si="22"/>
        <v>7.9411640499999991E-5</v>
      </c>
      <c r="R205" s="123">
        <f t="shared" ca="1" si="22"/>
        <v>3.6222842000000003E-5</v>
      </c>
      <c r="S205" s="123">
        <f t="shared" ca="1" si="22"/>
        <v>5.6450723499999999E-5</v>
      </c>
      <c r="T205" s="123">
        <f t="shared" ca="1" si="21"/>
        <v>4.08520055E-5</v>
      </c>
      <c r="U205" s="124">
        <f t="shared" ca="1" si="21"/>
        <v>2.0484875475000001E-4</v>
      </c>
      <c r="X205" s="146">
        <v>2.0537341E-4</v>
      </c>
      <c r="Y205" s="146">
        <v>1.6971569399999999E-4</v>
      </c>
      <c r="Z205" s="146">
        <v>1.63056786E-4</v>
      </c>
      <c r="AA205" s="146">
        <v>1.40371774E-4</v>
      </c>
      <c r="AB205" s="146">
        <v>2.9195334499999999E-4</v>
      </c>
      <c r="AC205" s="146">
        <v>2.92224204E-4</v>
      </c>
      <c r="AD205" s="146">
        <v>2.6644971000000002E-4</v>
      </c>
      <c r="AE205" s="146">
        <v>2.3755352299999999E-4</v>
      </c>
      <c r="AF205" s="146">
        <v>2.139406E-5</v>
      </c>
      <c r="AG205" s="146">
        <v>1.0708839E-5</v>
      </c>
      <c r="AH205" s="146">
        <v>0</v>
      </c>
      <c r="AI205" s="146">
        <v>1.0401481999999999E-5</v>
      </c>
      <c r="AJ205" s="146">
        <v>2.9195334499999999E-4</v>
      </c>
      <c r="AK205" s="146">
        <v>2.92224204E-4</v>
      </c>
      <c r="AL205" s="146">
        <v>2.6644971000000002E-4</v>
      </c>
      <c r="AM205" s="146">
        <v>2.3755352299999999E-4</v>
      </c>
      <c r="AN205" s="146">
        <v>3.39996478E-4</v>
      </c>
      <c r="AO205" s="146">
        <v>3.3395401099999998E-4</v>
      </c>
      <c r="AP205" s="146">
        <v>3.3319386499999998E-4</v>
      </c>
      <c r="AQ205" s="146">
        <v>2.7202715500000002E-4</v>
      </c>
      <c r="AR205" s="146">
        <v>4.8906423100000004E-4</v>
      </c>
      <c r="AS205" s="146">
        <v>4.08437582E-4</v>
      </c>
      <c r="AT205" s="146">
        <v>4.0100843799999999E-4</v>
      </c>
      <c r="AU205" s="146">
        <v>3.8375291699999998E-4</v>
      </c>
      <c r="AV205" s="146">
        <v>2.7263254400000002E-4</v>
      </c>
      <c r="AW205" s="146">
        <v>2.9796452700000002E-4</v>
      </c>
      <c r="AX205" s="146">
        <v>3.7350128399999999E-4</v>
      </c>
      <c r="AY205" s="146">
        <v>2.9588229399999999E-4</v>
      </c>
      <c r="AZ205" s="146">
        <v>1.268278931E-3</v>
      </c>
      <c r="BA205" s="146">
        <v>9.41281022E-4</v>
      </c>
      <c r="BB205" s="109">
        <v>0</v>
      </c>
      <c r="BC205" s="109">
        <v>0</v>
      </c>
      <c r="BD205" s="146">
        <v>3.1911733750000001E-3</v>
      </c>
      <c r="BE205" s="146">
        <v>5.5589422490000002E-3</v>
      </c>
      <c r="BF205" s="146">
        <v>1.7514401767000001E-2</v>
      </c>
      <c r="BG205" s="146">
        <v>1.6827997694999999E-2</v>
      </c>
      <c r="BH205" s="146">
        <v>8.3556091999999996E-5</v>
      </c>
      <c r="BI205" s="146">
        <v>8.1738571000000004E-5</v>
      </c>
      <c r="BJ205" s="146">
        <v>7.8869792999999996E-5</v>
      </c>
      <c r="BK205" s="146">
        <v>7.3482105999999995E-5</v>
      </c>
      <c r="BL205" s="146">
        <v>1.6454750899999999E-4</v>
      </c>
      <c r="BM205" s="146">
        <v>1.5097038299999999E-4</v>
      </c>
      <c r="BN205" s="146">
        <v>1.57663385E-4</v>
      </c>
      <c r="BO205" s="146">
        <v>1.79050663E-4</v>
      </c>
      <c r="BP205" s="146">
        <v>7.9134204999999999E-5</v>
      </c>
      <c r="BQ205" s="146">
        <v>7.6926105000000002E-5</v>
      </c>
      <c r="BR205" s="146">
        <v>7.4141133000000004E-5</v>
      </c>
      <c r="BS205" s="146">
        <v>6.8562589000000003E-5</v>
      </c>
      <c r="BT205" s="146">
        <v>8.3556203E-5</v>
      </c>
      <c r="BU205" s="146">
        <v>8.1738508999999995E-5</v>
      </c>
      <c r="BV205" s="146">
        <v>7.8869616999999994E-5</v>
      </c>
      <c r="BW205" s="146">
        <v>7.3482151000000005E-5</v>
      </c>
      <c r="BX205" s="146">
        <v>8.3556091999999996E-5</v>
      </c>
      <c r="BY205" s="146">
        <v>8.1738571000000004E-5</v>
      </c>
      <c r="BZ205" s="146">
        <v>7.8869792999999996E-5</v>
      </c>
      <c r="CA205" s="146">
        <v>7.3482105999999995E-5</v>
      </c>
      <c r="CB205" s="146">
        <v>3.8368487999999997E-5</v>
      </c>
      <c r="CC205" s="146">
        <v>3.7314653999999998E-5</v>
      </c>
      <c r="CD205" s="146">
        <v>3.6180785999999999E-5</v>
      </c>
      <c r="CE205" s="146">
        <v>3.3027439999999998E-5</v>
      </c>
      <c r="CF205" s="146">
        <v>6.0053024999999998E-5</v>
      </c>
      <c r="CG205" s="146">
        <v>5.8228562000000003E-5</v>
      </c>
      <c r="CH205" s="146">
        <v>5.5931833999999998E-5</v>
      </c>
      <c r="CI205" s="146">
        <v>5.1589472999999997E-5</v>
      </c>
      <c r="CJ205" s="146">
        <v>3.9481024000000003E-5</v>
      </c>
      <c r="CK205" s="146">
        <v>3.9361465999999999E-5</v>
      </c>
      <c r="CL205" s="146">
        <v>3.9758892999999997E-5</v>
      </c>
      <c r="CM205" s="146">
        <v>4.4806638999999999E-5</v>
      </c>
      <c r="CN205" s="146">
        <v>2.00040229E-4</v>
      </c>
      <c r="CO205" s="146">
        <v>2.09314771E-4</v>
      </c>
      <c r="CP205" s="146">
        <v>2.07528206E-4</v>
      </c>
      <c r="CQ205" s="146">
        <v>2.02511813E-4</v>
      </c>
      <c r="CT205" s="105"/>
    </row>
    <row r="206" spans="1:98" x14ac:dyDescent="0.25">
      <c r="A206" s="122" t="s">
        <v>693</v>
      </c>
      <c r="B206" s="104" t="s">
        <v>698</v>
      </c>
      <c r="C206" s="88" t="s">
        <v>274</v>
      </c>
      <c r="D206" s="123">
        <f t="shared" ca="1" si="22"/>
        <v>2.2854322499999997E-5</v>
      </c>
      <c r="E206" s="123">
        <f t="shared" ca="1" si="22"/>
        <v>3.6828339000000001E-5</v>
      </c>
      <c r="F206" s="123">
        <f t="shared" ca="1" si="22"/>
        <v>0</v>
      </c>
      <c r="G206" s="123">
        <f t="shared" ca="1" si="22"/>
        <v>3.6828339000000001E-5</v>
      </c>
      <c r="H206" s="123">
        <f t="shared" ca="1" si="22"/>
        <v>4.3802315249999999E-5</v>
      </c>
      <c r="I206" s="123">
        <f t="shared" ca="1" si="22"/>
        <v>3.6490134749999995E-5</v>
      </c>
      <c r="J206" s="123">
        <f t="shared" ca="1" si="22"/>
        <v>4.3984465999999999E-5</v>
      </c>
      <c r="K206" s="123">
        <f t="shared" ca="1" si="22"/>
        <v>2.9451540249999999E-5</v>
      </c>
      <c r="L206" s="123">
        <f t="shared" ca="1" si="22"/>
        <v>1.5204359872500002E-3</v>
      </c>
      <c r="M206" s="123">
        <f t="shared" ca="1" si="22"/>
        <v>1.1093138000000001E-5</v>
      </c>
      <c r="N206" s="123">
        <f t="shared" ca="1" si="22"/>
        <v>2.555923675E-5</v>
      </c>
      <c r="O206" s="123">
        <f t="shared" ca="1" si="22"/>
        <v>5.8861427499999997E-6</v>
      </c>
      <c r="P206" s="123">
        <f t="shared" ca="1" si="22"/>
        <v>6.3288337500000001E-6</v>
      </c>
      <c r="Q206" s="123">
        <f t="shared" ca="1" si="22"/>
        <v>1.1093138000000001E-5</v>
      </c>
      <c r="R206" s="123">
        <f t="shared" ca="1" si="22"/>
        <v>0</v>
      </c>
      <c r="S206" s="123">
        <f t="shared" ca="1" si="22"/>
        <v>0</v>
      </c>
      <c r="T206" s="123">
        <f t="shared" ca="1" si="21"/>
        <v>0</v>
      </c>
      <c r="U206" s="124">
        <f t="shared" ca="1" si="21"/>
        <v>3.0800326000000002E-5</v>
      </c>
      <c r="X206" s="146">
        <v>1.9936888999999999E-5</v>
      </c>
      <c r="Y206" s="146">
        <v>2.6579593E-5</v>
      </c>
      <c r="Z206" s="146">
        <v>2.5770501999999999E-5</v>
      </c>
      <c r="AA206" s="146">
        <v>1.9130305999999999E-5</v>
      </c>
      <c r="AB206" s="146">
        <v>3.0609657999999998E-5</v>
      </c>
      <c r="AC206" s="146">
        <v>4.4617926999999999E-5</v>
      </c>
      <c r="AD206" s="146">
        <v>4.0932339000000001E-5</v>
      </c>
      <c r="AE206" s="146">
        <v>3.1153432E-5</v>
      </c>
      <c r="AF206" s="146">
        <v>0</v>
      </c>
      <c r="AG206" s="146">
        <v>0</v>
      </c>
      <c r="AH206" s="146">
        <v>0</v>
      </c>
      <c r="AI206" s="146">
        <v>0</v>
      </c>
      <c r="AJ206" s="146">
        <v>3.0609657999999998E-5</v>
      </c>
      <c r="AK206" s="146">
        <v>4.4617926999999999E-5</v>
      </c>
      <c r="AL206" s="146">
        <v>4.0932339000000001E-5</v>
      </c>
      <c r="AM206" s="146">
        <v>3.1153432E-5</v>
      </c>
      <c r="AN206" s="146">
        <v>3.5166673999999999E-5</v>
      </c>
      <c r="AO206" s="146">
        <v>5.1829585999999998E-5</v>
      </c>
      <c r="AP206" s="146">
        <v>5.1874262000000002E-5</v>
      </c>
      <c r="AQ206" s="146">
        <v>3.6338738999999998E-5</v>
      </c>
      <c r="AR206" s="146">
        <v>5.5774766E-5</v>
      </c>
      <c r="AS206" s="146">
        <v>2.7625932999999999E-5</v>
      </c>
      <c r="AT206" s="146">
        <v>2.6626272E-5</v>
      </c>
      <c r="AU206" s="146">
        <v>3.5933567999999997E-5</v>
      </c>
      <c r="AV206" s="146">
        <v>2.9035557999999999E-5</v>
      </c>
      <c r="AW206" s="146">
        <v>4.7686418000000001E-5</v>
      </c>
      <c r="AX206" s="146">
        <v>5.9127389999999998E-5</v>
      </c>
      <c r="AY206" s="146">
        <v>4.0088498000000002E-5</v>
      </c>
      <c r="AZ206" s="146">
        <v>5.1742208999999999E-5</v>
      </c>
      <c r="BA206" s="146">
        <v>6.6063951999999998E-5</v>
      </c>
      <c r="BB206" s="109">
        <v>0</v>
      </c>
      <c r="BC206" s="109">
        <v>0</v>
      </c>
      <c r="BD206" s="146">
        <v>2.44972038E-4</v>
      </c>
      <c r="BE206" s="146">
        <v>8.4008841299999999E-4</v>
      </c>
      <c r="BF206" s="146">
        <v>2.7660631780000002E-3</v>
      </c>
      <c r="BG206" s="146">
        <v>2.23062032E-3</v>
      </c>
      <c r="BH206" s="146">
        <v>9.1325880000000001E-6</v>
      </c>
      <c r="BI206" s="146">
        <v>1.284389E-5</v>
      </c>
      <c r="BJ206" s="146">
        <v>1.2471409E-5</v>
      </c>
      <c r="BK206" s="146">
        <v>9.9246649999999993E-6</v>
      </c>
      <c r="BL206" s="146">
        <v>2.2900430000000001E-5</v>
      </c>
      <c r="BM206" s="146">
        <v>2.5749444000000002E-5</v>
      </c>
      <c r="BN206" s="146">
        <v>2.7143442999999999E-5</v>
      </c>
      <c r="BO206" s="146">
        <v>2.6443630000000001E-5</v>
      </c>
      <c r="BP206" s="146">
        <v>0</v>
      </c>
      <c r="BQ206" s="146">
        <v>1.1946221E-5</v>
      </c>
      <c r="BR206" s="146">
        <v>1.1598350000000001E-5</v>
      </c>
      <c r="BS206" s="146">
        <v>0</v>
      </c>
      <c r="BT206" s="146">
        <v>0</v>
      </c>
      <c r="BU206" s="146">
        <v>1.2843913E-5</v>
      </c>
      <c r="BV206" s="146">
        <v>1.2471422000000001E-5</v>
      </c>
      <c r="BW206" s="146">
        <v>0</v>
      </c>
      <c r="BX206" s="146">
        <v>9.1325880000000001E-6</v>
      </c>
      <c r="BY206" s="146">
        <v>1.284389E-5</v>
      </c>
      <c r="BZ206" s="146">
        <v>1.2471409E-5</v>
      </c>
      <c r="CA206" s="146">
        <v>9.9246649999999993E-6</v>
      </c>
      <c r="CB206" s="146">
        <v>0</v>
      </c>
      <c r="CC206" s="146">
        <v>0</v>
      </c>
      <c r="CD206" s="146">
        <v>0</v>
      </c>
      <c r="CE206" s="146">
        <v>0</v>
      </c>
      <c r="CF206" s="146">
        <v>0</v>
      </c>
      <c r="CG206" s="146">
        <v>0</v>
      </c>
      <c r="CH206" s="146">
        <v>0</v>
      </c>
      <c r="CI206" s="146">
        <v>0</v>
      </c>
      <c r="CJ206" s="146">
        <v>0</v>
      </c>
      <c r="CK206" s="146">
        <v>0</v>
      </c>
      <c r="CL206" s="146">
        <v>0</v>
      </c>
      <c r="CM206" s="146">
        <v>0</v>
      </c>
      <c r="CN206" s="146">
        <v>2.5150309E-5</v>
      </c>
      <c r="CO206" s="146">
        <v>3.4384254999999999E-5</v>
      </c>
      <c r="CP206" s="146">
        <v>3.3559139000000002E-5</v>
      </c>
      <c r="CQ206" s="146">
        <v>3.0107600999999999E-5</v>
      </c>
      <c r="CT206" s="105"/>
    </row>
    <row r="207" spans="1:98" x14ac:dyDescent="0.25">
      <c r="A207" s="122" t="s">
        <v>693</v>
      </c>
      <c r="B207" s="104" t="s">
        <v>698</v>
      </c>
      <c r="C207" s="88" t="s">
        <v>423</v>
      </c>
      <c r="D207" s="123">
        <f t="shared" ca="1" si="22"/>
        <v>0</v>
      </c>
      <c r="E207" s="123">
        <f t="shared" ca="1" si="22"/>
        <v>0</v>
      </c>
      <c r="F207" s="123">
        <f t="shared" ca="1" si="22"/>
        <v>0</v>
      </c>
      <c r="G207" s="123">
        <f t="shared" ca="1" si="22"/>
        <v>0</v>
      </c>
      <c r="H207" s="123">
        <f t="shared" ca="1" si="22"/>
        <v>0</v>
      </c>
      <c r="I207" s="123">
        <f t="shared" ca="1" si="22"/>
        <v>0</v>
      </c>
      <c r="J207" s="123">
        <f t="shared" ca="1" si="22"/>
        <v>0</v>
      </c>
      <c r="K207" s="123">
        <f t="shared" ca="1" si="22"/>
        <v>0</v>
      </c>
      <c r="L207" s="123">
        <f t="shared" ca="1" si="22"/>
        <v>1.7854867500000001E-6</v>
      </c>
      <c r="M207" s="123">
        <f t="shared" ca="1" si="22"/>
        <v>0</v>
      </c>
      <c r="N207" s="123">
        <f t="shared" ca="1" si="22"/>
        <v>0</v>
      </c>
      <c r="O207" s="123">
        <f t="shared" ca="1" si="22"/>
        <v>0</v>
      </c>
      <c r="P207" s="123">
        <f t="shared" ca="1" si="22"/>
        <v>0</v>
      </c>
      <c r="Q207" s="123">
        <f t="shared" ca="1" si="22"/>
        <v>0</v>
      </c>
      <c r="R207" s="123">
        <f t="shared" ca="1" si="22"/>
        <v>0</v>
      </c>
      <c r="S207" s="123">
        <f t="shared" ca="1" si="22"/>
        <v>0</v>
      </c>
      <c r="T207" s="123">
        <f t="shared" ca="1" si="21"/>
        <v>0</v>
      </c>
      <c r="U207" s="124">
        <f t="shared" ca="1" si="21"/>
        <v>0</v>
      </c>
      <c r="X207" s="146">
        <v>0</v>
      </c>
      <c r="Y207" s="146">
        <v>0</v>
      </c>
      <c r="Z207" s="146">
        <v>0</v>
      </c>
      <c r="AA207" s="146">
        <v>0</v>
      </c>
      <c r="AB207" s="146">
        <v>0</v>
      </c>
      <c r="AC207" s="146">
        <v>0</v>
      </c>
      <c r="AD207" s="146">
        <v>0</v>
      </c>
      <c r="AE207" s="146">
        <v>0</v>
      </c>
      <c r="AF207" s="146">
        <v>0</v>
      </c>
      <c r="AG207" s="146">
        <v>0</v>
      </c>
      <c r="AH207" s="146">
        <v>0</v>
      </c>
      <c r="AI207" s="146">
        <v>0</v>
      </c>
      <c r="AJ207" s="146">
        <v>0</v>
      </c>
      <c r="AK207" s="146">
        <v>0</v>
      </c>
      <c r="AL207" s="146">
        <v>0</v>
      </c>
      <c r="AM207" s="146">
        <v>0</v>
      </c>
      <c r="AN207" s="146">
        <v>0</v>
      </c>
      <c r="AO207" s="146">
        <v>0</v>
      </c>
      <c r="AP207" s="146">
        <v>0</v>
      </c>
      <c r="AQ207" s="146">
        <v>0</v>
      </c>
      <c r="AR207" s="146">
        <v>0</v>
      </c>
      <c r="AS207" s="146">
        <v>0</v>
      </c>
      <c r="AT207" s="146">
        <v>0</v>
      </c>
      <c r="AU207" s="146">
        <v>0</v>
      </c>
      <c r="AV207" s="146">
        <v>0</v>
      </c>
      <c r="AW207" s="146">
        <v>0</v>
      </c>
      <c r="AX207" s="146">
        <v>0</v>
      </c>
      <c r="AY207" s="146">
        <v>0</v>
      </c>
      <c r="AZ207" s="146">
        <v>0</v>
      </c>
      <c r="BA207" s="146">
        <v>0</v>
      </c>
      <c r="BB207" s="109">
        <v>0</v>
      </c>
      <c r="BC207" s="109">
        <v>0</v>
      </c>
      <c r="BD207" s="146">
        <v>0</v>
      </c>
      <c r="BE207" s="146">
        <v>0</v>
      </c>
      <c r="BF207" s="146">
        <v>7.1419470000000004E-6</v>
      </c>
      <c r="BG207" s="146">
        <v>0</v>
      </c>
      <c r="BH207" s="146">
        <v>0</v>
      </c>
      <c r="BI207" s="146">
        <v>0</v>
      </c>
      <c r="BJ207" s="146">
        <v>0</v>
      </c>
      <c r="BK207" s="146">
        <v>0</v>
      </c>
      <c r="BL207" s="146">
        <v>0</v>
      </c>
      <c r="BM207" s="146">
        <v>0</v>
      </c>
      <c r="BN207" s="146">
        <v>0</v>
      </c>
      <c r="BO207" s="146">
        <v>0</v>
      </c>
      <c r="BP207" s="146">
        <v>0</v>
      </c>
      <c r="BQ207" s="146">
        <v>0</v>
      </c>
      <c r="BR207" s="146">
        <v>0</v>
      </c>
      <c r="BS207" s="146">
        <v>0</v>
      </c>
      <c r="BT207" s="146">
        <v>0</v>
      </c>
      <c r="BU207" s="146">
        <v>0</v>
      </c>
      <c r="BV207" s="146">
        <v>0</v>
      </c>
      <c r="BW207" s="146">
        <v>0</v>
      </c>
      <c r="BX207" s="146">
        <v>0</v>
      </c>
      <c r="BY207" s="146">
        <v>0</v>
      </c>
      <c r="BZ207" s="146">
        <v>0</v>
      </c>
      <c r="CA207" s="146">
        <v>0</v>
      </c>
      <c r="CB207" s="146">
        <v>0</v>
      </c>
      <c r="CC207" s="146">
        <v>0</v>
      </c>
      <c r="CD207" s="146">
        <v>0</v>
      </c>
      <c r="CE207" s="146">
        <v>0</v>
      </c>
      <c r="CF207" s="146">
        <v>0</v>
      </c>
      <c r="CG207" s="146">
        <v>0</v>
      </c>
      <c r="CH207" s="146">
        <v>0</v>
      </c>
      <c r="CI207" s="146">
        <v>0</v>
      </c>
      <c r="CJ207" s="146">
        <v>0</v>
      </c>
      <c r="CK207" s="146">
        <v>0</v>
      </c>
      <c r="CL207" s="146">
        <v>0</v>
      </c>
      <c r="CM207" s="146">
        <v>0</v>
      </c>
      <c r="CN207" s="146">
        <v>0</v>
      </c>
      <c r="CO207" s="146">
        <v>0</v>
      </c>
      <c r="CP207" s="146">
        <v>0</v>
      </c>
      <c r="CQ207" s="146">
        <v>0</v>
      </c>
      <c r="CT207" s="105"/>
    </row>
    <row r="208" spans="1:98" x14ac:dyDescent="0.25">
      <c r="A208" s="122" t="s">
        <v>693</v>
      </c>
      <c r="B208" s="104" t="s">
        <v>698</v>
      </c>
      <c r="C208" s="88" t="s">
        <v>276</v>
      </c>
      <c r="D208" s="123">
        <f t="shared" ca="1" si="22"/>
        <v>1.4389639615E-3</v>
      </c>
      <c r="E208" s="123">
        <f t="shared" ca="1" si="22"/>
        <v>1.55370097425E-3</v>
      </c>
      <c r="F208" s="123">
        <f t="shared" ca="1" si="22"/>
        <v>2.818438265E-4</v>
      </c>
      <c r="G208" s="123">
        <f t="shared" ca="1" si="22"/>
        <v>1.55370097425E-3</v>
      </c>
      <c r="H208" s="123">
        <f t="shared" ca="1" si="22"/>
        <v>1.4847138619999999E-3</v>
      </c>
      <c r="I208" s="123">
        <f t="shared" ca="1" si="22"/>
        <v>1.0365976574999999E-4</v>
      </c>
      <c r="J208" s="123">
        <f t="shared" ca="1" si="22"/>
        <v>1.3871415867499999E-3</v>
      </c>
      <c r="K208" s="123">
        <f t="shared" ca="1" si="22"/>
        <v>2.03619737E-4</v>
      </c>
      <c r="L208" s="123">
        <f t="shared" ca="1" si="22"/>
        <v>9.269217025000001E-5</v>
      </c>
      <c r="M208" s="123">
        <f t="shared" ca="1" si="22"/>
        <v>4.6964190950000002E-4</v>
      </c>
      <c r="N208" s="123">
        <f t="shared" ca="1" si="22"/>
        <v>9.308642172500001E-4</v>
      </c>
      <c r="O208" s="123">
        <f t="shared" ca="1" si="22"/>
        <v>4.4419755225000003E-4</v>
      </c>
      <c r="P208" s="123">
        <f t="shared" ca="1" si="22"/>
        <v>4.6964258475000004E-4</v>
      </c>
      <c r="Q208" s="123">
        <f t="shared" ca="1" si="22"/>
        <v>4.6964190950000002E-4</v>
      </c>
      <c r="R208" s="123">
        <f t="shared" ca="1" si="22"/>
        <v>2.1987721000000002E-4</v>
      </c>
      <c r="S208" s="123">
        <f t="shared" ca="1" si="22"/>
        <v>3.4244226574999995E-4</v>
      </c>
      <c r="T208" s="123">
        <f t="shared" ca="1" si="21"/>
        <v>2.5433843699999999E-4</v>
      </c>
      <c r="U208" s="124">
        <f t="shared" ca="1" si="21"/>
        <v>1.28151393325E-3</v>
      </c>
      <c r="X208" s="146">
        <v>1.745246924E-3</v>
      </c>
      <c r="Y208" s="146">
        <v>1.482119352E-3</v>
      </c>
      <c r="Z208" s="146">
        <v>1.434472707E-3</v>
      </c>
      <c r="AA208" s="146">
        <v>1.094016863E-3</v>
      </c>
      <c r="AB208" s="146">
        <v>1.507594308E-3</v>
      </c>
      <c r="AC208" s="146">
        <v>1.500330071E-3</v>
      </c>
      <c r="AD208" s="146">
        <v>1.4753016970000001E-3</v>
      </c>
      <c r="AE208" s="146">
        <v>1.731577821E-3</v>
      </c>
      <c r="AF208" s="146">
        <v>5.0134911699999997E-4</v>
      </c>
      <c r="AG208" s="146">
        <v>2.6619639400000001E-4</v>
      </c>
      <c r="AH208" s="146">
        <v>2.5383118400000001E-4</v>
      </c>
      <c r="AI208" s="146">
        <v>1.05998611E-4</v>
      </c>
      <c r="AJ208" s="146">
        <v>1.507594308E-3</v>
      </c>
      <c r="AK208" s="146">
        <v>1.500330071E-3</v>
      </c>
      <c r="AL208" s="146">
        <v>1.4753016970000001E-3</v>
      </c>
      <c r="AM208" s="146">
        <v>1.731577821E-3</v>
      </c>
      <c r="AN208" s="146">
        <v>1.567674547E-3</v>
      </c>
      <c r="AO208" s="146">
        <v>1.4928796429999999E-3</v>
      </c>
      <c r="AP208" s="146">
        <v>1.4136059140000001E-3</v>
      </c>
      <c r="AQ208" s="146">
        <v>1.4646953439999999E-3</v>
      </c>
      <c r="AR208" s="146">
        <v>1.58832494E-4</v>
      </c>
      <c r="AS208" s="146">
        <v>7.2375827E-5</v>
      </c>
      <c r="AT208" s="146">
        <v>7.8531944000000007E-5</v>
      </c>
      <c r="AU208" s="146">
        <v>1.0489879799999999E-4</v>
      </c>
      <c r="AV208" s="146">
        <v>1.4351839060000001E-3</v>
      </c>
      <c r="AW208" s="146">
        <v>1.3890650000000001E-3</v>
      </c>
      <c r="AX208" s="146">
        <v>1.3124846869999999E-3</v>
      </c>
      <c r="AY208" s="146">
        <v>1.411832754E-3</v>
      </c>
      <c r="AZ208" s="146">
        <v>4.0616943000000002E-4</v>
      </c>
      <c r="BA208" s="146">
        <v>4.0830951799999997E-4</v>
      </c>
      <c r="BB208" s="109">
        <v>0</v>
      </c>
      <c r="BC208" s="109">
        <v>0</v>
      </c>
      <c r="BD208" s="146">
        <v>2.04959407E-4</v>
      </c>
      <c r="BE208" s="146">
        <v>1.5279986300000001E-4</v>
      </c>
      <c r="BF208" s="146">
        <v>0</v>
      </c>
      <c r="BG208" s="146">
        <v>1.3009411E-5</v>
      </c>
      <c r="BH208" s="146">
        <v>4.9495584200000004E-4</v>
      </c>
      <c r="BI208" s="146">
        <v>4.83780396E-4</v>
      </c>
      <c r="BJ208" s="146">
        <v>4.6601946200000002E-4</v>
      </c>
      <c r="BK208" s="146">
        <v>4.3381193799999998E-4</v>
      </c>
      <c r="BL208" s="146">
        <v>9.6992572E-4</v>
      </c>
      <c r="BM208" s="146">
        <v>8.3983483500000005E-4</v>
      </c>
      <c r="BN208" s="146">
        <v>9.0532762500000004E-4</v>
      </c>
      <c r="BO208" s="146">
        <v>1.008368689E-3</v>
      </c>
      <c r="BP208" s="146">
        <v>4.70903596E-4</v>
      </c>
      <c r="BQ208" s="146">
        <v>4.5784412799999998E-4</v>
      </c>
      <c r="BR208" s="146">
        <v>4.4022620699999998E-4</v>
      </c>
      <c r="BS208" s="146">
        <v>4.07816278E-4</v>
      </c>
      <c r="BT208" s="146">
        <v>4.9495670099999997E-4</v>
      </c>
      <c r="BU208" s="146">
        <v>4.8378145100000001E-4</v>
      </c>
      <c r="BV208" s="146">
        <v>4.6602022200000002E-4</v>
      </c>
      <c r="BW208" s="146">
        <v>4.3381196499999998E-4</v>
      </c>
      <c r="BX208" s="146">
        <v>4.9495584200000004E-4</v>
      </c>
      <c r="BY208" s="146">
        <v>4.83780396E-4</v>
      </c>
      <c r="BZ208" s="146">
        <v>4.6601946200000002E-4</v>
      </c>
      <c r="CA208" s="146">
        <v>4.3381193799999998E-4</v>
      </c>
      <c r="CB208" s="146">
        <v>2.33407084E-4</v>
      </c>
      <c r="CC208" s="146">
        <v>2.2624677999999999E-4</v>
      </c>
      <c r="CD208" s="146">
        <v>2.1897985899999999E-4</v>
      </c>
      <c r="CE208" s="146">
        <v>2.0087511700000001E-4</v>
      </c>
      <c r="CF208" s="146">
        <v>3.6448426300000002E-4</v>
      </c>
      <c r="CG208" s="146">
        <v>3.5310732299999998E-4</v>
      </c>
      <c r="CH208" s="146">
        <v>3.3871366499999998E-4</v>
      </c>
      <c r="CI208" s="146">
        <v>3.13463812E-4</v>
      </c>
      <c r="CJ208" s="146">
        <v>2.5277873699999998E-4</v>
      </c>
      <c r="CK208" s="146">
        <v>2.4546381099999998E-4</v>
      </c>
      <c r="CL208" s="146">
        <v>2.4328597800000001E-4</v>
      </c>
      <c r="CM208" s="146">
        <v>2.7582522199999998E-4</v>
      </c>
      <c r="CN208" s="146">
        <v>1.241410839E-3</v>
      </c>
      <c r="CO208" s="146">
        <v>1.3130568749999999E-3</v>
      </c>
      <c r="CP208" s="146">
        <v>1.3116787800000001E-3</v>
      </c>
      <c r="CQ208" s="146">
        <v>1.2599092389999999E-3</v>
      </c>
      <c r="CT208" s="105"/>
    </row>
    <row r="209" spans="1:98" x14ac:dyDescent="0.25">
      <c r="A209" s="122" t="s">
        <v>693</v>
      </c>
      <c r="B209" s="104" t="s">
        <v>698</v>
      </c>
      <c r="C209" s="88" t="s">
        <v>277</v>
      </c>
      <c r="D209" s="123">
        <f t="shared" ca="1" si="22"/>
        <v>1.1405013637500001E-3</v>
      </c>
      <c r="E209" s="123">
        <f t="shared" ca="1" si="22"/>
        <v>1.8823818247499999E-3</v>
      </c>
      <c r="F209" s="123">
        <f t="shared" ca="1" si="22"/>
        <v>1.0579814475000001E-4</v>
      </c>
      <c r="G209" s="123">
        <f t="shared" ca="1" si="22"/>
        <v>1.8823818247499999E-3</v>
      </c>
      <c r="H209" s="123">
        <f t="shared" ca="1" si="22"/>
        <v>2.1630274857499998E-3</v>
      </c>
      <c r="I209" s="123">
        <f t="shared" ca="1" si="22"/>
        <v>3.6457631819999999E-3</v>
      </c>
      <c r="J209" s="123">
        <f t="shared" ca="1" si="22"/>
        <v>2.3475454639999998E-3</v>
      </c>
      <c r="K209" s="123">
        <f t="shared" ca="1" si="22"/>
        <v>1.6390747975000001E-4</v>
      </c>
      <c r="L209" s="123">
        <f t="shared" ca="1" si="22"/>
        <v>2.0976686875000001E-4</v>
      </c>
      <c r="M209" s="123">
        <f t="shared" ca="1" si="22"/>
        <v>5.0652113775E-4</v>
      </c>
      <c r="N209" s="123">
        <f t="shared" ca="1" si="22"/>
        <v>1.0096848104999999E-3</v>
      </c>
      <c r="O209" s="123">
        <f t="shared" ca="1" si="22"/>
        <v>4.7793906375000005E-4</v>
      </c>
      <c r="P209" s="123">
        <f t="shared" ca="1" si="22"/>
        <v>5.0652098724999995E-4</v>
      </c>
      <c r="Q209" s="123">
        <f t="shared" ca="1" si="22"/>
        <v>5.0652113775E-4</v>
      </c>
      <c r="R209" s="123">
        <f t="shared" ca="1" si="22"/>
        <v>2.3226589575E-4</v>
      </c>
      <c r="S209" s="123">
        <f t="shared" ref="S209:U224" ca="1" si="23">AVERAGE(OFFSET($X209,0,4*S$3-4,1,4))</f>
        <v>3.6222878775000003E-4</v>
      </c>
      <c r="T209" s="123">
        <f t="shared" ca="1" si="23"/>
        <v>2.6334522024999999E-4</v>
      </c>
      <c r="U209" s="124">
        <f t="shared" ca="1" si="23"/>
        <v>1.3204556989999999E-3</v>
      </c>
      <c r="X209" s="146">
        <v>1.3832725749999999E-3</v>
      </c>
      <c r="Y209" s="146">
        <v>1.146435578E-3</v>
      </c>
      <c r="Z209" s="146">
        <v>1.1008105250000001E-3</v>
      </c>
      <c r="AA209" s="146">
        <v>9.3148677699999996E-4</v>
      </c>
      <c r="AB209" s="146">
        <v>2.0065745490000001E-3</v>
      </c>
      <c r="AC209" s="146">
        <v>2.0575528669999998E-3</v>
      </c>
      <c r="AD209" s="146">
        <v>1.8427681989999999E-3</v>
      </c>
      <c r="AE209" s="146">
        <v>1.6226316839999999E-3</v>
      </c>
      <c r="AF209" s="146">
        <v>1.7444177200000001E-4</v>
      </c>
      <c r="AG209" s="146">
        <v>8.7347242999999994E-5</v>
      </c>
      <c r="AH209" s="146">
        <v>8.0041129999999997E-5</v>
      </c>
      <c r="AI209" s="146">
        <v>8.1362433999999998E-5</v>
      </c>
      <c r="AJ209" s="146">
        <v>2.0065745490000001E-3</v>
      </c>
      <c r="AK209" s="146">
        <v>2.0575528669999998E-3</v>
      </c>
      <c r="AL209" s="146">
        <v>1.8427681989999999E-3</v>
      </c>
      <c r="AM209" s="146">
        <v>1.6226316839999999E-3</v>
      </c>
      <c r="AN209" s="146">
        <v>2.4210714439999999E-3</v>
      </c>
      <c r="AO209" s="146">
        <v>2.3544036109999999E-3</v>
      </c>
      <c r="AP209" s="146">
        <v>2.1236141839999999E-3</v>
      </c>
      <c r="AQ209" s="146">
        <v>1.7530207040000001E-3</v>
      </c>
      <c r="AR209" s="146">
        <v>4.2494726719999997E-3</v>
      </c>
      <c r="AS209" s="146">
        <v>4.4134502870000003E-3</v>
      </c>
      <c r="AT209" s="146">
        <v>3.784812067E-3</v>
      </c>
      <c r="AU209" s="146">
        <v>2.1353177020000001E-3</v>
      </c>
      <c r="AV209" s="146">
        <v>2.5111615669999999E-3</v>
      </c>
      <c r="AW209" s="146">
        <v>2.5520686620000002E-3</v>
      </c>
      <c r="AX209" s="146">
        <v>2.3846536350000001E-3</v>
      </c>
      <c r="AY209" s="146">
        <v>1.9422979920000001E-3</v>
      </c>
      <c r="AZ209" s="146">
        <v>3.9696125000000001E-4</v>
      </c>
      <c r="BA209" s="146">
        <v>2.5866866900000002E-4</v>
      </c>
      <c r="BB209" s="109">
        <v>0</v>
      </c>
      <c r="BC209" s="109">
        <v>0</v>
      </c>
      <c r="BD209" s="146">
        <v>4.6841006200000002E-4</v>
      </c>
      <c r="BE209" s="146">
        <v>3.7065741300000002E-4</v>
      </c>
      <c r="BF209" s="146">
        <v>0</v>
      </c>
      <c r="BG209" s="146">
        <v>0</v>
      </c>
      <c r="BH209" s="146">
        <v>5.2746801399999996E-4</v>
      </c>
      <c r="BI209" s="146">
        <v>5.2674370299999999E-4</v>
      </c>
      <c r="BJ209" s="146">
        <v>5.0374555499999995E-4</v>
      </c>
      <c r="BK209" s="146">
        <v>4.6812727900000001E-4</v>
      </c>
      <c r="BL209" s="146">
        <v>1.004652707E-3</v>
      </c>
      <c r="BM209" s="146">
        <v>9.4529487800000002E-4</v>
      </c>
      <c r="BN209" s="146">
        <v>9.8356562699999993E-4</v>
      </c>
      <c r="BO209" s="146">
        <v>1.10522603E-3</v>
      </c>
      <c r="BP209" s="146">
        <v>5.0150401599999999E-4</v>
      </c>
      <c r="BQ209" s="146">
        <v>4.9710943500000002E-4</v>
      </c>
      <c r="BR209" s="146">
        <v>4.75011056E-4</v>
      </c>
      <c r="BS209" s="146">
        <v>4.3813174800000002E-4</v>
      </c>
      <c r="BT209" s="146">
        <v>5.2746773000000001E-4</v>
      </c>
      <c r="BU209" s="146">
        <v>5.2674412400000004E-4</v>
      </c>
      <c r="BV209" s="146">
        <v>5.0374508899999997E-4</v>
      </c>
      <c r="BW209" s="146">
        <v>4.6812700600000002E-4</v>
      </c>
      <c r="BX209" s="146">
        <v>5.2746801399999996E-4</v>
      </c>
      <c r="BY209" s="146">
        <v>5.2674370299999999E-4</v>
      </c>
      <c r="BZ209" s="146">
        <v>5.0374555499999995E-4</v>
      </c>
      <c r="CA209" s="146">
        <v>4.6812727900000001E-4</v>
      </c>
      <c r="CB209" s="146">
        <v>2.4384953299999999E-4</v>
      </c>
      <c r="CC209" s="146">
        <v>2.41743846E-4</v>
      </c>
      <c r="CD209" s="146">
        <v>2.32202226E-4</v>
      </c>
      <c r="CE209" s="146">
        <v>2.11267978E-4</v>
      </c>
      <c r="CF209" s="146">
        <v>3.8184750800000002E-4</v>
      </c>
      <c r="CG209" s="146">
        <v>3.7717997200000002E-4</v>
      </c>
      <c r="CH209" s="146">
        <v>3.5930649500000002E-4</v>
      </c>
      <c r="CI209" s="146">
        <v>3.3058117599999999E-4</v>
      </c>
      <c r="CJ209" s="146">
        <v>2.5292697400000001E-4</v>
      </c>
      <c r="CK209" s="146">
        <v>2.5570361200000002E-4</v>
      </c>
      <c r="CL209" s="146">
        <v>2.5591472600000002E-4</v>
      </c>
      <c r="CM209" s="146">
        <v>2.8883556899999998E-4</v>
      </c>
      <c r="CN209" s="146">
        <v>1.25988919E-3</v>
      </c>
      <c r="CO209" s="146">
        <v>1.367458497E-3</v>
      </c>
      <c r="CP209" s="146">
        <v>1.3520864040000001E-3</v>
      </c>
      <c r="CQ209" s="146">
        <v>1.302388705E-3</v>
      </c>
      <c r="CT209" s="105"/>
    </row>
    <row r="210" spans="1:98" x14ac:dyDescent="0.25">
      <c r="A210" s="122" t="s">
        <v>693</v>
      </c>
      <c r="B210" s="104" t="s">
        <v>698</v>
      </c>
      <c r="C210" s="88" t="s">
        <v>280</v>
      </c>
      <c r="D210" s="123">
        <f t="shared" ref="D210:S225" ca="1" si="24">AVERAGE(OFFSET($X210,0,4*D$3-4,1,4))</f>
        <v>1.5936514852500001E-3</v>
      </c>
      <c r="E210" s="123">
        <f t="shared" ca="1" si="24"/>
        <v>1.56259725225E-3</v>
      </c>
      <c r="F210" s="123">
        <f t="shared" ca="1" si="24"/>
        <v>3.0489210724999997E-4</v>
      </c>
      <c r="G210" s="123">
        <f t="shared" ca="1" si="24"/>
        <v>1.56259725225E-3</v>
      </c>
      <c r="H210" s="123">
        <f t="shared" ca="1" si="24"/>
        <v>1.5267051572500001E-3</v>
      </c>
      <c r="I210" s="123">
        <f t="shared" ca="1" si="24"/>
        <v>2.3401692749999998E-5</v>
      </c>
      <c r="J210" s="123">
        <f t="shared" ca="1" si="24"/>
        <v>1.4164341777500001E-3</v>
      </c>
      <c r="K210" s="123">
        <f t="shared" ca="1" si="24"/>
        <v>2.2420662125E-4</v>
      </c>
      <c r="L210" s="123">
        <f t="shared" ca="1" si="24"/>
        <v>1.0469358E-4</v>
      </c>
      <c r="M210" s="123">
        <f t="shared" ca="1" si="24"/>
        <v>5.0746806275000003E-4</v>
      </c>
      <c r="N210" s="123">
        <f t="shared" ca="1" si="24"/>
        <v>1.035959404E-3</v>
      </c>
      <c r="O210" s="123">
        <f t="shared" ca="1" si="24"/>
        <v>4.8018999050000006E-4</v>
      </c>
      <c r="P210" s="123">
        <f t="shared" ca="1" si="24"/>
        <v>5.0746841050000005E-4</v>
      </c>
      <c r="Q210" s="123">
        <f t="shared" ca="1" si="24"/>
        <v>5.0746806275000003E-4</v>
      </c>
      <c r="R210" s="123">
        <f t="shared" ca="1" si="24"/>
        <v>2.3834974575000001E-4</v>
      </c>
      <c r="S210" s="123">
        <f t="shared" ca="1" si="24"/>
        <v>3.6897981975E-4</v>
      </c>
      <c r="T210" s="123">
        <f t="shared" ca="1" si="23"/>
        <v>2.7180310799999999E-4</v>
      </c>
      <c r="U210" s="124">
        <f t="shared" ca="1" si="23"/>
        <v>1.3387091472500002E-3</v>
      </c>
      <c r="X210" s="146">
        <v>1.8678643320000001E-3</v>
      </c>
      <c r="Y210" s="146">
        <v>1.5978107510000001E-3</v>
      </c>
      <c r="Z210" s="146">
        <v>1.6043982950000001E-3</v>
      </c>
      <c r="AA210" s="146">
        <v>1.3045325630000001E-3</v>
      </c>
      <c r="AB210" s="146">
        <v>1.5891942400000001E-3</v>
      </c>
      <c r="AC210" s="146">
        <v>1.6208542860000001E-3</v>
      </c>
      <c r="AD210" s="146">
        <v>1.5327329309999999E-3</v>
      </c>
      <c r="AE210" s="146">
        <v>1.507607552E-3</v>
      </c>
      <c r="AF210" s="146">
        <v>4.8047681299999998E-4</v>
      </c>
      <c r="AG210" s="146">
        <v>2.5141377099999998E-4</v>
      </c>
      <c r="AH210" s="146">
        <v>2.5493686300000001E-4</v>
      </c>
      <c r="AI210" s="146">
        <v>2.32740982E-4</v>
      </c>
      <c r="AJ210" s="146">
        <v>1.5891942400000001E-3</v>
      </c>
      <c r="AK210" s="146">
        <v>1.6208542860000001E-3</v>
      </c>
      <c r="AL210" s="146">
        <v>1.5327329309999999E-3</v>
      </c>
      <c r="AM210" s="146">
        <v>1.507607552E-3</v>
      </c>
      <c r="AN210" s="146">
        <v>1.6656332800000001E-3</v>
      </c>
      <c r="AO210" s="146">
        <v>1.6098599809999999E-3</v>
      </c>
      <c r="AP210" s="146">
        <v>1.491925729E-3</v>
      </c>
      <c r="AQ210" s="146">
        <v>1.3394016390000001E-3</v>
      </c>
      <c r="AR210" s="146">
        <v>2.6394014999999999E-5</v>
      </c>
      <c r="AS210" s="146">
        <v>0</v>
      </c>
      <c r="AT210" s="146">
        <v>4.3026615E-5</v>
      </c>
      <c r="AU210" s="146">
        <v>2.4186141000000001E-5</v>
      </c>
      <c r="AV210" s="146">
        <v>1.5337018310000001E-3</v>
      </c>
      <c r="AW210" s="146">
        <v>1.5121838009999999E-3</v>
      </c>
      <c r="AX210" s="146">
        <v>1.3790689640000001E-3</v>
      </c>
      <c r="AY210" s="146">
        <v>1.2407821149999999E-3</v>
      </c>
      <c r="AZ210" s="146">
        <v>4.3132828099999999E-4</v>
      </c>
      <c r="BA210" s="146">
        <v>4.6549820400000001E-4</v>
      </c>
      <c r="BB210" s="109">
        <v>0</v>
      </c>
      <c r="BC210" s="109">
        <v>0</v>
      </c>
      <c r="BD210" s="146">
        <v>2.2207718000000001E-4</v>
      </c>
      <c r="BE210" s="146">
        <v>1.74660878E-4</v>
      </c>
      <c r="BF210" s="146">
        <v>1.0082515E-5</v>
      </c>
      <c r="BG210" s="146">
        <v>1.1953747000000001E-5</v>
      </c>
      <c r="BH210" s="146">
        <v>5.2304423799999999E-4</v>
      </c>
      <c r="BI210" s="146">
        <v>5.1925476400000001E-4</v>
      </c>
      <c r="BJ210" s="146">
        <v>5.1214548899999998E-4</v>
      </c>
      <c r="BK210" s="146">
        <v>4.7542776E-4</v>
      </c>
      <c r="BL210" s="146">
        <v>1.0217838610000001E-3</v>
      </c>
      <c r="BM210" s="146">
        <v>9.4042171299999996E-4</v>
      </c>
      <c r="BN210" s="146">
        <v>1.036755416E-3</v>
      </c>
      <c r="BO210" s="146">
        <v>1.1448766260000001E-3</v>
      </c>
      <c r="BP210" s="146">
        <v>4.9837373399999997E-4</v>
      </c>
      <c r="BQ210" s="146">
        <v>4.9167084400000003E-4</v>
      </c>
      <c r="BR210" s="146">
        <v>4.8413067799999999E-4</v>
      </c>
      <c r="BS210" s="146">
        <v>4.4658470599999998E-4</v>
      </c>
      <c r="BT210" s="146">
        <v>5.23046052E-4</v>
      </c>
      <c r="BU210" s="146">
        <v>5.1925390799999996E-4</v>
      </c>
      <c r="BV210" s="146">
        <v>5.1214609800000004E-4</v>
      </c>
      <c r="BW210" s="146">
        <v>4.75427584E-4</v>
      </c>
      <c r="BX210" s="146">
        <v>5.2304423799999999E-4</v>
      </c>
      <c r="BY210" s="146">
        <v>5.1925476400000001E-4</v>
      </c>
      <c r="BZ210" s="146">
        <v>5.1214548899999998E-4</v>
      </c>
      <c r="CA210" s="146">
        <v>4.7542776E-4</v>
      </c>
      <c r="CB210" s="146">
        <v>2.4751838499999999E-4</v>
      </c>
      <c r="CC210" s="146">
        <v>2.4366308999999999E-4</v>
      </c>
      <c r="CD210" s="146">
        <v>2.4165414000000001E-4</v>
      </c>
      <c r="CE210" s="146">
        <v>2.20563368E-4</v>
      </c>
      <c r="CF210" s="146">
        <v>3.8461162800000002E-4</v>
      </c>
      <c r="CG210" s="146">
        <v>3.7781714499999998E-4</v>
      </c>
      <c r="CH210" s="146">
        <v>3.7139530199999999E-4</v>
      </c>
      <c r="CI210" s="146">
        <v>3.4209520399999999E-4</v>
      </c>
      <c r="CJ210" s="146">
        <v>2.6405111900000002E-4</v>
      </c>
      <c r="CK210" s="146">
        <v>2.6041428499999999E-4</v>
      </c>
      <c r="CL210" s="146">
        <v>2.6599399200000001E-4</v>
      </c>
      <c r="CM210" s="146">
        <v>2.9675303599999999E-4</v>
      </c>
      <c r="CN210" s="146">
        <v>1.2791478020000001E-3</v>
      </c>
      <c r="CO210" s="146">
        <v>1.3539103079999999E-3</v>
      </c>
      <c r="CP210" s="146">
        <v>1.387245286E-3</v>
      </c>
      <c r="CQ210" s="146">
        <v>1.334533193E-3</v>
      </c>
      <c r="CT210" s="105"/>
    </row>
    <row r="211" spans="1:98" x14ac:dyDescent="0.25">
      <c r="A211" s="122" t="s">
        <v>693</v>
      </c>
      <c r="B211" s="104" t="s">
        <v>698</v>
      </c>
      <c r="C211" s="88" t="s">
        <v>281</v>
      </c>
      <c r="D211" s="123">
        <f t="shared" ca="1" si="24"/>
        <v>5.5070858899999994E-4</v>
      </c>
      <c r="E211" s="123">
        <f t="shared" ca="1" si="24"/>
        <v>9.0426514624999997E-4</v>
      </c>
      <c r="F211" s="123">
        <f t="shared" ca="1" si="24"/>
        <v>3.9067189000000001E-5</v>
      </c>
      <c r="G211" s="123">
        <f t="shared" ca="1" si="24"/>
        <v>9.0426514624999997E-4</v>
      </c>
      <c r="H211" s="123">
        <f t="shared" ca="1" si="24"/>
        <v>1.0458567412499999E-3</v>
      </c>
      <c r="I211" s="123">
        <f t="shared" ca="1" si="24"/>
        <v>4.4642222477500005E-3</v>
      </c>
      <c r="J211" s="123">
        <f t="shared" ca="1" si="24"/>
        <v>1.1523441740000002E-3</v>
      </c>
      <c r="K211" s="123">
        <f t="shared" ca="1" si="24"/>
        <v>7.1246348500000005E-5</v>
      </c>
      <c r="L211" s="123">
        <f t="shared" ca="1" si="24"/>
        <v>1.4045450500000002E-4</v>
      </c>
      <c r="M211" s="123">
        <f t="shared" ca="1" si="24"/>
        <v>2.4510913399999998E-4</v>
      </c>
      <c r="N211" s="123">
        <f t="shared" ca="1" si="24"/>
        <v>5.0541235800000009E-4</v>
      </c>
      <c r="O211" s="123">
        <f t="shared" ca="1" si="24"/>
        <v>2.3117784825E-4</v>
      </c>
      <c r="P211" s="123">
        <f t="shared" ca="1" si="24"/>
        <v>2.4510888525E-4</v>
      </c>
      <c r="Q211" s="123">
        <f t="shared" ca="1" si="24"/>
        <v>2.4510913399999998E-4</v>
      </c>
      <c r="R211" s="123">
        <f t="shared" ca="1" si="24"/>
        <v>1.1254601675E-4</v>
      </c>
      <c r="S211" s="123">
        <f t="shared" ca="1" si="24"/>
        <v>1.7532012324999999E-4</v>
      </c>
      <c r="T211" s="123">
        <f t="shared" ca="1" si="23"/>
        <v>1.25888033E-4</v>
      </c>
      <c r="U211" s="124">
        <f t="shared" ca="1" si="23"/>
        <v>6.10428567E-4</v>
      </c>
      <c r="X211" s="146">
        <v>6.7411001499999995E-4</v>
      </c>
      <c r="Y211" s="146">
        <v>5.5217766699999999E-4</v>
      </c>
      <c r="Z211" s="146">
        <v>5.3027534999999998E-4</v>
      </c>
      <c r="AA211" s="146">
        <v>4.4627132399999999E-4</v>
      </c>
      <c r="AB211" s="146">
        <v>9.5780762999999995E-4</v>
      </c>
      <c r="AC211" s="146">
        <v>9.7642024999999996E-4</v>
      </c>
      <c r="AD211" s="146">
        <v>8.9411642299999997E-4</v>
      </c>
      <c r="AE211" s="146">
        <v>7.8871628200000003E-4</v>
      </c>
      <c r="AF211" s="146">
        <v>6.1893837000000001E-5</v>
      </c>
      <c r="AG211" s="146">
        <v>3.2454635000000002E-5</v>
      </c>
      <c r="AH211" s="146">
        <v>2.8840809000000001E-5</v>
      </c>
      <c r="AI211" s="146">
        <v>3.3079474999999999E-5</v>
      </c>
      <c r="AJ211" s="146">
        <v>9.5780762999999995E-4</v>
      </c>
      <c r="AK211" s="146">
        <v>9.7642024999999996E-4</v>
      </c>
      <c r="AL211" s="146">
        <v>8.9411642299999997E-4</v>
      </c>
      <c r="AM211" s="146">
        <v>7.8871628200000003E-4</v>
      </c>
      <c r="AN211" s="146">
        <v>1.169998549E-3</v>
      </c>
      <c r="AO211" s="146">
        <v>1.1191261909999999E-3</v>
      </c>
      <c r="AP211" s="146">
        <v>1.04454766E-3</v>
      </c>
      <c r="AQ211" s="146">
        <v>8.49754565E-4</v>
      </c>
      <c r="AR211" s="146">
        <v>4.3999409280000004E-3</v>
      </c>
      <c r="AS211" s="146">
        <v>4.6666456940000003E-3</v>
      </c>
      <c r="AT211" s="146">
        <v>4.5288465599999999E-3</v>
      </c>
      <c r="AU211" s="146">
        <v>4.2614558089999997E-3</v>
      </c>
      <c r="AV211" s="146">
        <v>1.2467684930000001E-3</v>
      </c>
      <c r="AW211" s="146">
        <v>1.2205270600000001E-3</v>
      </c>
      <c r="AX211" s="146">
        <v>1.1940528220000001E-3</v>
      </c>
      <c r="AY211" s="146">
        <v>9.4802832099999998E-4</v>
      </c>
      <c r="AZ211" s="146">
        <v>1.6883654300000001E-4</v>
      </c>
      <c r="BA211" s="146">
        <v>1.16148851E-4</v>
      </c>
      <c r="BB211" s="109">
        <v>0</v>
      </c>
      <c r="BC211" s="109">
        <v>0</v>
      </c>
      <c r="BD211" s="146">
        <v>3.1290819200000003E-4</v>
      </c>
      <c r="BE211" s="146">
        <v>2.4890982800000001E-4</v>
      </c>
      <c r="BF211" s="146">
        <v>0</v>
      </c>
      <c r="BG211" s="146">
        <v>0</v>
      </c>
      <c r="BH211" s="146">
        <v>2.5763985699999998E-4</v>
      </c>
      <c r="BI211" s="146">
        <v>2.5177307800000002E-4</v>
      </c>
      <c r="BJ211" s="146">
        <v>2.4332613500000001E-4</v>
      </c>
      <c r="BK211" s="146">
        <v>2.2769746599999999E-4</v>
      </c>
      <c r="BL211" s="146">
        <v>5.0173095100000003E-4</v>
      </c>
      <c r="BM211" s="146">
        <v>4.7259631199999999E-4</v>
      </c>
      <c r="BN211" s="146">
        <v>4.8372026400000001E-4</v>
      </c>
      <c r="BO211" s="146">
        <v>5.6360190500000002E-4</v>
      </c>
      <c r="BP211" s="146">
        <v>2.4491013499999999E-4</v>
      </c>
      <c r="BQ211" s="146">
        <v>2.3779694600000001E-4</v>
      </c>
      <c r="BR211" s="146">
        <v>2.29341206E-4</v>
      </c>
      <c r="BS211" s="146">
        <v>2.1266310599999999E-4</v>
      </c>
      <c r="BT211" s="146">
        <v>2.57639607E-4</v>
      </c>
      <c r="BU211" s="146">
        <v>2.5177328699999999E-4</v>
      </c>
      <c r="BV211" s="146">
        <v>2.4332526100000001E-4</v>
      </c>
      <c r="BW211" s="146">
        <v>2.2769738599999999E-4</v>
      </c>
      <c r="BX211" s="146">
        <v>2.5763985699999998E-4</v>
      </c>
      <c r="BY211" s="146">
        <v>2.5177307800000002E-4</v>
      </c>
      <c r="BZ211" s="146">
        <v>2.4332613500000001E-4</v>
      </c>
      <c r="CA211" s="146">
        <v>2.2769746599999999E-4</v>
      </c>
      <c r="CB211" s="146">
        <v>1.1922302699999999E-4</v>
      </c>
      <c r="CC211" s="146">
        <v>1.15748321E-4</v>
      </c>
      <c r="CD211" s="146">
        <v>1.12242094E-4</v>
      </c>
      <c r="CE211" s="146">
        <v>1.0297062499999999E-4</v>
      </c>
      <c r="CF211" s="146">
        <v>1.86595532E-4</v>
      </c>
      <c r="CG211" s="146">
        <v>1.8062402799999999E-4</v>
      </c>
      <c r="CH211" s="146">
        <v>1.7371002599999999E-4</v>
      </c>
      <c r="CI211" s="146">
        <v>1.60350907E-4</v>
      </c>
      <c r="CJ211" s="146">
        <v>1.21470631E-4</v>
      </c>
      <c r="CK211" s="146">
        <v>1.2144747399999999E-4</v>
      </c>
      <c r="CL211" s="146">
        <v>1.2245831300000001E-4</v>
      </c>
      <c r="CM211" s="146">
        <v>1.38175714E-4</v>
      </c>
      <c r="CN211" s="146">
        <v>5.9138096200000002E-4</v>
      </c>
      <c r="CO211" s="146">
        <v>6.2431497199999996E-4</v>
      </c>
      <c r="CP211" s="146">
        <v>6.1579366099999997E-4</v>
      </c>
      <c r="CQ211" s="146">
        <v>6.1022467300000005E-4</v>
      </c>
      <c r="CT211" s="105"/>
    </row>
    <row r="212" spans="1:98" x14ac:dyDescent="0.25">
      <c r="A212" s="122" t="s">
        <v>693</v>
      </c>
      <c r="B212" s="104" t="s">
        <v>698</v>
      </c>
      <c r="C212" s="88" t="s">
        <v>282</v>
      </c>
      <c r="D212" s="123">
        <f t="shared" ca="1" si="24"/>
        <v>1.2742839500000001E-4</v>
      </c>
      <c r="E212" s="123">
        <f t="shared" ca="1" si="24"/>
        <v>2.0748037774999999E-4</v>
      </c>
      <c r="F212" s="123">
        <f t="shared" ca="1" si="24"/>
        <v>2.6454020000000002E-6</v>
      </c>
      <c r="G212" s="123">
        <f t="shared" ca="1" si="24"/>
        <v>2.0748037774999999E-4</v>
      </c>
      <c r="H212" s="123">
        <f t="shared" ca="1" si="24"/>
        <v>2.4003578000000002E-4</v>
      </c>
      <c r="I212" s="123">
        <f t="shared" ca="1" si="24"/>
        <v>2.65296201E-4</v>
      </c>
      <c r="J212" s="123">
        <f t="shared" ca="1" si="24"/>
        <v>2.65561513E-4</v>
      </c>
      <c r="K212" s="123">
        <f t="shared" ca="1" si="24"/>
        <v>1.497028425E-5</v>
      </c>
      <c r="L212" s="123">
        <f t="shared" ca="1" si="24"/>
        <v>3.4992009249999997E-5</v>
      </c>
      <c r="M212" s="123">
        <f t="shared" ca="1" si="24"/>
        <v>5.598918025E-5</v>
      </c>
      <c r="N212" s="123">
        <f t="shared" ca="1" si="24"/>
        <v>1.175633255E-4</v>
      </c>
      <c r="O212" s="123">
        <f t="shared" ca="1" si="24"/>
        <v>5.2908189750000003E-5</v>
      </c>
      <c r="P212" s="123">
        <f t="shared" ca="1" si="24"/>
        <v>5.5989245750000003E-5</v>
      </c>
      <c r="Q212" s="123">
        <f t="shared" ca="1" si="24"/>
        <v>5.598918025E-5</v>
      </c>
      <c r="R212" s="123">
        <f t="shared" ca="1" si="24"/>
        <v>2.60448385E-5</v>
      </c>
      <c r="S212" s="123">
        <f t="shared" ca="1" si="24"/>
        <v>4.0331981749999998E-5</v>
      </c>
      <c r="T212" s="123">
        <f t="shared" ca="1" si="23"/>
        <v>2.8944545500000002E-5</v>
      </c>
      <c r="U212" s="124">
        <f t="shared" ca="1" si="23"/>
        <v>1.3691597624999999E-4</v>
      </c>
      <c r="X212" s="146">
        <v>1.55590046E-4</v>
      </c>
      <c r="Y212" s="146">
        <v>1.2838818200000001E-4</v>
      </c>
      <c r="Z212" s="146">
        <v>1.2348364100000001E-4</v>
      </c>
      <c r="AA212" s="146">
        <v>1.02251711E-4</v>
      </c>
      <c r="AB212" s="146">
        <v>2.1830940899999999E-4</v>
      </c>
      <c r="AC212" s="146">
        <v>2.2379707900000001E-4</v>
      </c>
      <c r="AD212" s="146">
        <v>2.0454718999999999E-4</v>
      </c>
      <c r="AE212" s="146">
        <v>1.8326783300000001E-4</v>
      </c>
      <c r="AF212" s="146">
        <v>1.0581608000000001E-5</v>
      </c>
      <c r="AG212" s="146">
        <v>0</v>
      </c>
      <c r="AH212" s="146">
        <v>0</v>
      </c>
      <c r="AI212" s="146">
        <v>0</v>
      </c>
      <c r="AJ212" s="146">
        <v>2.1830940899999999E-4</v>
      </c>
      <c r="AK212" s="146">
        <v>2.2379707900000001E-4</v>
      </c>
      <c r="AL212" s="146">
        <v>2.0454718999999999E-4</v>
      </c>
      <c r="AM212" s="146">
        <v>1.8326783300000001E-4</v>
      </c>
      <c r="AN212" s="146">
        <v>2.68260429E-4</v>
      </c>
      <c r="AO212" s="146">
        <v>2.5657282999999999E-4</v>
      </c>
      <c r="AP212" s="146">
        <v>2.4017889800000001E-4</v>
      </c>
      <c r="AQ212" s="146">
        <v>1.9513096300000001E-4</v>
      </c>
      <c r="AR212" s="146">
        <v>3.4711621399999997E-4</v>
      </c>
      <c r="AS212" s="146">
        <v>2.3598704600000001E-4</v>
      </c>
      <c r="AT212" s="146">
        <v>2.1979687100000001E-4</v>
      </c>
      <c r="AU212" s="146">
        <v>2.5828467299999998E-4</v>
      </c>
      <c r="AV212" s="146">
        <v>2.8829344700000002E-4</v>
      </c>
      <c r="AW212" s="146">
        <v>2.8122369700000002E-4</v>
      </c>
      <c r="AX212" s="146">
        <v>2.7481568799999999E-4</v>
      </c>
      <c r="AY212" s="146">
        <v>2.1791321999999999E-4</v>
      </c>
      <c r="AZ212" s="146">
        <v>3.7438102000000002E-5</v>
      </c>
      <c r="BA212" s="146">
        <v>2.2443035000000001E-5</v>
      </c>
      <c r="BB212" s="109">
        <v>0</v>
      </c>
      <c r="BC212" s="109">
        <v>0</v>
      </c>
      <c r="BD212" s="146">
        <v>7.7378306999999997E-5</v>
      </c>
      <c r="BE212" s="146">
        <v>6.2589730000000004E-5</v>
      </c>
      <c r="BF212" s="146">
        <v>0</v>
      </c>
      <c r="BG212" s="146">
        <v>0</v>
      </c>
      <c r="BH212" s="146">
        <v>5.8737011E-5</v>
      </c>
      <c r="BI212" s="146">
        <v>5.7426482000000001E-5</v>
      </c>
      <c r="BJ212" s="146">
        <v>5.5549576000000002E-5</v>
      </c>
      <c r="BK212" s="146">
        <v>5.2243651999999998E-5</v>
      </c>
      <c r="BL212" s="146">
        <v>1.12975474E-4</v>
      </c>
      <c r="BM212" s="146">
        <v>1.0852046E-4</v>
      </c>
      <c r="BN212" s="146">
        <v>1.12595052E-4</v>
      </c>
      <c r="BO212" s="146">
        <v>1.3616231600000001E-4</v>
      </c>
      <c r="BP212" s="146">
        <v>5.6033984999999998E-5</v>
      </c>
      <c r="BQ212" s="146">
        <v>5.4394824000000002E-5</v>
      </c>
      <c r="BR212" s="146">
        <v>5.2458362000000002E-5</v>
      </c>
      <c r="BS212" s="146">
        <v>4.8745587999999997E-5</v>
      </c>
      <c r="BT212" s="146">
        <v>5.8737250999999997E-5</v>
      </c>
      <c r="BU212" s="146">
        <v>5.7426607999999999E-5</v>
      </c>
      <c r="BV212" s="146">
        <v>5.5549500000000001E-5</v>
      </c>
      <c r="BW212" s="146">
        <v>5.2243624000000001E-5</v>
      </c>
      <c r="BX212" s="146">
        <v>5.8737011E-5</v>
      </c>
      <c r="BY212" s="146">
        <v>5.7426482000000001E-5</v>
      </c>
      <c r="BZ212" s="146">
        <v>5.5549576000000002E-5</v>
      </c>
      <c r="CA212" s="146">
        <v>5.2243651999999998E-5</v>
      </c>
      <c r="CB212" s="146">
        <v>2.7599647000000001E-5</v>
      </c>
      <c r="CC212" s="146">
        <v>2.6778603E-5</v>
      </c>
      <c r="CD212" s="146">
        <v>2.5950654E-5</v>
      </c>
      <c r="CE212" s="146">
        <v>2.3850450000000001E-5</v>
      </c>
      <c r="CF212" s="146">
        <v>4.2917621000000001E-5</v>
      </c>
      <c r="CG212" s="146">
        <v>4.1543252999999997E-5</v>
      </c>
      <c r="CH212" s="146">
        <v>3.9956490999999998E-5</v>
      </c>
      <c r="CI212" s="146">
        <v>3.6910562000000001E-5</v>
      </c>
      <c r="CJ212" s="146">
        <v>2.8141609999999999E-5</v>
      </c>
      <c r="CK212" s="146">
        <v>2.8135669000000001E-5</v>
      </c>
      <c r="CL212" s="146">
        <v>2.8182996E-5</v>
      </c>
      <c r="CM212" s="146">
        <v>3.1317907E-5</v>
      </c>
      <c r="CN212" s="146">
        <v>1.3297172499999999E-4</v>
      </c>
      <c r="CO212" s="146">
        <v>1.3993262200000001E-4</v>
      </c>
      <c r="CP212" s="146">
        <v>1.36789857E-4</v>
      </c>
      <c r="CQ212" s="146">
        <v>1.3796970100000001E-4</v>
      </c>
      <c r="CT212" s="105"/>
    </row>
    <row r="213" spans="1:98" x14ac:dyDescent="0.25">
      <c r="A213" s="122" t="s">
        <v>693</v>
      </c>
      <c r="B213" s="104" t="s">
        <v>698</v>
      </c>
      <c r="C213" s="88" t="s">
        <v>283</v>
      </c>
      <c r="D213" s="123">
        <f t="shared" ca="1" si="24"/>
        <v>2.6196750875000002E-4</v>
      </c>
      <c r="E213" s="123">
        <f t="shared" ca="1" si="24"/>
        <v>2.8297723375E-4</v>
      </c>
      <c r="F213" s="123">
        <f t="shared" ca="1" si="24"/>
        <v>8.3639567000000001E-5</v>
      </c>
      <c r="G213" s="123">
        <f t="shared" ca="1" si="24"/>
        <v>2.8297723375E-4</v>
      </c>
      <c r="H213" s="123">
        <f t="shared" ca="1" si="24"/>
        <v>2.693781275E-4</v>
      </c>
      <c r="I213" s="123">
        <f t="shared" ca="1" si="24"/>
        <v>6.3078504E-5</v>
      </c>
      <c r="J213" s="123">
        <f t="shared" ca="1" si="24"/>
        <v>2.4873930549999996E-4</v>
      </c>
      <c r="K213" s="123">
        <f t="shared" ca="1" si="24"/>
        <v>3.2736866999999998E-5</v>
      </c>
      <c r="L213" s="123">
        <f t="shared" ca="1" si="24"/>
        <v>1.3685889249999999E-5</v>
      </c>
      <c r="M213" s="123">
        <f t="shared" ca="1" si="24"/>
        <v>8.562873275E-5</v>
      </c>
      <c r="N213" s="123">
        <f t="shared" ca="1" si="24"/>
        <v>1.6903242225E-4</v>
      </c>
      <c r="O213" s="123">
        <f t="shared" ca="1" si="24"/>
        <v>8.1165237499999999E-5</v>
      </c>
      <c r="P213" s="123">
        <f t="shared" ca="1" si="24"/>
        <v>8.5628797500000013E-5</v>
      </c>
      <c r="Q213" s="123">
        <f t="shared" ca="1" si="24"/>
        <v>8.562873275E-5</v>
      </c>
      <c r="R213" s="123">
        <f t="shared" ca="1" si="24"/>
        <v>3.991342125E-5</v>
      </c>
      <c r="S213" s="123">
        <f t="shared" ca="1" si="24"/>
        <v>6.2080984749999997E-5</v>
      </c>
      <c r="T213" s="123">
        <f t="shared" ca="1" si="23"/>
        <v>4.5361001750000001E-5</v>
      </c>
      <c r="U213" s="124">
        <f t="shared" ca="1" si="23"/>
        <v>2.2357162399999999E-4</v>
      </c>
      <c r="X213" s="146">
        <v>3.3452617199999999E-4</v>
      </c>
      <c r="Y213" s="146">
        <v>2.62788982E-4</v>
      </c>
      <c r="Z213" s="146">
        <v>2.5389137299999999E-4</v>
      </c>
      <c r="AA213" s="146">
        <v>1.96663508E-4</v>
      </c>
      <c r="AB213" s="146">
        <v>2.8828352399999998E-4</v>
      </c>
      <c r="AC213" s="146">
        <v>2.7450738000000001E-4</v>
      </c>
      <c r="AD213" s="146">
        <v>2.67115367E-4</v>
      </c>
      <c r="AE213" s="146">
        <v>3.02002664E-4</v>
      </c>
      <c r="AF213" s="146">
        <v>1.5693520200000001E-4</v>
      </c>
      <c r="AG213" s="146">
        <v>7.8370864E-5</v>
      </c>
      <c r="AH213" s="146">
        <v>7.4171974999999999E-5</v>
      </c>
      <c r="AI213" s="146">
        <v>2.5080227000000001E-5</v>
      </c>
      <c r="AJ213" s="146">
        <v>2.8828352399999998E-4</v>
      </c>
      <c r="AK213" s="146">
        <v>2.7450738000000001E-4</v>
      </c>
      <c r="AL213" s="146">
        <v>2.67115367E-4</v>
      </c>
      <c r="AM213" s="146">
        <v>3.02002664E-4</v>
      </c>
      <c r="AN213" s="146">
        <v>2.9925149700000002E-4</v>
      </c>
      <c r="AO213" s="146">
        <v>2.6965937800000001E-4</v>
      </c>
      <c r="AP213" s="146">
        <v>2.52353441E-4</v>
      </c>
      <c r="AQ213" s="146">
        <v>2.5624819399999997E-4</v>
      </c>
      <c r="AR213" s="146">
        <v>8.3463905999999995E-5</v>
      </c>
      <c r="AS213" s="146">
        <v>5.7531436000000001E-5</v>
      </c>
      <c r="AT213" s="146">
        <v>5.3298747E-5</v>
      </c>
      <c r="AU213" s="146">
        <v>5.8019926999999997E-5</v>
      </c>
      <c r="AV213" s="146">
        <v>2.7011165100000002E-4</v>
      </c>
      <c r="AW213" s="146">
        <v>2.49483543E-4</v>
      </c>
      <c r="AX213" s="146">
        <v>2.31344325E-4</v>
      </c>
      <c r="AY213" s="146">
        <v>2.44017703E-4</v>
      </c>
      <c r="AZ213" s="146">
        <v>6.3044655999999996E-5</v>
      </c>
      <c r="BA213" s="146">
        <v>6.7902811999999996E-5</v>
      </c>
      <c r="BB213" s="109">
        <v>0</v>
      </c>
      <c r="BC213" s="109">
        <v>0</v>
      </c>
      <c r="BD213" s="146">
        <v>3.0710339999999999E-5</v>
      </c>
      <c r="BE213" s="146">
        <v>2.4033216999999999E-5</v>
      </c>
      <c r="BF213" s="146">
        <v>0</v>
      </c>
      <c r="BG213" s="146">
        <v>0</v>
      </c>
      <c r="BH213" s="146">
        <v>9.3364891E-5</v>
      </c>
      <c r="BI213" s="146">
        <v>8.6899195999999999E-5</v>
      </c>
      <c r="BJ213" s="146">
        <v>8.3905676E-5</v>
      </c>
      <c r="BK213" s="146">
        <v>7.8345168000000002E-5</v>
      </c>
      <c r="BL213" s="146">
        <v>1.73499536E-4</v>
      </c>
      <c r="BM213" s="146">
        <v>1.54562452E-4</v>
      </c>
      <c r="BN213" s="146">
        <v>1.61501897E-4</v>
      </c>
      <c r="BO213" s="146">
        <v>1.8656580400000001E-4</v>
      </c>
      <c r="BP213" s="146">
        <v>8.9303657999999995E-5</v>
      </c>
      <c r="BQ213" s="146">
        <v>8.2365172000000006E-5</v>
      </c>
      <c r="BR213" s="146">
        <v>7.9433877999999998E-5</v>
      </c>
      <c r="BS213" s="146">
        <v>7.3558241999999998E-5</v>
      </c>
      <c r="BT213" s="146">
        <v>9.3365169E-5</v>
      </c>
      <c r="BU213" s="146">
        <v>8.6899279000000006E-5</v>
      </c>
      <c r="BV213" s="146">
        <v>8.3905732000000006E-5</v>
      </c>
      <c r="BW213" s="146">
        <v>7.8345009999999997E-5</v>
      </c>
      <c r="BX213" s="146">
        <v>9.3364891E-5</v>
      </c>
      <c r="BY213" s="146">
        <v>8.6899195999999999E-5</v>
      </c>
      <c r="BZ213" s="146">
        <v>8.3905676E-5</v>
      </c>
      <c r="CA213" s="146">
        <v>7.8345168000000002E-5</v>
      </c>
      <c r="CB213" s="146">
        <v>4.3982144999999997E-5</v>
      </c>
      <c r="CC213" s="146">
        <v>4.0506251999999997E-5</v>
      </c>
      <c r="CD213" s="146">
        <v>3.9255506E-5</v>
      </c>
      <c r="CE213" s="146">
        <v>3.5909781999999997E-5</v>
      </c>
      <c r="CF213" s="146">
        <v>6.8676011000000001E-5</v>
      </c>
      <c r="CG213" s="146">
        <v>6.3008309999999998E-5</v>
      </c>
      <c r="CH213" s="146">
        <v>6.0645939999999998E-5</v>
      </c>
      <c r="CI213" s="146">
        <v>5.5993677999999999E-5</v>
      </c>
      <c r="CJ213" s="146">
        <v>4.6172625000000001E-5</v>
      </c>
      <c r="CK213" s="146">
        <v>4.3167317000000002E-5</v>
      </c>
      <c r="CL213" s="146">
        <v>4.3266556999999999E-5</v>
      </c>
      <c r="CM213" s="146">
        <v>4.8837508000000003E-5</v>
      </c>
      <c r="CN213" s="146">
        <v>2.1849928299999999E-4</v>
      </c>
      <c r="CO213" s="146">
        <v>2.2483947E-4</v>
      </c>
      <c r="CP213" s="146">
        <v>2.31396964E-4</v>
      </c>
      <c r="CQ213" s="146">
        <v>2.19550779E-4</v>
      </c>
      <c r="CT213" s="105"/>
    </row>
    <row r="214" spans="1:98" x14ac:dyDescent="0.25">
      <c r="A214" s="122" t="s">
        <v>693</v>
      </c>
      <c r="B214" s="104" t="s">
        <v>698</v>
      </c>
      <c r="C214" s="88" t="s">
        <v>285</v>
      </c>
      <c r="D214" s="123">
        <f t="shared" ca="1" si="24"/>
        <v>2.9293466125000003E-4</v>
      </c>
      <c r="E214" s="123">
        <f t="shared" ca="1" si="24"/>
        <v>4.1602541924999999E-4</v>
      </c>
      <c r="F214" s="123">
        <f t="shared" ca="1" si="24"/>
        <v>0</v>
      </c>
      <c r="G214" s="123">
        <f t="shared" ca="1" si="24"/>
        <v>4.1602541924999999E-4</v>
      </c>
      <c r="H214" s="123">
        <f t="shared" ca="1" si="24"/>
        <v>4.4741394424999999E-4</v>
      </c>
      <c r="I214" s="123">
        <f t="shared" ca="1" si="24"/>
        <v>0</v>
      </c>
      <c r="J214" s="123">
        <f t="shared" ca="1" si="24"/>
        <v>5.1464298450000002E-4</v>
      </c>
      <c r="K214" s="123">
        <f t="shared" ca="1" si="24"/>
        <v>4.1841451750000006E-5</v>
      </c>
      <c r="L214" s="123">
        <f t="shared" ca="1" si="24"/>
        <v>4.1680393749999999E-5</v>
      </c>
      <c r="M214" s="123">
        <f t="shared" ca="1" si="24"/>
        <v>1.17096597E-4</v>
      </c>
      <c r="N214" s="123">
        <f t="shared" ca="1" si="24"/>
        <v>1.5255090825E-4</v>
      </c>
      <c r="O214" s="123">
        <f t="shared" ca="1" si="24"/>
        <v>1.0716721924999999E-4</v>
      </c>
      <c r="P214" s="123">
        <f t="shared" ca="1" si="24"/>
        <v>1.1709664199999999E-4</v>
      </c>
      <c r="Q214" s="123">
        <f t="shared" ca="1" si="24"/>
        <v>1.17096597E-4</v>
      </c>
      <c r="R214" s="123">
        <f t="shared" ca="1" si="24"/>
        <v>5.195306825E-5</v>
      </c>
      <c r="S214" s="123">
        <f t="shared" ca="1" si="24"/>
        <v>8.2677843499999999E-5</v>
      </c>
      <c r="T214" s="123">
        <f t="shared" ca="1" si="23"/>
        <v>5.9778617249999996E-5</v>
      </c>
      <c r="U214" s="124">
        <f t="shared" ca="1" si="23"/>
        <v>3.6922471624999998E-4</v>
      </c>
      <c r="X214" s="146">
        <v>2.5081081500000002E-4</v>
      </c>
      <c r="Y214" s="146">
        <v>4.4136807400000001E-4</v>
      </c>
      <c r="Z214" s="146">
        <v>3.3324555199999999E-4</v>
      </c>
      <c r="AA214" s="146">
        <v>1.4631420400000001E-4</v>
      </c>
      <c r="AB214" s="146">
        <v>3.3153460200000001E-4</v>
      </c>
      <c r="AC214" s="146">
        <v>6.3519167500000002E-4</v>
      </c>
      <c r="AD214" s="146">
        <v>4.7614327299999999E-4</v>
      </c>
      <c r="AE214" s="146">
        <v>2.2123212700000001E-4</v>
      </c>
      <c r="AF214" s="146">
        <v>0</v>
      </c>
      <c r="AG214" s="146">
        <v>0</v>
      </c>
      <c r="AH214" s="146">
        <v>0</v>
      </c>
      <c r="AI214" s="146">
        <v>0</v>
      </c>
      <c r="AJ214" s="146">
        <v>3.3153460200000001E-4</v>
      </c>
      <c r="AK214" s="146">
        <v>6.3519167500000002E-4</v>
      </c>
      <c r="AL214" s="146">
        <v>4.7614327299999999E-4</v>
      </c>
      <c r="AM214" s="146">
        <v>2.2123212700000001E-4</v>
      </c>
      <c r="AN214" s="146">
        <v>3.5696978600000001E-4</v>
      </c>
      <c r="AO214" s="146">
        <v>6.8810954999999998E-4</v>
      </c>
      <c r="AP214" s="146">
        <v>5.1509676700000001E-4</v>
      </c>
      <c r="AQ214" s="146">
        <v>2.2947967400000001E-4</v>
      </c>
      <c r="AR214" s="146">
        <v>0</v>
      </c>
      <c r="AS214" s="146">
        <v>0</v>
      </c>
      <c r="AT214" s="146">
        <v>0</v>
      </c>
      <c r="AU214" s="146">
        <v>0</v>
      </c>
      <c r="AV214" s="146">
        <v>4.1563702600000001E-4</v>
      </c>
      <c r="AW214" s="146">
        <v>7.84384531E-4</v>
      </c>
      <c r="AX214" s="146">
        <v>6.0172129099999997E-4</v>
      </c>
      <c r="AY214" s="146">
        <v>2.5682909E-4</v>
      </c>
      <c r="AZ214" s="146">
        <v>7.5921876000000003E-5</v>
      </c>
      <c r="BA214" s="146">
        <v>9.1443931000000005E-5</v>
      </c>
      <c r="BB214" s="109">
        <v>0</v>
      </c>
      <c r="BC214" s="109">
        <v>0</v>
      </c>
      <c r="BD214" s="146">
        <v>9.1657677999999995E-5</v>
      </c>
      <c r="BE214" s="146">
        <v>7.5063897000000003E-5</v>
      </c>
      <c r="BF214" s="146">
        <v>0</v>
      </c>
      <c r="BG214" s="146">
        <v>0</v>
      </c>
      <c r="BH214" s="146">
        <v>9.2342242E-5</v>
      </c>
      <c r="BI214" s="146">
        <v>1.7910336000000001E-4</v>
      </c>
      <c r="BJ214" s="146">
        <v>1.3436410300000001E-4</v>
      </c>
      <c r="BK214" s="146">
        <v>6.2576683E-5</v>
      </c>
      <c r="BL214" s="146">
        <v>1.7457147599999999E-4</v>
      </c>
      <c r="BM214" s="146">
        <v>1.98570243E-4</v>
      </c>
      <c r="BN214" s="146">
        <v>1.5689901699999999E-4</v>
      </c>
      <c r="BO214" s="146">
        <v>8.0162897000000003E-5</v>
      </c>
      <c r="BP214" s="146">
        <v>8.4337425999999994E-5</v>
      </c>
      <c r="BQ214" s="146">
        <v>1.63125038E-4</v>
      </c>
      <c r="BR214" s="146">
        <v>1.2335613500000001E-4</v>
      </c>
      <c r="BS214" s="146">
        <v>5.7850277999999997E-5</v>
      </c>
      <c r="BT214" s="146">
        <v>9.2342255999999998E-5</v>
      </c>
      <c r="BU214" s="146">
        <v>1.7910342599999999E-4</v>
      </c>
      <c r="BV214" s="146">
        <v>1.34364242E-4</v>
      </c>
      <c r="BW214" s="146">
        <v>6.2576643999999993E-5</v>
      </c>
      <c r="BX214" s="146">
        <v>9.2342242E-5</v>
      </c>
      <c r="BY214" s="146">
        <v>1.7910336000000001E-4</v>
      </c>
      <c r="BZ214" s="146">
        <v>1.3436410300000001E-4</v>
      </c>
      <c r="CA214" s="146">
        <v>6.2576683E-5</v>
      </c>
      <c r="CB214" s="146">
        <v>4.1552772999999999E-5</v>
      </c>
      <c r="CC214" s="146">
        <v>7.8212457000000006E-5</v>
      </c>
      <c r="CD214" s="146">
        <v>5.9899287000000002E-5</v>
      </c>
      <c r="CE214" s="146">
        <v>2.8147756000000001E-5</v>
      </c>
      <c r="CF214" s="146">
        <v>6.4817489999999993E-5</v>
      </c>
      <c r="CG214" s="146">
        <v>1.2578611700000001E-4</v>
      </c>
      <c r="CH214" s="146">
        <v>9.5075636E-5</v>
      </c>
      <c r="CI214" s="146">
        <v>4.5032130999999997E-5</v>
      </c>
      <c r="CJ214" s="146">
        <v>4.4327014999999999E-5</v>
      </c>
      <c r="CK214" s="146">
        <v>8.6076297999999996E-5</v>
      </c>
      <c r="CL214" s="146">
        <v>6.8191498999999996E-5</v>
      </c>
      <c r="CM214" s="146">
        <v>4.0519657E-5</v>
      </c>
      <c r="CN214" s="146">
        <v>3.0143639500000003E-4</v>
      </c>
      <c r="CO214" s="146">
        <v>5.49273672E-4</v>
      </c>
      <c r="CP214" s="146">
        <v>4.1770239299999999E-4</v>
      </c>
      <c r="CQ214" s="146">
        <v>2.08486405E-4</v>
      </c>
      <c r="CT214" s="105"/>
    </row>
    <row r="215" spans="1:98" x14ac:dyDescent="0.25">
      <c r="A215" s="122" t="s">
        <v>693</v>
      </c>
      <c r="B215" s="104" t="s">
        <v>698</v>
      </c>
      <c r="C215" s="88" t="s">
        <v>286</v>
      </c>
      <c r="D215" s="123">
        <f t="shared" ca="1" si="24"/>
        <v>1.5692539867500001E-3</v>
      </c>
      <c r="E215" s="123">
        <f t="shared" ca="1" si="24"/>
        <v>1.44727958525E-3</v>
      </c>
      <c r="F215" s="123">
        <f t="shared" ca="1" si="24"/>
        <v>1.68664288E-4</v>
      </c>
      <c r="G215" s="123">
        <f t="shared" ca="1" si="24"/>
        <v>1.44727958525E-3</v>
      </c>
      <c r="H215" s="123">
        <f t="shared" ca="1" si="24"/>
        <v>1.28603405475E-3</v>
      </c>
      <c r="I215" s="123">
        <f t="shared" ca="1" si="24"/>
        <v>2.36159937E-4</v>
      </c>
      <c r="J215" s="123">
        <f t="shared" ca="1" si="24"/>
        <v>1.1304471902499999E-3</v>
      </c>
      <c r="K215" s="123">
        <f t="shared" ca="1" si="24"/>
        <v>1.4275861149999999E-4</v>
      </c>
      <c r="L215" s="123">
        <f t="shared" ca="1" si="24"/>
        <v>5.7911351000000002E-5</v>
      </c>
      <c r="M215" s="123">
        <f t="shared" ca="1" si="24"/>
        <v>4.08379082E-4</v>
      </c>
      <c r="N215" s="123">
        <f t="shared" ca="1" si="24"/>
        <v>7.6998003500000005E-4</v>
      </c>
      <c r="O215" s="123">
        <f t="shared" ca="1" si="24"/>
        <v>3.8771052425000001E-4</v>
      </c>
      <c r="P215" s="123">
        <f t="shared" ca="1" si="24"/>
        <v>4.0837896075E-4</v>
      </c>
      <c r="Q215" s="123">
        <f t="shared" ca="1" si="24"/>
        <v>4.08379082E-4</v>
      </c>
      <c r="R215" s="123">
        <f t="shared" ca="1" si="24"/>
        <v>1.8988890574999999E-4</v>
      </c>
      <c r="S215" s="123">
        <f t="shared" ca="1" si="24"/>
        <v>2.9573612149999995E-4</v>
      </c>
      <c r="T215" s="123">
        <f t="shared" ca="1" si="23"/>
        <v>2.1545673225000002E-4</v>
      </c>
      <c r="U215" s="124">
        <f t="shared" ca="1" si="23"/>
        <v>1.0551735830000002E-3</v>
      </c>
      <c r="X215" s="146">
        <v>1.886131663E-3</v>
      </c>
      <c r="Y215" s="146">
        <v>1.5505346399999999E-3</v>
      </c>
      <c r="Z215" s="146">
        <v>1.52601781E-3</v>
      </c>
      <c r="AA215" s="146">
        <v>1.3143318340000001E-3</v>
      </c>
      <c r="AB215" s="146">
        <v>1.569557734E-3</v>
      </c>
      <c r="AC215" s="146">
        <v>1.5709570850000001E-3</v>
      </c>
      <c r="AD215" s="146">
        <v>1.411433075E-3</v>
      </c>
      <c r="AE215" s="146">
        <v>1.2371704470000001E-3</v>
      </c>
      <c r="AF215" s="146">
        <v>2.8705170600000002E-4</v>
      </c>
      <c r="AG215" s="146">
        <v>1.4100167299999999E-4</v>
      </c>
      <c r="AH215" s="146">
        <v>1.3456140400000001E-4</v>
      </c>
      <c r="AI215" s="146">
        <v>1.12042369E-4</v>
      </c>
      <c r="AJ215" s="146">
        <v>1.569557734E-3</v>
      </c>
      <c r="AK215" s="146">
        <v>1.5709570850000001E-3</v>
      </c>
      <c r="AL215" s="146">
        <v>1.411433075E-3</v>
      </c>
      <c r="AM215" s="146">
        <v>1.2371704470000001E-3</v>
      </c>
      <c r="AN215" s="146">
        <v>1.4762931409999999E-3</v>
      </c>
      <c r="AO215" s="146">
        <v>1.4047922430000001E-3</v>
      </c>
      <c r="AP215" s="146">
        <v>1.233485414E-3</v>
      </c>
      <c r="AQ215" s="146">
        <v>1.0295654209999999E-3</v>
      </c>
      <c r="AR215" s="146">
        <v>1.96547954E-4</v>
      </c>
      <c r="AS215" s="146">
        <v>3.5235808199999999E-4</v>
      </c>
      <c r="AT215" s="146">
        <v>2.6800747899999999E-4</v>
      </c>
      <c r="AU215" s="146">
        <v>1.2772623300000001E-4</v>
      </c>
      <c r="AV215" s="146">
        <v>1.2872594549999999E-3</v>
      </c>
      <c r="AW215" s="146">
        <v>1.2536939460000001E-3</v>
      </c>
      <c r="AX215" s="146">
        <v>1.0825864499999999E-3</v>
      </c>
      <c r="AY215" s="146">
        <v>8.9824890999999998E-4</v>
      </c>
      <c r="AZ215" s="146">
        <v>2.7388783199999998E-4</v>
      </c>
      <c r="BA215" s="146">
        <v>2.9714661400000002E-4</v>
      </c>
      <c r="BB215" s="109">
        <v>0</v>
      </c>
      <c r="BC215" s="109">
        <v>0</v>
      </c>
      <c r="BD215" s="146">
        <v>1.2854135000000001E-4</v>
      </c>
      <c r="BE215" s="146">
        <v>1.03104054E-4</v>
      </c>
      <c r="BF215" s="146">
        <v>0</v>
      </c>
      <c r="BG215" s="146">
        <v>0</v>
      </c>
      <c r="BH215" s="146">
        <v>4.2857919399999999E-4</v>
      </c>
      <c r="BI215" s="146">
        <v>4.2011020100000002E-4</v>
      </c>
      <c r="BJ215" s="146">
        <v>4.0571556700000003E-4</v>
      </c>
      <c r="BK215" s="146">
        <v>3.7911136600000001E-4</v>
      </c>
      <c r="BL215" s="146">
        <v>7.7035812300000001E-4</v>
      </c>
      <c r="BM215" s="146">
        <v>7.0838428999999998E-4</v>
      </c>
      <c r="BN215" s="146">
        <v>7.4513956600000004E-4</v>
      </c>
      <c r="BO215" s="146">
        <v>8.5603816100000005E-4</v>
      </c>
      <c r="BP215" s="146">
        <v>4.1020707900000001E-4</v>
      </c>
      <c r="BQ215" s="146">
        <v>3.9924790899999998E-4</v>
      </c>
      <c r="BR215" s="146">
        <v>3.84935554E-4</v>
      </c>
      <c r="BS215" s="146">
        <v>3.5645155499999998E-4</v>
      </c>
      <c r="BT215" s="146">
        <v>4.28579814E-4</v>
      </c>
      <c r="BU215" s="146">
        <v>4.2010972900000001E-4</v>
      </c>
      <c r="BV215" s="146">
        <v>4.05715193E-4</v>
      </c>
      <c r="BW215" s="146">
        <v>3.7911110700000002E-4</v>
      </c>
      <c r="BX215" s="146">
        <v>4.2857919399999999E-4</v>
      </c>
      <c r="BY215" s="146">
        <v>4.2011020100000002E-4</v>
      </c>
      <c r="BZ215" s="146">
        <v>4.0571556700000003E-4</v>
      </c>
      <c r="CA215" s="146">
        <v>3.7911136600000001E-4</v>
      </c>
      <c r="CB215" s="146">
        <v>2.01146306E-4</v>
      </c>
      <c r="CC215" s="146">
        <v>1.9555298199999999E-4</v>
      </c>
      <c r="CD215" s="146">
        <v>1.8970042600000001E-4</v>
      </c>
      <c r="CE215" s="146">
        <v>1.73155909E-4</v>
      </c>
      <c r="CF215" s="146">
        <v>3.1446768599999999E-4</v>
      </c>
      <c r="CG215" s="146">
        <v>3.0469034199999997E-4</v>
      </c>
      <c r="CH215" s="146">
        <v>2.9312040299999997E-4</v>
      </c>
      <c r="CI215" s="146">
        <v>2.7066605500000002E-4</v>
      </c>
      <c r="CJ215" s="146">
        <v>2.1053948800000001E-4</v>
      </c>
      <c r="CK215" s="146">
        <v>2.0815947900000001E-4</v>
      </c>
      <c r="CL215" s="146">
        <v>2.0678345000000001E-4</v>
      </c>
      <c r="CM215" s="146">
        <v>2.36344512E-4</v>
      </c>
      <c r="CN215" s="146">
        <v>1.0038400119999999E-3</v>
      </c>
      <c r="CO215" s="146">
        <v>1.0752270400000001E-3</v>
      </c>
      <c r="CP215" s="146">
        <v>1.092900479E-3</v>
      </c>
      <c r="CQ215" s="146">
        <v>1.0487268010000001E-3</v>
      </c>
      <c r="CT215" s="105"/>
    </row>
    <row r="216" spans="1:98" x14ac:dyDescent="0.25">
      <c r="A216" s="122" t="s">
        <v>693</v>
      </c>
      <c r="B216" s="104" t="s">
        <v>698</v>
      </c>
      <c r="C216" s="88" t="s">
        <v>288</v>
      </c>
      <c r="D216" s="123">
        <f t="shared" ca="1" si="24"/>
        <v>2.4489013700000001E-3</v>
      </c>
      <c r="E216" s="123">
        <f t="shared" ca="1" si="24"/>
        <v>2.6549110230000002E-3</v>
      </c>
      <c r="F216" s="123">
        <f t="shared" ca="1" si="24"/>
        <v>4.9089403700000003E-4</v>
      </c>
      <c r="G216" s="123">
        <f t="shared" ca="1" si="24"/>
        <v>2.6549110230000002E-3</v>
      </c>
      <c r="H216" s="123">
        <f t="shared" ca="1" si="24"/>
        <v>2.5338024192500001E-3</v>
      </c>
      <c r="I216" s="123">
        <f t="shared" ca="1" si="24"/>
        <v>1.667378725E-5</v>
      </c>
      <c r="J216" s="123">
        <f t="shared" ca="1" si="24"/>
        <v>2.3644732217500001E-3</v>
      </c>
      <c r="K216" s="123">
        <f t="shared" ca="1" si="24"/>
        <v>3.3170123675000003E-4</v>
      </c>
      <c r="L216" s="123">
        <f t="shared" ca="1" si="24"/>
        <v>1.5453074824999999E-4</v>
      </c>
      <c r="M216" s="123">
        <f t="shared" ca="1" si="24"/>
        <v>7.9952123300000002E-4</v>
      </c>
      <c r="N216" s="123">
        <f t="shared" ca="1" si="24"/>
        <v>1.5754992482499999E-3</v>
      </c>
      <c r="O216" s="123">
        <f t="shared" ca="1" si="24"/>
        <v>7.5684068050000004E-4</v>
      </c>
      <c r="P216" s="123">
        <f t="shared" ca="1" si="24"/>
        <v>7.995216175E-4</v>
      </c>
      <c r="Q216" s="123">
        <f t="shared" ca="1" si="24"/>
        <v>7.9952123300000002E-4</v>
      </c>
      <c r="R216" s="123">
        <f t="shared" ca="1" si="24"/>
        <v>3.7493755600000005E-4</v>
      </c>
      <c r="S216" s="123">
        <f t="shared" ca="1" si="24"/>
        <v>5.8376143199999992E-4</v>
      </c>
      <c r="T216" s="123">
        <f t="shared" ca="1" si="23"/>
        <v>4.3417073225E-4</v>
      </c>
      <c r="U216" s="124">
        <f t="shared" ca="1" si="23"/>
        <v>2.1755568517499999E-3</v>
      </c>
      <c r="X216" s="146">
        <v>2.811905753E-3</v>
      </c>
      <c r="Y216" s="146">
        <v>2.5817602270000002E-3</v>
      </c>
      <c r="Z216" s="146">
        <v>2.4962319769999998E-3</v>
      </c>
      <c r="AA216" s="146">
        <v>1.9057075230000001E-3</v>
      </c>
      <c r="AB216" s="146">
        <v>2.4224943189999999E-3</v>
      </c>
      <c r="AC216" s="146">
        <v>2.6134859009999999E-3</v>
      </c>
      <c r="AD216" s="146">
        <v>2.5673683920000002E-3</v>
      </c>
      <c r="AE216" s="146">
        <v>3.0162954799999998E-3</v>
      </c>
      <c r="AF216" s="146">
        <v>8.7331842500000003E-4</v>
      </c>
      <c r="AG216" s="146">
        <v>4.6369709100000002E-4</v>
      </c>
      <c r="AH216" s="146">
        <v>4.4191784499999999E-4</v>
      </c>
      <c r="AI216" s="146">
        <v>1.84642787E-4</v>
      </c>
      <c r="AJ216" s="146">
        <v>2.4224943189999999E-3</v>
      </c>
      <c r="AK216" s="146">
        <v>2.6134859009999999E-3</v>
      </c>
      <c r="AL216" s="146">
        <v>2.5673683920000002E-3</v>
      </c>
      <c r="AM216" s="146">
        <v>3.0162954799999998E-3</v>
      </c>
      <c r="AN216" s="146">
        <v>2.523399736E-3</v>
      </c>
      <c r="AO216" s="146">
        <v>2.600501726E-3</v>
      </c>
      <c r="AP216" s="146">
        <v>2.4599021640000001E-3</v>
      </c>
      <c r="AQ216" s="146">
        <v>2.5514060510000002E-3</v>
      </c>
      <c r="AR216" s="146">
        <v>1.6351044E-5</v>
      </c>
      <c r="AS216" s="146">
        <v>3.7995833999999999E-5</v>
      </c>
      <c r="AT216" s="146">
        <v>1.2348271000000001E-5</v>
      </c>
      <c r="AU216" s="146">
        <v>0</v>
      </c>
      <c r="AV216" s="146">
        <v>2.2949785939999998E-3</v>
      </c>
      <c r="AW216" s="146">
        <v>2.4196637589999999E-3</v>
      </c>
      <c r="AX216" s="146">
        <v>2.283930115E-3</v>
      </c>
      <c r="AY216" s="146">
        <v>2.4593204190000001E-3</v>
      </c>
      <c r="AZ216" s="146">
        <v>6.1555419700000001E-4</v>
      </c>
      <c r="BA216" s="146">
        <v>7.1125075000000001E-4</v>
      </c>
      <c r="BB216" s="109">
        <v>0</v>
      </c>
      <c r="BC216" s="109">
        <v>0</v>
      </c>
      <c r="BD216" s="146">
        <v>3.1308873599999998E-4</v>
      </c>
      <c r="BE216" s="146">
        <v>2.6616775100000002E-4</v>
      </c>
      <c r="BF216" s="146">
        <v>1.6204931999999999E-5</v>
      </c>
      <c r="BG216" s="146">
        <v>2.2661573999999999E-5</v>
      </c>
      <c r="BH216" s="146">
        <v>7.8873361099999996E-4</v>
      </c>
      <c r="BI216" s="146">
        <v>8.4271502399999997E-4</v>
      </c>
      <c r="BJ216" s="146">
        <v>8.1096251600000003E-4</v>
      </c>
      <c r="BK216" s="146">
        <v>7.5567378100000002E-4</v>
      </c>
      <c r="BL216" s="146">
        <v>1.5070130719999999E-3</v>
      </c>
      <c r="BM216" s="146">
        <v>1.4629397680000001E-3</v>
      </c>
      <c r="BN216" s="146">
        <v>1.5755296340000001E-3</v>
      </c>
      <c r="BO216" s="146">
        <v>1.7565145189999999E-3</v>
      </c>
      <c r="BP216" s="146">
        <v>7.5336911700000001E-4</v>
      </c>
      <c r="BQ216" s="146">
        <v>7.9753565600000002E-4</v>
      </c>
      <c r="BR216" s="146">
        <v>7.6606773300000005E-4</v>
      </c>
      <c r="BS216" s="146">
        <v>7.1039021599999998E-4</v>
      </c>
      <c r="BT216" s="146">
        <v>7.88733708E-4</v>
      </c>
      <c r="BU216" s="146">
        <v>8.4271391099999997E-4</v>
      </c>
      <c r="BV216" s="146">
        <v>8.1096357500000003E-4</v>
      </c>
      <c r="BW216" s="146">
        <v>7.5567527600000001E-4</v>
      </c>
      <c r="BX216" s="146">
        <v>7.8873361099999996E-4</v>
      </c>
      <c r="BY216" s="146">
        <v>8.4271502399999997E-4</v>
      </c>
      <c r="BZ216" s="146">
        <v>8.1096251600000003E-4</v>
      </c>
      <c r="CA216" s="146">
        <v>7.5567378100000002E-4</v>
      </c>
      <c r="CB216" s="146">
        <v>3.7467015699999999E-4</v>
      </c>
      <c r="CC216" s="146">
        <v>3.9410775200000002E-4</v>
      </c>
      <c r="CD216" s="146">
        <v>3.8106000699999999E-4</v>
      </c>
      <c r="CE216" s="146">
        <v>3.4991230799999998E-4</v>
      </c>
      <c r="CF216" s="146">
        <v>5.8450454200000002E-4</v>
      </c>
      <c r="CG216" s="146">
        <v>6.15090269E-4</v>
      </c>
      <c r="CH216" s="146">
        <v>5.8941677000000001E-4</v>
      </c>
      <c r="CI216" s="146">
        <v>5.4603414699999999E-4</v>
      </c>
      <c r="CJ216" s="146">
        <v>4.0526397999999999E-4</v>
      </c>
      <c r="CK216" s="146">
        <v>4.2758181200000002E-4</v>
      </c>
      <c r="CL216" s="146">
        <v>4.2336716999999999E-4</v>
      </c>
      <c r="CM216" s="146">
        <v>4.8046996700000001E-4</v>
      </c>
      <c r="CN216" s="146">
        <v>1.9370665909999999E-3</v>
      </c>
      <c r="CO216" s="146">
        <v>2.2872591919999999E-3</v>
      </c>
      <c r="CP216" s="146">
        <v>2.2832178419999998E-3</v>
      </c>
      <c r="CQ216" s="146">
        <v>2.1946837820000001E-3</v>
      </c>
      <c r="CT216" s="105"/>
    </row>
    <row r="217" spans="1:98" x14ac:dyDescent="0.25">
      <c r="A217" s="122" t="s">
        <v>693</v>
      </c>
      <c r="B217" s="104" t="s">
        <v>698</v>
      </c>
      <c r="C217" s="88" t="s">
        <v>289</v>
      </c>
      <c r="D217" s="123">
        <f t="shared" ca="1" si="24"/>
        <v>1.8898891959999999E-3</v>
      </c>
      <c r="E217" s="123">
        <f t="shared" ca="1" si="24"/>
        <v>3.0817638137500001E-3</v>
      </c>
      <c r="F217" s="123">
        <f t="shared" ca="1" si="24"/>
        <v>2.0000854524999999E-4</v>
      </c>
      <c r="G217" s="123">
        <f t="shared" ca="1" si="24"/>
        <v>3.0817638137500001E-3</v>
      </c>
      <c r="H217" s="123">
        <f t="shared" ca="1" si="24"/>
        <v>3.5329401322500001E-3</v>
      </c>
      <c r="I217" s="123">
        <f t="shared" ca="1" si="24"/>
        <v>6.2113774407500004E-3</v>
      </c>
      <c r="J217" s="123">
        <f t="shared" ca="1" si="24"/>
        <v>3.8483409844999998E-3</v>
      </c>
      <c r="K217" s="123">
        <f t="shared" ca="1" si="24"/>
        <v>2.7230147074999998E-4</v>
      </c>
      <c r="L217" s="123">
        <f t="shared" ca="1" si="24"/>
        <v>3.9899418699999997E-4</v>
      </c>
      <c r="M217" s="123">
        <f t="shared" ca="1" si="24"/>
        <v>8.1715487174999994E-4</v>
      </c>
      <c r="N217" s="123">
        <f t="shared" ca="1" si="24"/>
        <v>1.59633316625E-3</v>
      </c>
      <c r="O217" s="123">
        <f t="shared" ca="1" si="24"/>
        <v>7.7569502299999998E-4</v>
      </c>
      <c r="P217" s="123">
        <f t="shared" ca="1" si="24"/>
        <v>8.1715527324999996E-4</v>
      </c>
      <c r="Q217" s="123">
        <f t="shared" ca="1" si="24"/>
        <v>8.1715487174999994E-4</v>
      </c>
      <c r="R217" s="123">
        <f t="shared" ca="1" si="24"/>
        <v>3.8213091124999999E-4</v>
      </c>
      <c r="S217" s="123">
        <f t="shared" ca="1" si="24"/>
        <v>5.9393658025000005E-4</v>
      </c>
      <c r="T217" s="123">
        <f t="shared" ca="1" si="23"/>
        <v>4.311815E-4</v>
      </c>
      <c r="U217" s="124">
        <f t="shared" ca="1" si="23"/>
        <v>2.1218859297500001E-3</v>
      </c>
      <c r="X217" s="146">
        <v>2.381881806E-3</v>
      </c>
      <c r="Y217" s="146">
        <v>1.8826306750000001E-3</v>
      </c>
      <c r="Z217" s="146">
        <v>1.789193691E-3</v>
      </c>
      <c r="AA217" s="146">
        <v>1.5058506119999999E-3</v>
      </c>
      <c r="AB217" s="146">
        <v>3.3191898219999999E-3</v>
      </c>
      <c r="AC217" s="146">
        <v>3.364271834E-3</v>
      </c>
      <c r="AD217" s="146">
        <v>2.9833815389999998E-3</v>
      </c>
      <c r="AE217" s="146">
        <v>2.6602120600000001E-3</v>
      </c>
      <c r="AF217" s="146">
        <v>3.2036600299999998E-4</v>
      </c>
      <c r="AG217" s="146">
        <v>1.6480227399999999E-4</v>
      </c>
      <c r="AH217" s="146">
        <v>1.5114166899999999E-4</v>
      </c>
      <c r="AI217" s="146">
        <v>1.63724235E-4</v>
      </c>
      <c r="AJ217" s="146">
        <v>3.3191898219999999E-3</v>
      </c>
      <c r="AK217" s="146">
        <v>3.364271834E-3</v>
      </c>
      <c r="AL217" s="146">
        <v>2.9833815389999998E-3</v>
      </c>
      <c r="AM217" s="146">
        <v>2.6602120600000001E-3</v>
      </c>
      <c r="AN217" s="146">
        <v>4.0447642189999997E-3</v>
      </c>
      <c r="AO217" s="146">
        <v>3.8084200410000001E-3</v>
      </c>
      <c r="AP217" s="146">
        <v>3.4378413709999999E-3</v>
      </c>
      <c r="AQ217" s="146">
        <v>2.840734898E-3</v>
      </c>
      <c r="AR217" s="146">
        <v>6.8520350460000001E-3</v>
      </c>
      <c r="AS217" s="146">
        <v>7.687952227E-3</v>
      </c>
      <c r="AT217" s="146">
        <v>6.5859410260000004E-3</v>
      </c>
      <c r="AU217" s="146">
        <v>3.7195814639999999E-3</v>
      </c>
      <c r="AV217" s="146">
        <v>4.2504344950000002E-3</v>
      </c>
      <c r="AW217" s="146">
        <v>4.1368895120000001E-3</v>
      </c>
      <c r="AX217" s="146">
        <v>3.8707866349999998E-3</v>
      </c>
      <c r="AY217" s="146">
        <v>3.1352532959999999E-3</v>
      </c>
      <c r="AZ217" s="146">
        <v>6.8868361699999997E-4</v>
      </c>
      <c r="BA217" s="146">
        <v>4.0052226600000002E-4</v>
      </c>
      <c r="BB217" s="109">
        <v>0</v>
      </c>
      <c r="BC217" s="109">
        <v>0</v>
      </c>
      <c r="BD217" s="146">
        <v>8.9250013399999996E-4</v>
      </c>
      <c r="BE217" s="146">
        <v>7.0347661400000001E-4</v>
      </c>
      <c r="BF217" s="146">
        <v>0</v>
      </c>
      <c r="BG217" s="146">
        <v>0</v>
      </c>
      <c r="BH217" s="146">
        <v>8.7249320399999995E-4</v>
      </c>
      <c r="BI217" s="146">
        <v>8.4405926200000001E-4</v>
      </c>
      <c r="BJ217" s="146">
        <v>7.9962653800000002E-4</v>
      </c>
      <c r="BK217" s="146">
        <v>7.5244048299999997E-4</v>
      </c>
      <c r="BL217" s="146">
        <v>1.5888425920000001E-3</v>
      </c>
      <c r="BM217" s="146">
        <v>1.5230045889999999E-3</v>
      </c>
      <c r="BN217" s="146">
        <v>1.511284523E-3</v>
      </c>
      <c r="BO217" s="146">
        <v>1.7622009610000001E-3</v>
      </c>
      <c r="BP217" s="146">
        <v>8.3632904599999995E-4</v>
      </c>
      <c r="BQ217" s="146">
        <v>8.0151219799999996E-4</v>
      </c>
      <c r="BR217" s="146">
        <v>7.5810295700000005E-4</v>
      </c>
      <c r="BS217" s="146">
        <v>7.0683589099999997E-4</v>
      </c>
      <c r="BT217" s="146">
        <v>8.7249616199999995E-4</v>
      </c>
      <c r="BU217" s="146">
        <v>8.4405849600000004E-4</v>
      </c>
      <c r="BV217" s="146">
        <v>7.9962909999999998E-4</v>
      </c>
      <c r="BW217" s="146">
        <v>7.5243733499999997E-4</v>
      </c>
      <c r="BX217" s="146">
        <v>8.7249320399999995E-4</v>
      </c>
      <c r="BY217" s="146">
        <v>8.4405926200000001E-4</v>
      </c>
      <c r="BZ217" s="146">
        <v>7.9962653800000002E-4</v>
      </c>
      <c r="CA217" s="146">
        <v>7.5244048299999997E-4</v>
      </c>
      <c r="CB217" s="146">
        <v>4.1272540099999999E-4</v>
      </c>
      <c r="CC217" s="146">
        <v>3.9500463700000002E-4</v>
      </c>
      <c r="CD217" s="146">
        <v>3.7571918600000001E-4</v>
      </c>
      <c r="CE217" s="146">
        <v>3.4507442100000001E-4</v>
      </c>
      <c r="CF217" s="146">
        <v>6.43497551E-4</v>
      </c>
      <c r="CG217" s="146">
        <v>6.1464013099999997E-4</v>
      </c>
      <c r="CH217" s="146">
        <v>5.7964843899999997E-4</v>
      </c>
      <c r="CI217" s="146">
        <v>5.3796020000000005E-4</v>
      </c>
      <c r="CJ217" s="146">
        <v>4.2670056499999998E-4</v>
      </c>
      <c r="CK217" s="146">
        <v>4.18254587E-4</v>
      </c>
      <c r="CL217" s="146">
        <v>4.1039576600000001E-4</v>
      </c>
      <c r="CM217" s="146">
        <v>4.6937508200000001E-4</v>
      </c>
      <c r="CN217" s="146">
        <v>2.0472471159999998E-3</v>
      </c>
      <c r="CO217" s="146">
        <v>2.2143639410000002E-3</v>
      </c>
      <c r="CP217" s="146">
        <v>2.1332416510000001E-3</v>
      </c>
      <c r="CQ217" s="146">
        <v>2.0926910110000002E-3</v>
      </c>
      <c r="CT217" s="105"/>
    </row>
    <row r="218" spans="1:98" x14ac:dyDescent="0.25">
      <c r="A218" s="122" t="s">
        <v>693</v>
      </c>
      <c r="B218" s="104" t="s">
        <v>698</v>
      </c>
      <c r="C218" s="88" t="s">
        <v>291</v>
      </c>
      <c r="D218" s="123">
        <f t="shared" ca="1" si="24"/>
        <v>1.0236925275E-4</v>
      </c>
      <c r="E218" s="123">
        <f t="shared" ca="1" si="24"/>
        <v>3.2769455200000003E-4</v>
      </c>
      <c r="F218" s="123">
        <f t="shared" ca="1" si="24"/>
        <v>3.3738194999999998E-6</v>
      </c>
      <c r="G218" s="123">
        <f t="shared" ca="1" si="24"/>
        <v>3.2769455200000003E-4</v>
      </c>
      <c r="H218" s="123">
        <f t="shared" ca="1" si="24"/>
        <v>2.0666583800000001E-4</v>
      </c>
      <c r="I218" s="123">
        <f t="shared" ca="1" si="24"/>
        <v>0</v>
      </c>
      <c r="J218" s="123">
        <f t="shared" ca="1" si="24"/>
        <v>1.4950396824999997E-4</v>
      </c>
      <c r="K218" s="123">
        <f t="shared" ca="1" si="24"/>
        <v>2.6049970749999998E-5</v>
      </c>
      <c r="L218" s="123">
        <f t="shared" ca="1" si="24"/>
        <v>9.3657382500000004E-6</v>
      </c>
      <c r="M218" s="123">
        <f t="shared" ca="1" si="24"/>
        <v>5.1991919499999996E-5</v>
      </c>
      <c r="N218" s="123">
        <f t="shared" ca="1" si="24"/>
        <v>1.0747196725E-4</v>
      </c>
      <c r="O218" s="123">
        <f t="shared" ca="1" si="24"/>
        <v>4.8935411249999995E-5</v>
      </c>
      <c r="P218" s="123">
        <f t="shared" ca="1" si="24"/>
        <v>5.1991984250000002E-5</v>
      </c>
      <c r="Q218" s="123">
        <f t="shared" ca="1" si="24"/>
        <v>5.1991919499999996E-5</v>
      </c>
      <c r="R218" s="123">
        <f t="shared" ca="1" si="24"/>
        <v>2.3772645E-5</v>
      </c>
      <c r="S218" s="123">
        <f t="shared" ca="1" si="24"/>
        <v>3.7004930250000003E-5</v>
      </c>
      <c r="T218" s="123">
        <f t="shared" ca="1" si="23"/>
        <v>2.6707031250000001E-5</v>
      </c>
      <c r="U218" s="124">
        <f t="shared" ca="1" si="23"/>
        <v>1.3414378125E-4</v>
      </c>
      <c r="X218" s="146">
        <v>1.11772484E-4</v>
      </c>
      <c r="Y218" s="146">
        <v>1.04218982E-4</v>
      </c>
      <c r="Z218" s="146">
        <v>1.03376474E-4</v>
      </c>
      <c r="AA218" s="146">
        <v>9.0109071000000002E-5</v>
      </c>
      <c r="AB218" s="146">
        <v>4.1017646900000002E-4</v>
      </c>
      <c r="AC218" s="146">
        <v>3.3529583300000003E-4</v>
      </c>
      <c r="AD218" s="146">
        <v>3.06073955E-4</v>
      </c>
      <c r="AE218" s="146">
        <v>2.5923195100000001E-4</v>
      </c>
      <c r="AF218" s="146">
        <v>1.3495277999999999E-5</v>
      </c>
      <c r="AG218" s="146">
        <v>0</v>
      </c>
      <c r="AH218" s="146">
        <v>0</v>
      </c>
      <c r="AI218" s="146">
        <v>0</v>
      </c>
      <c r="AJ218" s="146">
        <v>4.1017646900000002E-4</v>
      </c>
      <c r="AK218" s="146">
        <v>3.3529583300000003E-4</v>
      </c>
      <c r="AL218" s="146">
        <v>3.06073955E-4</v>
      </c>
      <c r="AM218" s="146">
        <v>2.5923195100000001E-4</v>
      </c>
      <c r="AN218" s="146">
        <v>2.40164357E-4</v>
      </c>
      <c r="AO218" s="146">
        <v>2.2322648700000001E-4</v>
      </c>
      <c r="AP218" s="146">
        <v>1.9925230100000001E-4</v>
      </c>
      <c r="AQ218" s="146">
        <v>1.64020207E-4</v>
      </c>
      <c r="AR218" s="146">
        <v>0</v>
      </c>
      <c r="AS218" s="146">
        <v>0</v>
      </c>
      <c r="AT218" s="146">
        <v>0</v>
      </c>
      <c r="AU218" s="146">
        <v>0</v>
      </c>
      <c r="AV218" s="146">
        <v>1.52404467E-4</v>
      </c>
      <c r="AW218" s="146">
        <v>1.7111653699999999E-4</v>
      </c>
      <c r="AX218" s="146">
        <v>1.4986349099999999E-4</v>
      </c>
      <c r="AY218" s="146">
        <v>1.24631378E-4</v>
      </c>
      <c r="AZ218" s="146">
        <v>5.0778022999999997E-5</v>
      </c>
      <c r="BA218" s="146">
        <v>5.3421860000000002E-5</v>
      </c>
      <c r="BB218" s="109">
        <v>0</v>
      </c>
      <c r="BC218" s="109">
        <v>0</v>
      </c>
      <c r="BD218" s="146">
        <v>1.9085373000000001E-5</v>
      </c>
      <c r="BE218" s="146">
        <v>1.6765172999999999E-5</v>
      </c>
      <c r="BF218" s="146">
        <v>7.1472400000000004E-7</v>
      </c>
      <c r="BG218" s="146">
        <v>8.9768299999999995E-7</v>
      </c>
      <c r="BH218" s="146">
        <v>5.5381136999999999E-5</v>
      </c>
      <c r="BI218" s="146">
        <v>5.3245967999999997E-5</v>
      </c>
      <c r="BJ218" s="146">
        <v>5.1404191E-5</v>
      </c>
      <c r="BK218" s="146">
        <v>4.7936382000000001E-5</v>
      </c>
      <c r="BL218" s="146">
        <v>1.08767626E-4</v>
      </c>
      <c r="BM218" s="146">
        <v>9.9735015000000001E-5</v>
      </c>
      <c r="BN218" s="146">
        <v>1.0358327700000001E-4</v>
      </c>
      <c r="BO218" s="146">
        <v>1.17801951E-4</v>
      </c>
      <c r="BP218" s="146">
        <v>5.2537256999999998E-5</v>
      </c>
      <c r="BQ218" s="146">
        <v>5.0139972999999997E-5</v>
      </c>
      <c r="BR218" s="146">
        <v>4.8330847999999999E-5</v>
      </c>
      <c r="BS218" s="146">
        <v>4.4733566999999998E-5</v>
      </c>
      <c r="BT218" s="146">
        <v>5.5381224999999999E-5</v>
      </c>
      <c r="BU218" s="146">
        <v>5.3246040999999997E-5</v>
      </c>
      <c r="BV218" s="146">
        <v>5.1404162000000001E-5</v>
      </c>
      <c r="BW218" s="146">
        <v>4.7936509000000002E-5</v>
      </c>
      <c r="BX218" s="146">
        <v>5.5381136999999999E-5</v>
      </c>
      <c r="BY218" s="146">
        <v>5.3245967999999997E-5</v>
      </c>
      <c r="BZ218" s="146">
        <v>5.1404191E-5</v>
      </c>
      <c r="CA218" s="146">
        <v>4.7936382000000001E-5</v>
      </c>
      <c r="CB218" s="146">
        <v>2.5521190000000002E-5</v>
      </c>
      <c r="CC218" s="146">
        <v>2.4363827999999999E-5</v>
      </c>
      <c r="CD218" s="146">
        <v>2.3625849000000001E-5</v>
      </c>
      <c r="CE218" s="146">
        <v>2.1579713000000002E-5</v>
      </c>
      <c r="CF218" s="146">
        <v>3.9902884000000003E-5</v>
      </c>
      <c r="CG218" s="146">
        <v>3.7966777999999997E-5</v>
      </c>
      <c r="CH218" s="146">
        <v>3.6482622000000002E-5</v>
      </c>
      <c r="CI218" s="146">
        <v>3.3667436999999997E-5</v>
      </c>
      <c r="CJ218" s="146">
        <v>2.6164344999999999E-5</v>
      </c>
      <c r="CK218" s="146">
        <v>2.5626448E-5</v>
      </c>
      <c r="CL218" s="146">
        <v>2.5867322999999998E-5</v>
      </c>
      <c r="CM218" s="146">
        <v>2.9170009000000002E-5</v>
      </c>
      <c r="CN218" s="146">
        <v>1.3230989800000001E-4</v>
      </c>
      <c r="CO218" s="146">
        <v>1.3677919499999999E-4</v>
      </c>
      <c r="CP218" s="146">
        <v>1.3519892800000001E-4</v>
      </c>
      <c r="CQ218" s="146">
        <v>1.3228710399999999E-4</v>
      </c>
      <c r="CT218" s="105"/>
    </row>
    <row r="219" spans="1:98" x14ac:dyDescent="0.25">
      <c r="A219" s="122" t="s">
        <v>693</v>
      </c>
      <c r="B219" s="104" t="s">
        <v>698</v>
      </c>
      <c r="C219" s="88" t="s">
        <v>292</v>
      </c>
      <c r="D219" s="123">
        <f t="shared" ca="1" si="24"/>
        <v>9.4826371950000002E-4</v>
      </c>
      <c r="E219" s="123">
        <f t="shared" ca="1" si="24"/>
        <v>1.5515484895E-3</v>
      </c>
      <c r="F219" s="123">
        <f t="shared" ca="1" si="24"/>
        <v>7.6149793250000007E-5</v>
      </c>
      <c r="G219" s="123">
        <f t="shared" ca="1" si="24"/>
        <v>1.5515484895E-3</v>
      </c>
      <c r="H219" s="123">
        <f t="shared" ca="1" si="24"/>
        <v>1.6307700792499999E-3</v>
      </c>
      <c r="I219" s="123">
        <f t="shared" ca="1" si="24"/>
        <v>6.4168023500000001E-5</v>
      </c>
      <c r="J219" s="123">
        <f t="shared" ca="1" si="24"/>
        <v>1.74331150425E-3</v>
      </c>
      <c r="K219" s="123">
        <f t="shared" ca="1" si="24"/>
        <v>1.2298664575E-4</v>
      </c>
      <c r="L219" s="123">
        <f t="shared" ca="1" si="24"/>
        <v>1.1843094425E-4</v>
      </c>
      <c r="M219" s="123">
        <f t="shared" ca="1" si="24"/>
        <v>3.8624818875000006E-4</v>
      </c>
      <c r="N219" s="123">
        <f t="shared" ca="1" si="24"/>
        <v>7.6518104775E-4</v>
      </c>
      <c r="O219" s="123">
        <f t="shared" ca="1" si="24"/>
        <v>3.6720611475E-4</v>
      </c>
      <c r="P219" s="123">
        <f t="shared" ca="1" si="24"/>
        <v>3.8624794525000001E-4</v>
      </c>
      <c r="Q219" s="123">
        <f t="shared" ca="1" si="24"/>
        <v>3.8624818875000006E-4</v>
      </c>
      <c r="R219" s="123">
        <f t="shared" ca="1" si="24"/>
        <v>1.812961515E-4</v>
      </c>
      <c r="S219" s="123">
        <f t="shared" ca="1" si="24"/>
        <v>2.8144763175000001E-4</v>
      </c>
      <c r="T219" s="123">
        <f t="shared" ca="1" si="23"/>
        <v>2.02586539E-4</v>
      </c>
      <c r="U219" s="124">
        <f t="shared" ca="1" si="23"/>
        <v>9.6032608825000003E-4</v>
      </c>
      <c r="X219" s="146">
        <v>1.126822696E-3</v>
      </c>
      <c r="Y219" s="146">
        <v>9.6526899199999997E-4</v>
      </c>
      <c r="Z219" s="146">
        <v>9.39268065E-4</v>
      </c>
      <c r="AA219" s="146">
        <v>7.6169512499999999E-4</v>
      </c>
      <c r="AB219" s="146">
        <v>1.5322262959999999E-3</v>
      </c>
      <c r="AC219" s="146">
        <v>1.6916931400000001E-3</v>
      </c>
      <c r="AD219" s="146">
        <v>1.582703873E-3</v>
      </c>
      <c r="AE219" s="146">
        <v>1.3995706489999999E-3</v>
      </c>
      <c r="AF219" s="146">
        <v>1.06464859E-4</v>
      </c>
      <c r="AG219" s="146">
        <v>6.6583331000000001E-5</v>
      </c>
      <c r="AH219" s="146">
        <v>6.3629735000000001E-5</v>
      </c>
      <c r="AI219" s="146">
        <v>6.7921248000000001E-5</v>
      </c>
      <c r="AJ219" s="146">
        <v>1.5322262959999999E-3</v>
      </c>
      <c r="AK219" s="146">
        <v>1.6916931400000001E-3</v>
      </c>
      <c r="AL219" s="146">
        <v>1.582703873E-3</v>
      </c>
      <c r="AM219" s="146">
        <v>1.3995706489999999E-3</v>
      </c>
      <c r="AN219" s="146">
        <v>1.774908261E-3</v>
      </c>
      <c r="AO219" s="146">
        <v>1.782881004E-3</v>
      </c>
      <c r="AP219" s="146">
        <v>1.6222365690000001E-3</v>
      </c>
      <c r="AQ219" s="146">
        <v>1.343054483E-3</v>
      </c>
      <c r="AR219" s="146">
        <v>3.3918087999999997E-5</v>
      </c>
      <c r="AS219" s="146">
        <v>5.6514168000000001E-5</v>
      </c>
      <c r="AT219" s="146">
        <v>7.1906237999999997E-5</v>
      </c>
      <c r="AU219" s="146">
        <v>9.4333599999999994E-5</v>
      </c>
      <c r="AV219" s="146">
        <v>1.8873471330000001E-3</v>
      </c>
      <c r="AW219" s="146">
        <v>1.9131186660000001E-3</v>
      </c>
      <c r="AX219" s="146">
        <v>1.7349999099999999E-3</v>
      </c>
      <c r="AY219" s="146">
        <v>1.4377803079999999E-3</v>
      </c>
      <c r="AZ219" s="146">
        <v>2.0342251899999999E-4</v>
      </c>
      <c r="BA219" s="146">
        <v>2.8852406399999998E-4</v>
      </c>
      <c r="BB219" s="109">
        <v>0</v>
      </c>
      <c r="BC219" s="109">
        <v>0</v>
      </c>
      <c r="BD219" s="146">
        <v>2.6628791899999999E-4</v>
      </c>
      <c r="BE219" s="146">
        <v>2.07435858E-4</v>
      </c>
      <c r="BF219" s="146">
        <v>0</v>
      </c>
      <c r="BG219" s="146">
        <v>0</v>
      </c>
      <c r="BH219" s="146">
        <v>3.8962244700000001E-4</v>
      </c>
      <c r="BI219" s="146">
        <v>4.0102849500000002E-4</v>
      </c>
      <c r="BJ219" s="146">
        <v>3.8833624900000001E-4</v>
      </c>
      <c r="BK219" s="146">
        <v>3.66005564E-4</v>
      </c>
      <c r="BL219" s="146">
        <v>7.0998233900000001E-4</v>
      </c>
      <c r="BM219" s="146">
        <v>7.1031325100000004E-4</v>
      </c>
      <c r="BN219" s="146">
        <v>7.4754210500000003E-4</v>
      </c>
      <c r="BO219" s="146">
        <v>8.9288649600000004E-4</v>
      </c>
      <c r="BP219" s="146">
        <v>3.7383168000000003E-4</v>
      </c>
      <c r="BQ219" s="146">
        <v>3.8253520800000002E-4</v>
      </c>
      <c r="BR219" s="146">
        <v>3.6905800100000001E-4</v>
      </c>
      <c r="BS219" s="146">
        <v>3.4339956999999998E-4</v>
      </c>
      <c r="BT219" s="146">
        <v>3.8962197100000001E-4</v>
      </c>
      <c r="BU219" s="146">
        <v>4.0102816599999998E-4</v>
      </c>
      <c r="BV219" s="146">
        <v>3.88336211E-4</v>
      </c>
      <c r="BW219" s="146">
        <v>3.6600543299999998E-4</v>
      </c>
      <c r="BX219" s="146">
        <v>3.8962244700000001E-4</v>
      </c>
      <c r="BY219" s="146">
        <v>4.0102849500000002E-4</v>
      </c>
      <c r="BZ219" s="146">
        <v>3.8833624900000001E-4</v>
      </c>
      <c r="CA219" s="146">
        <v>3.66005564E-4</v>
      </c>
      <c r="CB219" s="146">
        <v>1.8482227200000001E-4</v>
      </c>
      <c r="CC219" s="146">
        <v>1.8887140200000001E-4</v>
      </c>
      <c r="CD219" s="146">
        <v>1.8313809299999999E-4</v>
      </c>
      <c r="CE219" s="146">
        <v>1.6835283900000001E-4</v>
      </c>
      <c r="CF219" s="146">
        <v>2.8821016799999999E-4</v>
      </c>
      <c r="CG219" s="146">
        <v>2.9355996399999998E-4</v>
      </c>
      <c r="CH219" s="146">
        <v>2.8257677E-4</v>
      </c>
      <c r="CI219" s="146">
        <v>2.6144362499999998E-4</v>
      </c>
      <c r="CJ219" s="146">
        <v>1.9151041999999999E-4</v>
      </c>
      <c r="CK219" s="146">
        <v>1.98965734E-4</v>
      </c>
      <c r="CL219" s="146">
        <v>1.9751623100000001E-4</v>
      </c>
      <c r="CM219" s="146">
        <v>2.2235377100000001E-4</v>
      </c>
      <c r="CN219" s="146">
        <v>8.9375438600000005E-4</v>
      </c>
      <c r="CO219" s="146">
        <v>9.8270637200000011E-4</v>
      </c>
      <c r="CP219" s="146">
        <v>9.829306539999999E-4</v>
      </c>
      <c r="CQ219" s="146">
        <v>9.8191294100000008E-4</v>
      </c>
      <c r="CT219" s="105"/>
    </row>
    <row r="220" spans="1:98" x14ac:dyDescent="0.25">
      <c r="A220" s="122" t="s">
        <v>693</v>
      </c>
      <c r="B220" s="104" t="s">
        <v>698</v>
      </c>
      <c r="C220" s="88" t="s">
        <v>294</v>
      </c>
      <c r="D220" s="123">
        <f t="shared" ca="1" si="24"/>
        <v>1.54053E-5</v>
      </c>
      <c r="E220" s="123">
        <f t="shared" ca="1" si="24"/>
        <v>2.5318619499999998E-5</v>
      </c>
      <c r="F220" s="123">
        <f t="shared" ca="1" si="24"/>
        <v>0</v>
      </c>
      <c r="G220" s="123">
        <f t="shared" ca="1" si="24"/>
        <v>2.5318619499999998E-5</v>
      </c>
      <c r="H220" s="123">
        <f t="shared" ca="1" si="24"/>
        <v>2.730842575E-5</v>
      </c>
      <c r="I220" s="123">
        <f t="shared" ca="1" si="24"/>
        <v>3.4808040499999997E-5</v>
      </c>
      <c r="J220" s="123">
        <f t="shared" ca="1" si="24"/>
        <v>3.4062179000000003E-5</v>
      </c>
      <c r="K220" s="123">
        <f t="shared" ca="1" si="24"/>
        <v>2.4677935E-6</v>
      </c>
      <c r="L220" s="123">
        <f t="shared" ca="1" si="24"/>
        <v>2.5218387499999999E-6</v>
      </c>
      <c r="M220" s="123">
        <f t="shared" ca="1" si="24"/>
        <v>0</v>
      </c>
      <c r="N220" s="123">
        <f t="shared" ca="1" si="24"/>
        <v>0</v>
      </c>
      <c r="O220" s="123">
        <f t="shared" ca="1" si="24"/>
        <v>0</v>
      </c>
      <c r="P220" s="123">
        <f t="shared" ca="1" si="24"/>
        <v>0</v>
      </c>
      <c r="Q220" s="123">
        <f t="shared" ca="1" si="24"/>
        <v>0</v>
      </c>
      <c r="R220" s="123">
        <f t="shared" ca="1" si="24"/>
        <v>0</v>
      </c>
      <c r="S220" s="123">
        <f t="shared" ca="1" si="24"/>
        <v>2.763932E-6</v>
      </c>
      <c r="T220" s="123">
        <f t="shared" ca="1" si="23"/>
        <v>0</v>
      </c>
      <c r="U220" s="124">
        <f t="shared" ca="1" si="23"/>
        <v>2.187286825E-5</v>
      </c>
      <c r="X220" s="146">
        <v>0</v>
      </c>
      <c r="Y220" s="146">
        <v>3.8514121000000002E-5</v>
      </c>
      <c r="Z220" s="146">
        <v>2.3107079E-5</v>
      </c>
      <c r="AA220" s="146">
        <v>0</v>
      </c>
      <c r="AB220" s="146">
        <v>0</v>
      </c>
      <c r="AC220" s="146">
        <v>5.5433584E-5</v>
      </c>
      <c r="AD220" s="146">
        <v>3.2428336999999997E-5</v>
      </c>
      <c r="AE220" s="146">
        <v>1.3412557E-5</v>
      </c>
      <c r="AF220" s="146">
        <v>0</v>
      </c>
      <c r="AG220" s="146">
        <v>0</v>
      </c>
      <c r="AH220" s="146">
        <v>0</v>
      </c>
      <c r="AI220" s="146">
        <v>0</v>
      </c>
      <c r="AJ220" s="146">
        <v>0</v>
      </c>
      <c r="AK220" s="146">
        <v>5.5433584E-5</v>
      </c>
      <c r="AL220" s="146">
        <v>3.2428336999999997E-5</v>
      </c>
      <c r="AM220" s="146">
        <v>1.3412557E-5</v>
      </c>
      <c r="AN220" s="146">
        <v>0</v>
      </c>
      <c r="AO220" s="146">
        <v>5.9944527999999998E-5</v>
      </c>
      <c r="AP220" s="146">
        <v>3.5410315000000003E-5</v>
      </c>
      <c r="AQ220" s="146">
        <v>1.3878860000000001E-5</v>
      </c>
      <c r="AR220" s="146">
        <v>5.3094408E-5</v>
      </c>
      <c r="AS220" s="146">
        <v>2.477003E-5</v>
      </c>
      <c r="AT220" s="146">
        <v>2.6639586E-5</v>
      </c>
      <c r="AU220" s="146">
        <v>3.4728138000000001E-5</v>
      </c>
      <c r="AV220" s="146">
        <v>1.1013218000000001E-5</v>
      </c>
      <c r="AW220" s="146">
        <v>6.8377297000000005E-5</v>
      </c>
      <c r="AX220" s="146">
        <v>4.1296430000000002E-5</v>
      </c>
      <c r="AY220" s="146">
        <v>1.5561771000000001E-5</v>
      </c>
      <c r="AZ220" s="146">
        <v>2.0753610000000001E-6</v>
      </c>
      <c r="BA220" s="146">
        <v>7.7958129999999997E-6</v>
      </c>
      <c r="BB220" s="109">
        <v>0</v>
      </c>
      <c r="BC220" s="109">
        <v>0</v>
      </c>
      <c r="BD220" s="146">
        <v>2.4631549999999998E-6</v>
      </c>
      <c r="BE220" s="146">
        <v>6.3671340000000001E-6</v>
      </c>
      <c r="BF220" s="146">
        <v>7.6151299999999997E-7</v>
      </c>
      <c r="BG220" s="146">
        <v>4.9555300000000004E-7</v>
      </c>
      <c r="BH220" s="146">
        <v>0</v>
      </c>
      <c r="BI220" s="146">
        <v>0</v>
      </c>
      <c r="BJ220" s="146">
        <v>0</v>
      </c>
      <c r="BK220" s="146">
        <v>0</v>
      </c>
      <c r="BL220" s="146">
        <v>0</v>
      </c>
      <c r="BM220" s="146">
        <v>0</v>
      </c>
      <c r="BN220" s="146">
        <v>0</v>
      </c>
      <c r="BO220" s="146">
        <v>0</v>
      </c>
      <c r="BP220" s="146">
        <v>0</v>
      </c>
      <c r="BQ220" s="146">
        <v>0</v>
      </c>
      <c r="BR220" s="146">
        <v>0</v>
      </c>
      <c r="BS220" s="146">
        <v>0</v>
      </c>
      <c r="BT220" s="146">
        <v>0</v>
      </c>
      <c r="BU220" s="146">
        <v>0</v>
      </c>
      <c r="BV220" s="146">
        <v>0</v>
      </c>
      <c r="BW220" s="146">
        <v>0</v>
      </c>
      <c r="BX220" s="146">
        <v>0</v>
      </c>
      <c r="BY220" s="146">
        <v>0</v>
      </c>
      <c r="BZ220" s="146">
        <v>0</v>
      </c>
      <c r="CA220" s="146">
        <v>0</v>
      </c>
      <c r="CB220" s="146">
        <v>0</v>
      </c>
      <c r="CC220" s="146">
        <v>0</v>
      </c>
      <c r="CD220" s="146">
        <v>0</v>
      </c>
      <c r="CE220" s="146">
        <v>0</v>
      </c>
      <c r="CF220" s="146">
        <v>0</v>
      </c>
      <c r="CG220" s="146">
        <v>1.1055728E-5</v>
      </c>
      <c r="CH220" s="146">
        <v>0</v>
      </c>
      <c r="CI220" s="146">
        <v>0</v>
      </c>
      <c r="CJ220" s="146">
        <v>0</v>
      </c>
      <c r="CK220" s="146">
        <v>0</v>
      </c>
      <c r="CL220" s="146">
        <v>0</v>
      </c>
      <c r="CM220" s="146">
        <v>0</v>
      </c>
      <c r="CN220" s="146">
        <v>0</v>
      </c>
      <c r="CO220" s="146">
        <v>4.7012684999999997E-5</v>
      </c>
      <c r="CP220" s="146">
        <v>2.8180053999999999E-5</v>
      </c>
      <c r="CQ220" s="146">
        <v>1.2298733999999999E-5</v>
      </c>
      <c r="CT220" s="105"/>
    </row>
    <row r="221" spans="1:98" x14ac:dyDescent="0.25">
      <c r="A221" s="122" t="s">
        <v>693</v>
      </c>
      <c r="B221" s="104" t="s">
        <v>698</v>
      </c>
      <c r="C221" s="88" t="s">
        <v>424</v>
      </c>
      <c r="D221" s="123">
        <f t="shared" ca="1" si="24"/>
        <v>0</v>
      </c>
      <c r="E221" s="123">
        <f t="shared" ca="1" si="24"/>
        <v>0</v>
      </c>
      <c r="F221" s="123">
        <f t="shared" ca="1" si="24"/>
        <v>0</v>
      </c>
      <c r="G221" s="123">
        <f t="shared" ca="1" si="24"/>
        <v>0</v>
      </c>
      <c r="H221" s="123">
        <f t="shared" ca="1" si="24"/>
        <v>0</v>
      </c>
      <c r="I221" s="123">
        <f t="shared" ca="1" si="24"/>
        <v>1.243488275E-5</v>
      </c>
      <c r="J221" s="123">
        <f t="shared" ca="1" si="24"/>
        <v>0</v>
      </c>
      <c r="K221" s="123">
        <f t="shared" ca="1" si="24"/>
        <v>0</v>
      </c>
      <c r="L221" s="123">
        <f t="shared" ca="1" si="24"/>
        <v>3.2587759999999998E-6</v>
      </c>
      <c r="M221" s="123">
        <f t="shared" ca="1" si="24"/>
        <v>4.8183250000000002E-8</v>
      </c>
      <c r="N221" s="123">
        <f t="shared" ca="1" si="24"/>
        <v>0</v>
      </c>
      <c r="O221" s="123">
        <f t="shared" ca="1" si="24"/>
        <v>0</v>
      </c>
      <c r="P221" s="123">
        <f t="shared" ca="1" si="24"/>
        <v>0</v>
      </c>
      <c r="Q221" s="123">
        <f t="shared" ca="1" si="24"/>
        <v>4.8183250000000002E-8</v>
      </c>
      <c r="R221" s="123">
        <f t="shared" ca="1" si="24"/>
        <v>0</v>
      </c>
      <c r="S221" s="123">
        <f t="shared" ca="1" si="24"/>
        <v>0</v>
      </c>
      <c r="T221" s="123">
        <f t="shared" ca="1" si="23"/>
        <v>0</v>
      </c>
      <c r="U221" s="124">
        <f t="shared" ca="1" si="23"/>
        <v>0</v>
      </c>
      <c r="X221" s="146">
        <v>0</v>
      </c>
      <c r="Y221" s="146">
        <v>0</v>
      </c>
      <c r="Z221" s="146">
        <v>0</v>
      </c>
      <c r="AA221" s="146">
        <v>0</v>
      </c>
      <c r="AB221" s="146">
        <v>0</v>
      </c>
      <c r="AC221" s="146">
        <v>0</v>
      </c>
      <c r="AD221" s="146">
        <v>0</v>
      </c>
      <c r="AE221" s="146">
        <v>0</v>
      </c>
      <c r="AF221" s="146">
        <v>0</v>
      </c>
      <c r="AG221" s="146">
        <v>0</v>
      </c>
      <c r="AH221" s="146">
        <v>0</v>
      </c>
      <c r="AI221" s="146">
        <v>0</v>
      </c>
      <c r="AJ221" s="146">
        <v>0</v>
      </c>
      <c r="AK221" s="146">
        <v>0</v>
      </c>
      <c r="AL221" s="146">
        <v>0</v>
      </c>
      <c r="AM221" s="146">
        <v>0</v>
      </c>
      <c r="AN221" s="146">
        <v>0</v>
      </c>
      <c r="AO221" s="146">
        <v>0</v>
      </c>
      <c r="AP221" s="146">
        <v>0</v>
      </c>
      <c r="AQ221" s="146">
        <v>0</v>
      </c>
      <c r="AR221" s="146">
        <v>0</v>
      </c>
      <c r="AS221" s="146">
        <v>3.1024725999999999E-5</v>
      </c>
      <c r="AT221" s="146">
        <v>1.8714804999999999E-5</v>
      </c>
      <c r="AU221" s="146">
        <v>0</v>
      </c>
      <c r="AV221" s="146">
        <v>0</v>
      </c>
      <c r="AW221" s="146">
        <v>0</v>
      </c>
      <c r="AX221" s="146">
        <v>0</v>
      </c>
      <c r="AY221" s="146">
        <v>0</v>
      </c>
      <c r="AZ221" s="146">
        <v>0</v>
      </c>
      <c r="BA221" s="146">
        <v>0</v>
      </c>
      <c r="BB221" s="109">
        <v>0</v>
      </c>
      <c r="BC221" s="109">
        <v>0</v>
      </c>
      <c r="BD221" s="146">
        <v>0</v>
      </c>
      <c r="BE221" s="146">
        <v>1.3035103999999999E-5</v>
      </c>
      <c r="BF221" s="146">
        <v>0</v>
      </c>
      <c r="BG221" s="146">
        <v>0</v>
      </c>
      <c r="BH221" s="146">
        <v>0</v>
      </c>
      <c r="BI221" s="146">
        <v>1.9273300000000001E-7</v>
      </c>
      <c r="BJ221" s="146">
        <v>0</v>
      </c>
      <c r="BK221" s="146">
        <v>0</v>
      </c>
      <c r="BL221" s="146">
        <v>0</v>
      </c>
      <c r="BM221" s="146">
        <v>0</v>
      </c>
      <c r="BN221" s="146">
        <v>0</v>
      </c>
      <c r="BO221" s="146">
        <v>0</v>
      </c>
      <c r="BP221" s="146">
        <v>0</v>
      </c>
      <c r="BQ221" s="146">
        <v>0</v>
      </c>
      <c r="BR221" s="146">
        <v>0</v>
      </c>
      <c r="BS221" s="146">
        <v>0</v>
      </c>
      <c r="BT221" s="146">
        <v>0</v>
      </c>
      <c r="BU221" s="146">
        <v>0</v>
      </c>
      <c r="BV221" s="146">
        <v>0</v>
      </c>
      <c r="BW221" s="146">
        <v>0</v>
      </c>
      <c r="BX221" s="146">
        <v>0</v>
      </c>
      <c r="BY221" s="146">
        <v>1.9273300000000001E-7</v>
      </c>
      <c r="BZ221" s="146">
        <v>0</v>
      </c>
      <c r="CA221" s="146">
        <v>0</v>
      </c>
      <c r="CB221" s="146">
        <v>0</v>
      </c>
      <c r="CC221" s="146">
        <v>0</v>
      </c>
      <c r="CD221" s="146">
        <v>0</v>
      </c>
      <c r="CE221" s="146">
        <v>0</v>
      </c>
      <c r="CF221" s="146">
        <v>0</v>
      </c>
      <c r="CG221" s="146">
        <v>0</v>
      </c>
      <c r="CH221" s="146">
        <v>0</v>
      </c>
      <c r="CI221" s="146">
        <v>0</v>
      </c>
      <c r="CJ221" s="146">
        <v>0</v>
      </c>
      <c r="CK221" s="146">
        <v>0</v>
      </c>
      <c r="CL221" s="146">
        <v>0</v>
      </c>
      <c r="CM221" s="146">
        <v>0</v>
      </c>
      <c r="CN221" s="146">
        <v>0</v>
      </c>
      <c r="CO221" s="146">
        <v>0</v>
      </c>
      <c r="CP221" s="146">
        <v>0</v>
      </c>
      <c r="CQ221" s="146">
        <v>0</v>
      </c>
      <c r="CT221" s="105"/>
    </row>
    <row r="222" spans="1:98" x14ac:dyDescent="0.25">
      <c r="A222" s="122" t="s">
        <v>693</v>
      </c>
      <c r="B222" s="104" t="s">
        <v>698</v>
      </c>
      <c r="C222" s="88" t="s">
        <v>295</v>
      </c>
      <c r="D222" s="123">
        <f t="shared" ca="1" si="24"/>
        <v>6.5075600424999993E-4</v>
      </c>
      <c r="E222" s="123">
        <f t="shared" ca="1" si="24"/>
        <v>6.6419824474999996E-4</v>
      </c>
      <c r="F222" s="123">
        <f t="shared" ca="1" si="24"/>
        <v>1.1411558800000001E-4</v>
      </c>
      <c r="G222" s="123">
        <f t="shared" ca="1" si="24"/>
        <v>6.6419824474999996E-4</v>
      </c>
      <c r="H222" s="123">
        <f t="shared" ca="1" si="24"/>
        <v>6.4473182350000002E-4</v>
      </c>
      <c r="I222" s="123">
        <f t="shared" ca="1" si="24"/>
        <v>0</v>
      </c>
      <c r="J222" s="123">
        <f t="shared" ca="1" si="24"/>
        <v>6.0144183025000002E-4</v>
      </c>
      <c r="K222" s="123">
        <f t="shared" ca="1" si="24"/>
        <v>9.3208041750000002E-5</v>
      </c>
      <c r="L222" s="123">
        <f t="shared" ca="1" si="24"/>
        <v>4.1369919250000003E-5</v>
      </c>
      <c r="M222" s="123">
        <f t="shared" ca="1" si="24"/>
        <v>2.1012725700000001E-4</v>
      </c>
      <c r="N222" s="123">
        <f t="shared" ca="1" si="24"/>
        <v>4.3537064599999999E-4</v>
      </c>
      <c r="O222" s="123">
        <f t="shared" ca="1" si="24"/>
        <v>1.98726727E-4</v>
      </c>
      <c r="P222" s="123">
        <f t="shared" ca="1" si="24"/>
        <v>2.1012749049999999E-4</v>
      </c>
      <c r="Q222" s="123">
        <f t="shared" ca="1" si="24"/>
        <v>2.1012725700000001E-4</v>
      </c>
      <c r="R222" s="123">
        <f t="shared" ca="1" si="24"/>
        <v>9.8576050999999999E-5</v>
      </c>
      <c r="S222" s="123">
        <f t="shared" ca="1" si="24"/>
        <v>1.5265959600000001E-4</v>
      </c>
      <c r="T222" s="123">
        <f t="shared" ca="1" si="23"/>
        <v>1.1206433625E-4</v>
      </c>
      <c r="U222" s="124">
        <f t="shared" ca="1" si="23"/>
        <v>5.5306431924999995E-4</v>
      </c>
      <c r="X222" s="146">
        <v>7.7579384599999997E-4</v>
      </c>
      <c r="Y222" s="146">
        <v>6.5739031400000004E-4</v>
      </c>
      <c r="Z222" s="146">
        <v>6.4901517300000003E-4</v>
      </c>
      <c r="AA222" s="146">
        <v>5.20824684E-4</v>
      </c>
      <c r="AB222" s="146">
        <v>6.6751067799999996E-4</v>
      </c>
      <c r="AC222" s="146">
        <v>6.6512002800000005E-4</v>
      </c>
      <c r="AD222" s="146">
        <v>6.4101904599999998E-4</v>
      </c>
      <c r="AE222" s="146">
        <v>6.8314322699999995E-4</v>
      </c>
      <c r="AF222" s="146">
        <v>2.0597797600000001E-4</v>
      </c>
      <c r="AG222" s="146">
        <v>1.03048212E-4</v>
      </c>
      <c r="AH222" s="146">
        <v>8.2406426999999998E-5</v>
      </c>
      <c r="AI222" s="146">
        <v>6.5029737E-5</v>
      </c>
      <c r="AJ222" s="146">
        <v>6.6751067799999996E-4</v>
      </c>
      <c r="AK222" s="146">
        <v>6.6512002800000005E-4</v>
      </c>
      <c r="AL222" s="146">
        <v>6.4101904599999998E-4</v>
      </c>
      <c r="AM222" s="146">
        <v>6.8314322699999995E-4</v>
      </c>
      <c r="AN222" s="146">
        <v>6.9675427900000003E-4</v>
      </c>
      <c r="AO222" s="146">
        <v>6.6532286899999998E-4</v>
      </c>
      <c r="AP222" s="146">
        <v>6.2139367500000005E-4</v>
      </c>
      <c r="AQ222" s="146">
        <v>5.9545647100000003E-4</v>
      </c>
      <c r="AR222" s="146">
        <v>0</v>
      </c>
      <c r="AS222" s="146">
        <v>0</v>
      </c>
      <c r="AT222" s="146">
        <v>0</v>
      </c>
      <c r="AU222" s="146">
        <v>0</v>
      </c>
      <c r="AV222" s="146">
        <v>6.4223737199999996E-4</v>
      </c>
      <c r="AW222" s="146">
        <v>6.2435655200000003E-4</v>
      </c>
      <c r="AX222" s="146">
        <v>5.7624040300000001E-4</v>
      </c>
      <c r="AY222" s="146">
        <v>5.6293299399999997E-4</v>
      </c>
      <c r="AZ222" s="146">
        <v>1.80569406E-4</v>
      </c>
      <c r="BA222" s="146">
        <v>1.9226276100000001E-4</v>
      </c>
      <c r="BB222" s="109">
        <v>0</v>
      </c>
      <c r="BC222" s="109">
        <v>0</v>
      </c>
      <c r="BD222" s="146">
        <v>9.4083019000000006E-5</v>
      </c>
      <c r="BE222" s="146">
        <v>7.1396658000000006E-5</v>
      </c>
      <c r="BF222" s="146">
        <v>0</v>
      </c>
      <c r="BG222" s="146">
        <v>0</v>
      </c>
      <c r="BH222" s="146">
        <v>2.1893267299999999E-4</v>
      </c>
      <c r="BI222" s="146">
        <v>2.1476965300000001E-4</v>
      </c>
      <c r="BJ222" s="146">
        <v>2.0964762300000001E-4</v>
      </c>
      <c r="BK222" s="146">
        <v>1.9715907900000001E-4</v>
      </c>
      <c r="BL222" s="146">
        <v>4.2457008700000001E-4</v>
      </c>
      <c r="BM222" s="146">
        <v>3.9750816500000002E-4</v>
      </c>
      <c r="BN222" s="146">
        <v>4.3106506600000001E-4</v>
      </c>
      <c r="BO222" s="146">
        <v>4.8833926599999998E-4</v>
      </c>
      <c r="BP222" s="146">
        <v>2.0859979999999999E-4</v>
      </c>
      <c r="BQ222" s="146">
        <v>2.03111662E-4</v>
      </c>
      <c r="BR222" s="146">
        <v>1.9816008799999999E-4</v>
      </c>
      <c r="BS222" s="146">
        <v>1.8503535800000001E-4</v>
      </c>
      <c r="BT222" s="146">
        <v>2.18932318E-4</v>
      </c>
      <c r="BU222" s="146">
        <v>2.14770068E-4</v>
      </c>
      <c r="BV222" s="146">
        <v>2.0964826100000001E-4</v>
      </c>
      <c r="BW222" s="146">
        <v>1.9715931499999999E-4</v>
      </c>
      <c r="BX222" s="146">
        <v>2.1893267299999999E-4</v>
      </c>
      <c r="BY222" s="146">
        <v>2.1476965300000001E-4</v>
      </c>
      <c r="BZ222" s="146">
        <v>2.0964762300000001E-4</v>
      </c>
      <c r="CA222" s="146">
        <v>1.9715907900000001E-4</v>
      </c>
      <c r="CB222" s="146">
        <v>1.0360559699999999E-4</v>
      </c>
      <c r="CC222" s="146">
        <v>1.00526199E-4</v>
      </c>
      <c r="CD222" s="146">
        <v>9.8945687999999997E-5</v>
      </c>
      <c r="CE222" s="146">
        <v>9.1226720000000007E-5</v>
      </c>
      <c r="CF222" s="146">
        <v>1.6109492700000001E-4</v>
      </c>
      <c r="CG222" s="146">
        <v>1.5607096199999999E-4</v>
      </c>
      <c r="CH222" s="146">
        <v>1.5195526099999999E-4</v>
      </c>
      <c r="CI222" s="146">
        <v>1.4151723400000001E-4</v>
      </c>
      <c r="CJ222" s="146">
        <v>1.10092713E-4</v>
      </c>
      <c r="CK222" s="146">
        <v>1.06774192E-4</v>
      </c>
      <c r="CL222" s="146">
        <v>1.09241901E-4</v>
      </c>
      <c r="CM222" s="146">
        <v>1.22148539E-4</v>
      </c>
      <c r="CN222" s="146">
        <v>5.29545048E-4</v>
      </c>
      <c r="CO222" s="146">
        <v>5.6229896899999995E-4</v>
      </c>
      <c r="CP222" s="146">
        <v>5.6723459200000003E-4</v>
      </c>
      <c r="CQ222" s="146">
        <v>5.5317866800000002E-4</v>
      </c>
      <c r="CT222" s="105"/>
    </row>
    <row r="223" spans="1:98" x14ac:dyDescent="0.25">
      <c r="A223" s="122" t="s">
        <v>693</v>
      </c>
      <c r="B223" s="104" t="s">
        <v>698</v>
      </c>
      <c r="C223" s="88" t="s">
        <v>297</v>
      </c>
      <c r="D223" s="123">
        <f t="shared" ca="1" si="24"/>
        <v>3.789099965E-4</v>
      </c>
      <c r="E223" s="123">
        <f t="shared" ca="1" si="24"/>
        <v>6.29798513E-4</v>
      </c>
      <c r="F223" s="123">
        <f t="shared" ca="1" si="24"/>
        <v>4.4733588999999998E-5</v>
      </c>
      <c r="G223" s="123">
        <f t="shared" ca="1" si="24"/>
        <v>6.29798513E-4</v>
      </c>
      <c r="H223" s="123">
        <f t="shared" ca="1" si="24"/>
        <v>6.5517286150000001E-4</v>
      </c>
      <c r="I223" s="123">
        <f t="shared" ca="1" si="24"/>
        <v>1.1783264750000001E-5</v>
      </c>
      <c r="J223" s="123">
        <f t="shared" ca="1" si="24"/>
        <v>6.8313788825000003E-4</v>
      </c>
      <c r="K223" s="123">
        <f t="shared" ca="1" si="24"/>
        <v>3.4183407750000005E-5</v>
      </c>
      <c r="L223" s="123">
        <f t="shared" ca="1" si="24"/>
        <v>2.75453835E-5</v>
      </c>
      <c r="M223" s="123">
        <f t="shared" ca="1" si="24"/>
        <v>1.5938337224999998E-4</v>
      </c>
      <c r="N223" s="123">
        <f t="shared" ca="1" si="24"/>
        <v>2.2703139775E-4</v>
      </c>
      <c r="O223" s="123">
        <f t="shared" ca="1" si="24"/>
        <v>1.4969264025000001E-4</v>
      </c>
      <c r="P223" s="123">
        <f t="shared" ca="1" si="24"/>
        <v>1.5938366675000002E-4</v>
      </c>
      <c r="Q223" s="123">
        <f t="shared" ca="1" si="24"/>
        <v>1.5938337224999998E-4</v>
      </c>
      <c r="R223" s="123">
        <f t="shared" ca="1" si="24"/>
        <v>7.1971227750000004E-5</v>
      </c>
      <c r="S223" s="123">
        <f t="shared" ca="1" si="24"/>
        <v>1.129530505E-4</v>
      </c>
      <c r="T223" s="123">
        <f t="shared" ca="1" si="23"/>
        <v>8.3570699249999999E-5</v>
      </c>
      <c r="U223" s="124">
        <f t="shared" ca="1" si="23"/>
        <v>4.3477783900000002E-4</v>
      </c>
      <c r="X223" s="146">
        <v>4.47688261E-4</v>
      </c>
      <c r="Y223" s="146">
        <v>3.6879035400000002E-4</v>
      </c>
      <c r="Z223" s="146">
        <v>3.8868277699999999E-4</v>
      </c>
      <c r="AA223" s="146">
        <v>3.10478594E-4</v>
      </c>
      <c r="AB223" s="146">
        <v>6.5399657E-4</v>
      </c>
      <c r="AC223" s="146">
        <v>6.6800478600000004E-4</v>
      </c>
      <c r="AD223" s="146">
        <v>6.5676047699999998E-4</v>
      </c>
      <c r="AE223" s="146">
        <v>5.4043221899999997E-4</v>
      </c>
      <c r="AF223" s="146">
        <v>7.0989680999999997E-5</v>
      </c>
      <c r="AG223" s="146">
        <v>3.9738162000000001E-5</v>
      </c>
      <c r="AH223" s="146">
        <v>4.3451639999999999E-5</v>
      </c>
      <c r="AI223" s="146">
        <v>2.4754872999999999E-5</v>
      </c>
      <c r="AJ223" s="146">
        <v>6.5399657E-4</v>
      </c>
      <c r="AK223" s="146">
        <v>6.6800478600000004E-4</v>
      </c>
      <c r="AL223" s="146">
        <v>6.5676047699999998E-4</v>
      </c>
      <c r="AM223" s="146">
        <v>5.4043221899999997E-4</v>
      </c>
      <c r="AN223" s="146">
        <v>7.3174332899999996E-4</v>
      </c>
      <c r="AO223" s="146">
        <v>6.9749599199999996E-4</v>
      </c>
      <c r="AP223" s="146">
        <v>6.5925049E-4</v>
      </c>
      <c r="AQ223" s="146">
        <v>5.3220163500000001E-4</v>
      </c>
      <c r="AR223" s="146">
        <v>1.358775E-5</v>
      </c>
      <c r="AS223" s="146">
        <v>1.136814E-5</v>
      </c>
      <c r="AT223" s="146">
        <v>1.1489758999999999E-5</v>
      </c>
      <c r="AU223" s="146">
        <v>1.0687409999999999E-5</v>
      </c>
      <c r="AV223" s="146">
        <v>7.4553088200000005E-4</v>
      </c>
      <c r="AW223" s="146">
        <v>7.2767162099999995E-4</v>
      </c>
      <c r="AX223" s="146">
        <v>6.9130771100000003E-4</v>
      </c>
      <c r="AY223" s="146">
        <v>5.6804133899999998E-4</v>
      </c>
      <c r="AZ223" s="146">
        <v>7.0868548000000006E-5</v>
      </c>
      <c r="BA223" s="146">
        <v>6.5865083000000001E-5</v>
      </c>
      <c r="BB223" s="109">
        <v>0</v>
      </c>
      <c r="BC223" s="109">
        <v>0</v>
      </c>
      <c r="BD223" s="146">
        <v>6.6714877000000004E-5</v>
      </c>
      <c r="BE223" s="146">
        <v>4.3466656999999997E-5</v>
      </c>
      <c r="BF223" s="146">
        <v>0</v>
      </c>
      <c r="BG223" s="146">
        <v>0</v>
      </c>
      <c r="BH223" s="146">
        <v>1.6354599E-4</v>
      </c>
      <c r="BI223" s="146">
        <v>1.6072707800000001E-4</v>
      </c>
      <c r="BJ223" s="146">
        <v>1.6646782399999999E-4</v>
      </c>
      <c r="BK223" s="146">
        <v>1.46792597E-4</v>
      </c>
      <c r="BL223" s="146">
        <v>2.45474902E-4</v>
      </c>
      <c r="BM223" s="146">
        <v>2.0687487299999999E-4</v>
      </c>
      <c r="BN223" s="146">
        <v>2.2978247100000001E-4</v>
      </c>
      <c r="BO223" s="146">
        <v>2.2599334499999999E-4</v>
      </c>
      <c r="BP223" s="146">
        <v>1.5433780500000001E-4</v>
      </c>
      <c r="BQ223" s="146">
        <v>1.5108074400000001E-4</v>
      </c>
      <c r="BR223" s="146">
        <v>1.5624348600000001E-4</v>
      </c>
      <c r="BS223" s="146">
        <v>1.37108526E-4</v>
      </c>
      <c r="BT223" s="146">
        <v>1.6354658400000001E-4</v>
      </c>
      <c r="BU223" s="146">
        <v>1.6072742300000001E-4</v>
      </c>
      <c r="BV223" s="146">
        <v>1.66468086E-4</v>
      </c>
      <c r="BW223" s="146">
        <v>1.4679257400000001E-4</v>
      </c>
      <c r="BX223" s="146">
        <v>1.6354599E-4</v>
      </c>
      <c r="BY223" s="146">
        <v>1.6072707800000001E-4</v>
      </c>
      <c r="BZ223" s="146">
        <v>1.6646782399999999E-4</v>
      </c>
      <c r="CA223" s="146">
        <v>1.46792597E-4</v>
      </c>
      <c r="CB223" s="146">
        <v>7.4002149999999998E-5</v>
      </c>
      <c r="CC223" s="146">
        <v>7.2746545999999998E-5</v>
      </c>
      <c r="CD223" s="146">
        <v>7.5755776999999994E-5</v>
      </c>
      <c r="CE223" s="146">
        <v>6.5380437999999999E-5</v>
      </c>
      <c r="CF223" s="146">
        <v>1.1698717400000001E-4</v>
      </c>
      <c r="CG223" s="146">
        <v>1.14304135E-4</v>
      </c>
      <c r="CH223" s="146">
        <v>1.1749727E-4</v>
      </c>
      <c r="CI223" s="146">
        <v>1.03023623E-4</v>
      </c>
      <c r="CJ223" s="146">
        <v>7.9584333999999996E-5</v>
      </c>
      <c r="CK223" s="146">
        <v>7.8512605000000005E-5</v>
      </c>
      <c r="CL223" s="146">
        <v>8.3541710999999997E-5</v>
      </c>
      <c r="CM223" s="146">
        <v>9.2644146999999998E-5</v>
      </c>
      <c r="CN223" s="146">
        <v>4.0754604299999999E-4</v>
      </c>
      <c r="CO223" s="146">
        <v>4.4204950100000003E-4</v>
      </c>
      <c r="CP223" s="146">
        <v>4.6063027999999998E-4</v>
      </c>
      <c r="CQ223" s="146">
        <v>4.2888553199999999E-4</v>
      </c>
      <c r="CT223" s="105"/>
    </row>
    <row r="224" spans="1:98" x14ac:dyDescent="0.25">
      <c r="A224" s="122" t="s">
        <v>693</v>
      </c>
      <c r="B224" s="104" t="s">
        <v>698</v>
      </c>
      <c r="C224" s="88" t="s">
        <v>311</v>
      </c>
      <c r="D224" s="123">
        <f t="shared" ca="1" si="24"/>
        <v>1.3002510924999999E-3</v>
      </c>
      <c r="E224" s="123">
        <f t="shared" ca="1" si="24"/>
        <v>2.2904187447500002E-3</v>
      </c>
      <c r="F224" s="123">
        <f t="shared" ca="1" si="24"/>
        <v>1.4091188675E-4</v>
      </c>
      <c r="G224" s="123">
        <f t="shared" ca="1" si="24"/>
        <v>2.2904187447500002E-3</v>
      </c>
      <c r="H224" s="123">
        <f t="shared" ca="1" si="24"/>
        <v>2.5240032489999998E-3</v>
      </c>
      <c r="I224" s="123">
        <f t="shared" ca="1" si="24"/>
        <v>2.97985808625E-2</v>
      </c>
      <c r="J224" s="123">
        <f t="shared" ca="1" si="24"/>
        <v>2.7916260152500002E-3</v>
      </c>
      <c r="K224" s="123">
        <f t="shared" ca="1" si="24"/>
        <v>0</v>
      </c>
      <c r="L224" s="123">
        <f t="shared" ca="1" si="24"/>
        <v>5.0503912500000002E-6</v>
      </c>
      <c r="M224" s="123">
        <f t="shared" ca="1" si="24"/>
        <v>6.2396077324999996E-4</v>
      </c>
      <c r="N224" s="123">
        <f t="shared" ca="1" si="24"/>
        <v>1.3162333185E-3</v>
      </c>
      <c r="O224" s="123">
        <f t="shared" ca="1" si="24"/>
        <v>5.9227569949999999E-4</v>
      </c>
      <c r="P224" s="123">
        <f t="shared" ca="1" si="24"/>
        <v>6.2396132850000001E-4</v>
      </c>
      <c r="Q224" s="123">
        <f t="shared" ca="1" si="24"/>
        <v>6.2396077324999996E-4</v>
      </c>
      <c r="R224" s="123">
        <f t="shared" ca="1" si="24"/>
        <v>2.9030480149999996E-4</v>
      </c>
      <c r="S224" s="123">
        <f t="shared" ca="1" si="24"/>
        <v>4.50130632E-4</v>
      </c>
      <c r="T224" s="123">
        <f t="shared" ca="1" si="23"/>
        <v>3.5116909324999998E-4</v>
      </c>
      <c r="U224" s="124">
        <f t="shared" ca="1" si="23"/>
        <v>1.5545091109999999E-3</v>
      </c>
      <c r="X224" s="146">
        <v>0</v>
      </c>
      <c r="Y224" s="146">
        <v>0</v>
      </c>
      <c r="Z224" s="146">
        <v>2.5216219929999999E-3</v>
      </c>
      <c r="AA224" s="146">
        <v>2.6793823769999999E-3</v>
      </c>
      <c r="AB224" s="146">
        <v>0</v>
      </c>
      <c r="AC224" s="146">
        <v>0</v>
      </c>
      <c r="AD224" s="146">
        <v>4.3088655499999998E-3</v>
      </c>
      <c r="AE224" s="146">
        <v>4.852809429E-3</v>
      </c>
      <c r="AF224" s="146">
        <v>0</v>
      </c>
      <c r="AG224" s="146">
        <v>0</v>
      </c>
      <c r="AH224" s="146">
        <v>2.6830870599999998E-4</v>
      </c>
      <c r="AI224" s="146">
        <v>2.9533884100000002E-4</v>
      </c>
      <c r="AJ224" s="146">
        <v>0</v>
      </c>
      <c r="AK224" s="146">
        <v>0</v>
      </c>
      <c r="AL224" s="146">
        <v>4.3088655499999998E-3</v>
      </c>
      <c r="AM224" s="146">
        <v>4.852809429E-3</v>
      </c>
      <c r="AN224" s="146">
        <v>0</v>
      </c>
      <c r="AO224" s="146">
        <v>0</v>
      </c>
      <c r="AP224" s="146">
        <v>4.9467272860000003E-3</v>
      </c>
      <c r="AQ224" s="146">
        <v>5.1492857099999997E-3</v>
      </c>
      <c r="AR224" s="146">
        <v>3.1333431299999999E-2</v>
      </c>
      <c r="AS224" s="146">
        <v>2.9533644216999999E-2</v>
      </c>
      <c r="AT224" s="146">
        <v>2.8887031375E-2</v>
      </c>
      <c r="AU224" s="146">
        <v>2.9440216557999999E-2</v>
      </c>
      <c r="AV224" s="146">
        <v>0</v>
      </c>
      <c r="AW224" s="146">
        <v>0</v>
      </c>
      <c r="AX224" s="146">
        <v>5.4820472189999999E-3</v>
      </c>
      <c r="AY224" s="146">
        <v>5.6844568420000002E-3</v>
      </c>
      <c r="AZ224" s="146">
        <v>0</v>
      </c>
      <c r="BA224" s="146">
        <v>0</v>
      </c>
      <c r="BB224" s="109">
        <v>0</v>
      </c>
      <c r="BC224" s="109">
        <v>0</v>
      </c>
      <c r="BD224" s="146">
        <v>0</v>
      </c>
      <c r="BE224" s="146">
        <v>0</v>
      </c>
      <c r="BF224" s="146">
        <v>0</v>
      </c>
      <c r="BG224" s="146">
        <v>2.0201565000000001E-5</v>
      </c>
      <c r="BH224" s="146">
        <v>0</v>
      </c>
      <c r="BI224" s="146">
        <v>0</v>
      </c>
      <c r="BJ224" s="146">
        <v>1.1260519149999999E-3</v>
      </c>
      <c r="BK224" s="146">
        <v>1.3697911779999999E-3</v>
      </c>
      <c r="BL224" s="146">
        <v>0</v>
      </c>
      <c r="BM224" s="146">
        <v>0</v>
      </c>
      <c r="BN224" s="146">
        <v>1.987177248E-3</v>
      </c>
      <c r="BO224" s="146">
        <v>3.2777560260000001E-3</v>
      </c>
      <c r="BP224" s="146">
        <v>0</v>
      </c>
      <c r="BQ224" s="146">
        <v>0</v>
      </c>
      <c r="BR224" s="146">
        <v>1.08102137E-3</v>
      </c>
      <c r="BS224" s="146">
        <v>1.288081428E-3</v>
      </c>
      <c r="BT224" s="146">
        <v>0</v>
      </c>
      <c r="BU224" s="146">
        <v>0</v>
      </c>
      <c r="BV224" s="146">
        <v>1.1260507900000001E-3</v>
      </c>
      <c r="BW224" s="146">
        <v>1.369794524E-3</v>
      </c>
      <c r="BX224" s="146">
        <v>0</v>
      </c>
      <c r="BY224" s="146">
        <v>0</v>
      </c>
      <c r="BZ224" s="146">
        <v>1.1260519149999999E-3</v>
      </c>
      <c r="CA224" s="146">
        <v>1.3697911779999999E-3</v>
      </c>
      <c r="CB224" s="146">
        <v>0</v>
      </c>
      <c r="CC224" s="146">
        <v>0</v>
      </c>
      <c r="CD224" s="146">
        <v>5.3325524099999996E-4</v>
      </c>
      <c r="CE224" s="146">
        <v>6.2796396499999998E-4</v>
      </c>
      <c r="CF224" s="146">
        <v>0</v>
      </c>
      <c r="CG224" s="146">
        <v>0</v>
      </c>
      <c r="CH224" s="146">
        <v>8.24506494E-4</v>
      </c>
      <c r="CI224" s="146">
        <v>9.7601603399999999E-4</v>
      </c>
      <c r="CJ224" s="146">
        <v>0</v>
      </c>
      <c r="CK224" s="146">
        <v>0</v>
      </c>
      <c r="CL224" s="146">
        <v>5.7497702699999995E-4</v>
      </c>
      <c r="CM224" s="146">
        <v>8.2969934599999996E-4</v>
      </c>
      <c r="CN224" s="146">
        <v>0</v>
      </c>
      <c r="CO224" s="146">
        <v>0</v>
      </c>
      <c r="CP224" s="146">
        <v>2.7033954990000001E-3</v>
      </c>
      <c r="CQ224" s="146">
        <v>3.514640945E-3</v>
      </c>
      <c r="CT224" s="105"/>
    </row>
    <row r="225" spans="1:98" x14ac:dyDescent="0.25">
      <c r="A225" s="122" t="s">
        <v>693</v>
      </c>
      <c r="B225" s="104" t="s">
        <v>698</v>
      </c>
      <c r="C225" s="88" t="s">
        <v>312</v>
      </c>
      <c r="D225" s="123">
        <f t="shared" ca="1" si="24"/>
        <v>2.8665841950000002E-4</v>
      </c>
      <c r="E225" s="123">
        <f t="shared" ca="1" si="24"/>
        <v>4.5969669675000003E-4</v>
      </c>
      <c r="F225" s="123">
        <f t="shared" ca="1" si="24"/>
        <v>2.2920602750000001E-5</v>
      </c>
      <c r="G225" s="123">
        <f t="shared" ca="1" si="24"/>
        <v>4.5969669675000003E-4</v>
      </c>
      <c r="H225" s="123">
        <f t="shared" ca="1" si="24"/>
        <v>5.4016846700000003E-4</v>
      </c>
      <c r="I225" s="123">
        <f t="shared" ca="1" si="24"/>
        <v>6.5409928349999995E-4</v>
      </c>
      <c r="J225" s="123">
        <f t="shared" ca="1" si="24"/>
        <v>5.2193102350000002E-4</v>
      </c>
      <c r="K225" s="123">
        <f t="shared" ca="1" si="24"/>
        <v>9.6972112099999994E-4</v>
      </c>
      <c r="L225" s="123">
        <f t="shared" ca="1" si="24"/>
        <v>1.8155143113999999E-2</v>
      </c>
      <c r="M225" s="123">
        <f t="shared" ca="1" si="24"/>
        <v>1.34114403E-4</v>
      </c>
      <c r="N225" s="123">
        <f t="shared" ca="1" si="24"/>
        <v>2.7456231475000005E-4</v>
      </c>
      <c r="O225" s="123">
        <f t="shared" ca="1" si="24"/>
        <v>1.261315435E-4</v>
      </c>
      <c r="P225" s="123">
        <f t="shared" ca="1" si="24"/>
        <v>1.3411434075E-4</v>
      </c>
      <c r="Q225" s="123">
        <f t="shared" ca="1" si="24"/>
        <v>1.34114403E-4</v>
      </c>
      <c r="R225" s="123">
        <f t="shared" ca="1" si="24"/>
        <v>6.1151548500000002E-5</v>
      </c>
      <c r="S225" s="123">
        <f t="shared" ref="S225:U240" ca="1" si="25">AVERAGE(OFFSET($X225,0,4*S$3-4,1,4))</f>
        <v>9.5367935249999987E-5</v>
      </c>
      <c r="T225" s="123">
        <f t="shared" ca="1" si="25"/>
        <v>6.9110639250000015E-5</v>
      </c>
      <c r="U225" s="124">
        <f t="shared" ca="1" si="25"/>
        <v>3.4995318549999998E-4</v>
      </c>
      <c r="X225" s="146">
        <v>3.5609606E-4</v>
      </c>
      <c r="Y225" s="146">
        <v>2.8487235800000001E-4</v>
      </c>
      <c r="Z225" s="146">
        <v>2.70024366E-4</v>
      </c>
      <c r="AA225" s="146">
        <v>2.3564089399999999E-4</v>
      </c>
      <c r="AB225" s="146">
        <v>5.0698481600000003E-4</v>
      </c>
      <c r="AC225" s="146">
        <v>4.9199333000000001E-4</v>
      </c>
      <c r="AD225" s="146">
        <v>4.4151640399999999E-4</v>
      </c>
      <c r="AE225" s="146">
        <v>3.9829223699999999E-4</v>
      </c>
      <c r="AF225" s="146">
        <v>3.8265788999999999E-5</v>
      </c>
      <c r="AG225" s="146">
        <v>1.8536459999999998E-5</v>
      </c>
      <c r="AH225" s="146">
        <v>1.6930758999999998E-5</v>
      </c>
      <c r="AI225" s="146">
        <v>1.7949402999999999E-5</v>
      </c>
      <c r="AJ225" s="146">
        <v>5.0698481600000003E-4</v>
      </c>
      <c r="AK225" s="146">
        <v>4.9199333000000001E-4</v>
      </c>
      <c r="AL225" s="146">
        <v>4.4151640399999999E-4</v>
      </c>
      <c r="AM225" s="146">
        <v>3.9829223699999999E-4</v>
      </c>
      <c r="AN225" s="146">
        <v>5.8999234400000005E-4</v>
      </c>
      <c r="AO225" s="146">
        <v>5.6343067299999999E-4</v>
      </c>
      <c r="AP225" s="146">
        <v>5.5072670099999999E-4</v>
      </c>
      <c r="AQ225" s="146">
        <v>4.5652414999999998E-4</v>
      </c>
      <c r="AR225" s="146">
        <v>0</v>
      </c>
      <c r="AS225" s="146">
        <v>0</v>
      </c>
      <c r="AT225" s="146">
        <v>1.0607153660000001E-3</v>
      </c>
      <c r="AU225" s="146">
        <v>1.5556817679999999E-3</v>
      </c>
      <c r="AV225" s="146">
        <v>4.7151926299999998E-4</v>
      </c>
      <c r="AW225" s="146">
        <v>5.0461580599999996E-4</v>
      </c>
      <c r="AX225" s="146">
        <v>6.1567555400000005E-4</v>
      </c>
      <c r="AY225" s="146">
        <v>4.9591347100000002E-4</v>
      </c>
      <c r="AZ225" s="146">
        <v>2.2755166989999998E-3</v>
      </c>
      <c r="BA225" s="146">
        <v>1.603367785E-3</v>
      </c>
      <c r="BB225" s="109">
        <v>0</v>
      </c>
      <c r="BC225" s="109">
        <v>0</v>
      </c>
      <c r="BD225" s="146">
        <v>5.7743322930000002E-3</v>
      </c>
      <c r="BE225" s="146">
        <v>9.8335695000000001E-3</v>
      </c>
      <c r="BF225" s="146">
        <v>2.8892498126000001E-2</v>
      </c>
      <c r="BG225" s="146">
        <v>2.8120172536999999E-2</v>
      </c>
      <c r="BH225" s="146">
        <v>1.44805025E-4</v>
      </c>
      <c r="BI225" s="146">
        <v>1.376146E-4</v>
      </c>
      <c r="BJ225" s="146">
        <v>1.30809744E-4</v>
      </c>
      <c r="BK225" s="146">
        <v>1.23228243E-4</v>
      </c>
      <c r="BL225" s="146">
        <v>2.8519952699999999E-4</v>
      </c>
      <c r="BM225" s="146">
        <v>2.5459753899999998E-4</v>
      </c>
      <c r="BN225" s="146">
        <v>2.60539518E-4</v>
      </c>
      <c r="BO225" s="146">
        <v>2.9791267500000002E-4</v>
      </c>
      <c r="BP225" s="146">
        <v>1.3715631300000001E-4</v>
      </c>
      <c r="BQ225" s="146">
        <v>1.2942247599999999E-4</v>
      </c>
      <c r="BR225" s="146">
        <v>1.2293435700000001E-4</v>
      </c>
      <c r="BS225" s="146">
        <v>1.15013028E-4</v>
      </c>
      <c r="BT225" s="146">
        <v>1.4480515699999999E-4</v>
      </c>
      <c r="BU225" s="146">
        <v>1.3761465900000001E-4</v>
      </c>
      <c r="BV225" s="146">
        <v>1.3080964600000001E-4</v>
      </c>
      <c r="BW225" s="146">
        <v>1.2322790100000001E-4</v>
      </c>
      <c r="BX225" s="146">
        <v>1.44805025E-4</v>
      </c>
      <c r="BY225" s="146">
        <v>1.376146E-4</v>
      </c>
      <c r="BZ225" s="146">
        <v>1.30809744E-4</v>
      </c>
      <c r="CA225" s="146">
        <v>1.23228243E-4</v>
      </c>
      <c r="CB225" s="146">
        <v>6.6478500000000004E-5</v>
      </c>
      <c r="CC225" s="146">
        <v>6.2765519999999995E-5</v>
      </c>
      <c r="CD225" s="146">
        <v>5.9987015999999997E-5</v>
      </c>
      <c r="CE225" s="146">
        <v>5.5375158000000003E-5</v>
      </c>
      <c r="CF225" s="146">
        <v>1.04105955E-4</v>
      </c>
      <c r="CG225" s="146">
        <v>9.7982266000000006E-5</v>
      </c>
      <c r="CH225" s="146">
        <v>9.2772461999999996E-5</v>
      </c>
      <c r="CI225" s="146">
        <v>8.6611058E-5</v>
      </c>
      <c r="CJ225" s="146">
        <v>6.8622116000000005E-5</v>
      </c>
      <c r="CK225" s="146">
        <v>6.6266028000000002E-5</v>
      </c>
      <c r="CL225" s="146">
        <v>6.6020900000000003E-5</v>
      </c>
      <c r="CM225" s="146">
        <v>7.5533513000000007E-5</v>
      </c>
      <c r="CN225" s="146">
        <v>3.4737567499999999E-4</v>
      </c>
      <c r="CO225" s="146">
        <v>3.5749325500000003E-4</v>
      </c>
      <c r="CP225" s="146">
        <v>3.4982862899999998E-4</v>
      </c>
      <c r="CQ225" s="146">
        <v>3.4511518299999998E-4</v>
      </c>
      <c r="CT225" s="105"/>
    </row>
    <row r="226" spans="1:98" x14ac:dyDescent="0.25">
      <c r="A226" s="122" t="s">
        <v>693</v>
      </c>
      <c r="B226" s="104" t="s">
        <v>698</v>
      </c>
      <c r="C226" s="88" t="s">
        <v>313</v>
      </c>
      <c r="D226" s="123">
        <f t="shared" ref="D226:S241" ca="1" si="26">AVERAGE(OFFSET($X226,0,4*D$3-4,1,4))</f>
        <v>3.0869029249999997E-5</v>
      </c>
      <c r="E226" s="123">
        <f t="shared" ca="1" si="26"/>
        <v>2.855376875E-5</v>
      </c>
      <c r="F226" s="123">
        <f t="shared" ca="1" si="26"/>
        <v>0</v>
      </c>
      <c r="G226" s="123">
        <f t="shared" ca="1" si="26"/>
        <v>2.855376875E-5</v>
      </c>
      <c r="H226" s="123">
        <f t="shared" ca="1" si="26"/>
        <v>2.8453157500000001E-5</v>
      </c>
      <c r="I226" s="123">
        <f t="shared" ca="1" si="26"/>
        <v>6.1920496E-5</v>
      </c>
      <c r="J226" s="123">
        <f t="shared" ca="1" si="26"/>
        <v>2.8555083000000001E-5</v>
      </c>
      <c r="K226" s="123">
        <f t="shared" ca="1" si="26"/>
        <v>2.98031825E-6</v>
      </c>
      <c r="L226" s="123">
        <f t="shared" ca="1" si="26"/>
        <v>0</v>
      </c>
      <c r="M226" s="123">
        <f t="shared" ca="1" si="26"/>
        <v>4.67178025E-6</v>
      </c>
      <c r="N226" s="123">
        <f t="shared" ca="1" si="26"/>
        <v>4.2451377500000002E-6</v>
      </c>
      <c r="O226" s="123">
        <f t="shared" ca="1" si="26"/>
        <v>4.3191979999999996E-6</v>
      </c>
      <c r="P226" s="123">
        <f t="shared" ca="1" si="26"/>
        <v>4.6717827500000002E-6</v>
      </c>
      <c r="Q226" s="123">
        <f t="shared" ca="1" si="26"/>
        <v>4.67178025E-6</v>
      </c>
      <c r="R226" s="123">
        <f t="shared" ca="1" si="26"/>
        <v>0</v>
      </c>
      <c r="S226" s="123">
        <f t="shared" ca="1" si="26"/>
        <v>3.446884E-6</v>
      </c>
      <c r="T226" s="123">
        <f t="shared" ca="1" si="25"/>
        <v>0</v>
      </c>
      <c r="U226" s="124">
        <f t="shared" ca="1" si="25"/>
        <v>3.1782446250000001E-5</v>
      </c>
      <c r="X226" s="146">
        <v>3.1219868000000002E-5</v>
      </c>
      <c r="Y226" s="146">
        <v>5.6870638999999997E-5</v>
      </c>
      <c r="Z226" s="146">
        <v>2.1869380999999999E-5</v>
      </c>
      <c r="AA226" s="146">
        <v>1.3516229E-5</v>
      </c>
      <c r="AB226" s="146">
        <v>2.8613075E-5</v>
      </c>
      <c r="AC226" s="146">
        <v>5.2100640000000003E-5</v>
      </c>
      <c r="AD226" s="146">
        <v>1.9002737000000001E-5</v>
      </c>
      <c r="AE226" s="146">
        <v>1.4498623E-5</v>
      </c>
      <c r="AF226" s="146">
        <v>0</v>
      </c>
      <c r="AG226" s="146">
        <v>0</v>
      </c>
      <c r="AH226" s="146">
        <v>0</v>
      </c>
      <c r="AI226" s="146">
        <v>0</v>
      </c>
      <c r="AJ226" s="146">
        <v>2.8613075E-5</v>
      </c>
      <c r="AK226" s="146">
        <v>5.2100640000000003E-5</v>
      </c>
      <c r="AL226" s="146">
        <v>1.9002737000000001E-5</v>
      </c>
      <c r="AM226" s="146">
        <v>1.4498623E-5</v>
      </c>
      <c r="AN226" s="146">
        <v>2.8338514000000001E-5</v>
      </c>
      <c r="AO226" s="146">
        <v>5.1970439E-5</v>
      </c>
      <c r="AP226" s="146">
        <v>1.9499306000000001E-5</v>
      </c>
      <c r="AQ226" s="146">
        <v>1.4004371E-5</v>
      </c>
      <c r="AR226" s="146">
        <v>9.6047993999999996E-5</v>
      </c>
      <c r="AS226" s="146">
        <v>4.5929252000000003E-5</v>
      </c>
      <c r="AT226" s="146">
        <v>4.4785113000000001E-5</v>
      </c>
      <c r="AU226" s="146">
        <v>6.0919625E-5</v>
      </c>
      <c r="AV226" s="146">
        <v>2.8427488999999998E-5</v>
      </c>
      <c r="AW226" s="146">
        <v>5.2515775999999997E-5</v>
      </c>
      <c r="AX226" s="146">
        <v>1.9753051000000002E-5</v>
      </c>
      <c r="AY226" s="146">
        <v>1.3524016E-5</v>
      </c>
      <c r="AZ226" s="146">
        <v>1.1921273E-5</v>
      </c>
      <c r="BA226" s="146">
        <v>0</v>
      </c>
      <c r="BB226" s="109">
        <v>0</v>
      </c>
      <c r="BC226" s="109">
        <v>0</v>
      </c>
      <c r="BD226" s="146">
        <v>0</v>
      </c>
      <c r="BE226" s="146">
        <v>0</v>
      </c>
      <c r="BF226" s="146">
        <v>0</v>
      </c>
      <c r="BG226" s="146">
        <v>0</v>
      </c>
      <c r="BH226" s="146">
        <v>0</v>
      </c>
      <c r="BI226" s="146">
        <v>1.8687121E-5</v>
      </c>
      <c r="BJ226" s="146">
        <v>0</v>
      </c>
      <c r="BK226" s="146">
        <v>0</v>
      </c>
      <c r="BL226" s="146">
        <v>0</v>
      </c>
      <c r="BM226" s="146">
        <v>1.6980551000000001E-5</v>
      </c>
      <c r="BN226" s="146">
        <v>0</v>
      </c>
      <c r="BO226" s="146">
        <v>0</v>
      </c>
      <c r="BP226" s="146">
        <v>0</v>
      </c>
      <c r="BQ226" s="146">
        <v>1.7276791999999998E-5</v>
      </c>
      <c r="BR226" s="146">
        <v>0</v>
      </c>
      <c r="BS226" s="146">
        <v>0</v>
      </c>
      <c r="BT226" s="146">
        <v>0</v>
      </c>
      <c r="BU226" s="146">
        <v>1.8687131000000001E-5</v>
      </c>
      <c r="BV226" s="146">
        <v>0</v>
      </c>
      <c r="BW226" s="146">
        <v>0</v>
      </c>
      <c r="BX226" s="146">
        <v>0</v>
      </c>
      <c r="BY226" s="146">
        <v>1.8687121E-5</v>
      </c>
      <c r="BZ226" s="146">
        <v>0</v>
      </c>
      <c r="CA226" s="146">
        <v>0</v>
      </c>
      <c r="CB226" s="146">
        <v>0</v>
      </c>
      <c r="CC226" s="146">
        <v>0</v>
      </c>
      <c r="CD226" s="146">
        <v>0</v>
      </c>
      <c r="CE226" s="146">
        <v>0</v>
      </c>
      <c r="CF226" s="146">
        <v>0</v>
      </c>
      <c r="CG226" s="146">
        <v>1.3787536E-5</v>
      </c>
      <c r="CH226" s="146">
        <v>0</v>
      </c>
      <c r="CI226" s="146">
        <v>0</v>
      </c>
      <c r="CJ226" s="146">
        <v>0</v>
      </c>
      <c r="CK226" s="146">
        <v>0</v>
      </c>
      <c r="CL226" s="146">
        <v>0</v>
      </c>
      <c r="CM226" s="146">
        <v>0</v>
      </c>
      <c r="CN226" s="146">
        <v>3.1750135000000002E-5</v>
      </c>
      <c r="CO226" s="146">
        <v>5.7852083000000001E-5</v>
      </c>
      <c r="CP226" s="146">
        <v>2.1330933999999999E-5</v>
      </c>
      <c r="CQ226" s="146">
        <v>1.6196633E-5</v>
      </c>
      <c r="CT226" s="105"/>
    </row>
    <row r="227" spans="1:98" x14ac:dyDescent="0.25">
      <c r="A227" s="122" t="s">
        <v>693</v>
      </c>
      <c r="B227" s="104" t="s">
        <v>698</v>
      </c>
      <c r="C227" s="88" t="s">
        <v>315</v>
      </c>
      <c r="D227" s="123">
        <f t="shared" ca="1" si="26"/>
        <v>1.4986270249999999E-5</v>
      </c>
      <c r="E227" s="123">
        <f t="shared" ca="1" si="26"/>
        <v>2.458958275E-5</v>
      </c>
      <c r="F227" s="123">
        <f t="shared" ca="1" si="26"/>
        <v>0</v>
      </c>
      <c r="G227" s="123">
        <f t="shared" ca="1" si="26"/>
        <v>2.458958275E-5</v>
      </c>
      <c r="H227" s="123">
        <f t="shared" ca="1" si="26"/>
        <v>2.6496099249999998E-5</v>
      </c>
      <c r="I227" s="123">
        <f t="shared" ca="1" si="26"/>
        <v>7.1286582499999998E-5</v>
      </c>
      <c r="J227" s="123">
        <f t="shared" ca="1" si="26"/>
        <v>3.03507045E-5</v>
      </c>
      <c r="K227" s="123">
        <f t="shared" ca="1" si="26"/>
        <v>0</v>
      </c>
      <c r="L227" s="123">
        <f t="shared" ca="1" si="26"/>
        <v>0</v>
      </c>
      <c r="M227" s="123">
        <f t="shared" ca="1" si="26"/>
        <v>3.8432065000000002E-6</v>
      </c>
      <c r="N227" s="123">
        <f t="shared" ca="1" si="26"/>
        <v>3.2261415000000001E-6</v>
      </c>
      <c r="O227" s="123">
        <f t="shared" ca="1" si="26"/>
        <v>3.5212705000000002E-6</v>
      </c>
      <c r="P227" s="123">
        <f t="shared" ca="1" si="26"/>
        <v>3.8432077500000003E-6</v>
      </c>
      <c r="Q227" s="123">
        <f t="shared" ca="1" si="26"/>
        <v>3.8432065000000002E-6</v>
      </c>
      <c r="R227" s="123">
        <f t="shared" ca="1" si="26"/>
        <v>0</v>
      </c>
      <c r="S227" s="123">
        <f t="shared" ca="1" si="26"/>
        <v>2.7404102500000002E-6</v>
      </c>
      <c r="T227" s="123">
        <f t="shared" ca="1" si="25"/>
        <v>0</v>
      </c>
      <c r="U227" s="124">
        <f t="shared" ca="1" si="25"/>
        <v>2.1220518499999998E-5</v>
      </c>
      <c r="X227" s="146">
        <v>0</v>
      </c>
      <c r="Y227" s="146">
        <v>3.8156776999999997E-5</v>
      </c>
      <c r="Z227" s="146">
        <v>2.1788304E-5</v>
      </c>
      <c r="AA227" s="146">
        <v>0</v>
      </c>
      <c r="AB227" s="146">
        <v>0</v>
      </c>
      <c r="AC227" s="146">
        <v>5.4930203E-5</v>
      </c>
      <c r="AD227" s="146">
        <v>3.0516426999999999E-5</v>
      </c>
      <c r="AE227" s="146">
        <v>1.2911701E-5</v>
      </c>
      <c r="AF227" s="146">
        <v>0</v>
      </c>
      <c r="AG227" s="146">
        <v>0</v>
      </c>
      <c r="AH227" s="146">
        <v>0</v>
      </c>
      <c r="AI227" s="146">
        <v>0</v>
      </c>
      <c r="AJ227" s="146">
        <v>0</v>
      </c>
      <c r="AK227" s="146">
        <v>5.4930203E-5</v>
      </c>
      <c r="AL227" s="146">
        <v>3.0516426999999999E-5</v>
      </c>
      <c r="AM227" s="146">
        <v>1.2911701E-5</v>
      </c>
      <c r="AN227" s="146">
        <v>0</v>
      </c>
      <c r="AO227" s="146">
        <v>5.9344262999999999E-5</v>
      </c>
      <c r="AP227" s="146">
        <v>3.3280383000000001E-5</v>
      </c>
      <c r="AQ227" s="146">
        <v>1.3359751E-5</v>
      </c>
      <c r="AR227" s="146">
        <v>7.0095457999999998E-5</v>
      </c>
      <c r="AS227" s="146">
        <v>1.3714364900000001E-4</v>
      </c>
      <c r="AT227" s="146">
        <v>4.4575849999999998E-5</v>
      </c>
      <c r="AU227" s="146">
        <v>3.3331372999999997E-5</v>
      </c>
      <c r="AV227" s="146">
        <v>0</v>
      </c>
      <c r="AW227" s="146">
        <v>6.7734836000000006E-5</v>
      </c>
      <c r="AX227" s="146">
        <v>3.8709652999999998E-5</v>
      </c>
      <c r="AY227" s="146">
        <v>1.4958329E-5</v>
      </c>
      <c r="AZ227" s="146">
        <v>0</v>
      </c>
      <c r="BA227" s="146">
        <v>0</v>
      </c>
      <c r="BB227" s="109">
        <v>0</v>
      </c>
      <c r="BC227" s="109">
        <v>0</v>
      </c>
      <c r="BD227" s="146">
        <v>0</v>
      </c>
      <c r="BE227" s="146">
        <v>0</v>
      </c>
      <c r="BF227" s="146">
        <v>0</v>
      </c>
      <c r="BG227" s="146">
        <v>0</v>
      </c>
      <c r="BH227" s="146">
        <v>0</v>
      </c>
      <c r="BI227" s="146">
        <v>1.5372826000000001E-5</v>
      </c>
      <c r="BJ227" s="146">
        <v>0</v>
      </c>
      <c r="BK227" s="146">
        <v>0</v>
      </c>
      <c r="BL227" s="146">
        <v>0</v>
      </c>
      <c r="BM227" s="146">
        <v>1.2904566E-5</v>
      </c>
      <c r="BN227" s="146">
        <v>0</v>
      </c>
      <c r="BO227" s="146">
        <v>0</v>
      </c>
      <c r="BP227" s="146">
        <v>0</v>
      </c>
      <c r="BQ227" s="146">
        <v>1.4085082000000001E-5</v>
      </c>
      <c r="BR227" s="146">
        <v>0</v>
      </c>
      <c r="BS227" s="146">
        <v>0</v>
      </c>
      <c r="BT227" s="146">
        <v>0</v>
      </c>
      <c r="BU227" s="146">
        <v>1.5372831000000001E-5</v>
      </c>
      <c r="BV227" s="146">
        <v>0</v>
      </c>
      <c r="BW227" s="146">
        <v>0</v>
      </c>
      <c r="BX227" s="146">
        <v>0</v>
      </c>
      <c r="BY227" s="146">
        <v>1.5372826000000001E-5</v>
      </c>
      <c r="BZ227" s="146">
        <v>0</v>
      </c>
      <c r="CA227" s="146">
        <v>0</v>
      </c>
      <c r="CB227" s="146">
        <v>0</v>
      </c>
      <c r="CC227" s="146">
        <v>0</v>
      </c>
      <c r="CD227" s="146">
        <v>0</v>
      </c>
      <c r="CE227" s="146">
        <v>0</v>
      </c>
      <c r="CF227" s="146">
        <v>0</v>
      </c>
      <c r="CG227" s="146">
        <v>1.0961641000000001E-5</v>
      </c>
      <c r="CH227" s="146">
        <v>0</v>
      </c>
      <c r="CI227" s="146">
        <v>0</v>
      </c>
      <c r="CJ227" s="146">
        <v>0</v>
      </c>
      <c r="CK227" s="146">
        <v>0</v>
      </c>
      <c r="CL227" s="146">
        <v>0</v>
      </c>
      <c r="CM227" s="146">
        <v>0</v>
      </c>
      <c r="CN227" s="146">
        <v>0</v>
      </c>
      <c r="CO227" s="146">
        <v>4.6680829000000001E-5</v>
      </c>
      <c r="CP227" s="146">
        <v>2.6383898000000001E-5</v>
      </c>
      <c r="CQ227" s="146">
        <v>1.1817347E-5</v>
      </c>
      <c r="CT227" s="105"/>
    </row>
    <row r="228" spans="1:98" x14ac:dyDescent="0.25">
      <c r="A228" s="122" t="s">
        <v>693</v>
      </c>
      <c r="B228" s="104" t="s">
        <v>698</v>
      </c>
      <c r="C228" s="88" t="s">
        <v>316</v>
      </c>
      <c r="D228" s="123">
        <f t="shared" ca="1" si="26"/>
        <v>1.740513785E-4</v>
      </c>
      <c r="E228" s="123">
        <f t="shared" ca="1" si="26"/>
        <v>2.8140413825000001E-4</v>
      </c>
      <c r="F228" s="123">
        <f t="shared" ca="1" si="26"/>
        <v>0</v>
      </c>
      <c r="G228" s="123">
        <f t="shared" ca="1" si="26"/>
        <v>2.8140413825000001E-4</v>
      </c>
      <c r="H228" s="123">
        <f t="shared" ca="1" si="26"/>
        <v>2.9692507974999997E-4</v>
      </c>
      <c r="I228" s="123">
        <f t="shared" ca="1" si="26"/>
        <v>1.213416775E-5</v>
      </c>
      <c r="J228" s="123">
        <f t="shared" ca="1" si="26"/>
        <v>3.2506891874999999E-4</v>
      </c>
      <c r="K228" s="123">
        <f t="shared" ca="1" si="26"/>
        <v>2.1842360500000001E-5</v>
      </c>
      <c r="L228" s="123">
        <f t="shared" ca="1" si="26"/>
        <v>1.9515994750000001E-5</v>
      </c>
      <c r="M228" s="123">
        <f t="shared" ca="1" si="26"/>
        <v>7.6779525500000006E-5</v>
      </c>
      <c r="N228" s="123">
        <f t="shared" ca="1" si="26"/>
        <v>1.853291565E-4</v>
      </c>
      <c r="O228" s="123">
        <f t="shared" ca="1" si="26"/>
        <v>7.0172471750000004E-5</v>
      </c>
      <c r="P228" s="123">
        <f t="shared" ca="1" si="26"/>
        <v>7.6779663749999995E-5</v>
      </c>
      <c r="Q228" s="123">
        <f t="shared" ca="1" si="26"/>
        <v>7.6779525500000006E-5</v>
      </c>
      <c r="R228" s="123">
        <f t="shared" ca="1" si="26"/>
        <v>3.3558995000000001E-5</v>
      </c>
      <c r="S228" s="123">
        <f t="shared" ca="1" si="26"/>
        <v>5.2399344500000003E-5</v>
      </c>
      <c r="T228" s="123">
        <f t="shared" ca="1" si="25"/>
        <v>3.9888743000000001E-5</v>
      </c>
      <c r="U228" s="124">
        <f t="shared" ca="1" si="25"/>
        <v>2.2844493725000001E-4</v>
      </c>
      <c r="X228" s="146">
        <v>1.5334855000000001E-4</v>
      </c>
      <c r="Y228" s="146">
        <v>1.7202000199999999E-4</v>
      </c>
      <c r="Z228" s="146">
        <v>1.75804821E-4</v>
      </c>
      <c r="AA228" s="146">
        <v>1.9503214099999999E-4</v>
      </c>
      <c r="AB228" s="146">
        <v>2.2839217E-4</v>
      </c>
      <c r="AC228" s="146">
        <v>2.8216941200000001E-4</v>
      </c>
      <c r="AD228" s="146">
        <v>2.77987473E-4</v>
      </c>
      <c r="AE228" s="146">
        <v>3.3706749799999999E-4</v>
      </c>
      <c r="AF228" s="146">
        <v>0</v>
      </c>
      <c r="AG228" s="146">
        <v>0</v>
      </c>
      <c r="AH228" s="146">
        <v>0</v>
      </c>
      <c r="AI228" s="146">
        <v>0</v>
      </c>
      <c r="AJ228" s="146">
        <v>2.2839217E-4</v>
      </c>
      <c r="AK228" s="146">
        <v>2.8216941200000001E-4</v>
      </c>
      <c r="AL228" s="146">
        <v>2.77987473E-4</v>
      </c>
      <c r="AM228" s="146">
        <v>3.3706749799999999E-4</v>
      </c>
      <c r="AN228" s="146">
        <v>2.5904174999999999E-4</v>
      </c>
      <c r="AO228" s="146">
        <v>3.0612245300000001E-4</v>
      </c>
      <c r="AP228" s="146">
        <v>2.8828216000000001E-4</v>
      </c>
      <c r="AQ228" s="146">
        <v>3.3425395599999999E-4</v>
      </c>
      <c r="AR228" s="146">
        <v>0</v>
      </c>
      <c r="AS228" s="146">
        <v>3.0787838999999997E-5</v>
      </c>
      <c r="AT228" s="146">
        <v>1.7748831999999999E-5</v>
      </c>
      <c r="AU228" s="146">
        <v>0</v>
      </c>
      <c r="AV228" s="146">
        <v>2.8162762999999998E-4</v>
      </c>
      <c r="AW228" s="146">
        <v>3.3592807999999999E-4</v>
      </c>
      <c r="AX228" s="146">
        <v>3.1826130899999998E-4</v>
      </c>
      <c r="AY228" s="146">
        <v>3.6445865599999999E-4</v>
      </c>
      <c r="AZ228" s="146">
        <v>4.3308744999999997E-5</v>
      </c>
      <c r="BA228" s="146">
        <v>4.4060697000000002E-5</v>
      </c>
      <c r="BB228" s="109">
        <v>0</v>
      </c>
      <c r="BC228" s="109">
        <v>0</v>
      </c>
      <c r="BD228" s="146">
        <v>4.4774751999999999E-5</v>
      </c>
      <c r="BE228" s="146">
        <v>3.3289227E-5</v>
      </c>
      <c r="BF228" s="146">
        <v>0</v>
      </c>
      <c r="BG228" s="146">
        <v>0</v>
      </c>
      <c r="BH228" s="146">
        <v>6.3013681000000004E-5</v>
      </c>
      <c r="BI228" s="146">
        <v>7.5151240000000003E-5</v>
      </c>
      <c r="BJ228" s="146">
        <v>7.5871818000000004E-5</v>
      </c>
      <c r="BK228" s="146">
        <v>9.3081362999999998E-5</v>
      </c>
      <c r="BL228" s="146">
        <v>1.63175066E-4</v>
      </c>
      <c r="BM228" s="146">
        <v>1.5708905500000001E-4</v>
      </c>
      <c r="BN228" s="146">
        <v>1.72757096E-4</v>
      </c>
      <c r="BO228" s="146">
        <v>2.4829540899999999E-4</v>
      </c>
      <c r="BP228" s="146">
        <v>5.7071585999999999E-5</v>
      </c>
      <c r="BQ228" s="146">
        <v>6.8451314000000005E-5</v>
      </c>
      <c r="BR228" s="146">
        <v>6.9468262999999999E-5</v>
      </c>
      <c r="BS228" s="146">
        <v>8.5698723999999999E-5</v>
      </c>
      <c r="BT228" s="146">
        <v>6.3013814999999997E-5</v>
      </c>
      <c r="BU228" s="146">
        <v>7.5151352999999998E-5</v>
      </c>
      <c r="BV228" s="146">
        <v>7.5871970000000006E-5</v>
      </c>
      <c r="BW228" s="146">
        <v>9.3081517000000006E-5</v>
      </c>
      <c r="BX228" s="146">
        <v>6.3013681000000004E-5</v>
      </c>
      <c r="BY228" s="146">
        <v>7.5151240000000003E-5</v>
      </c>
      <c r="BZ228" s="146">
        <v>7.5871818000000004E-5</v>
      </c>
      <c r="CA228" s="146">
        <v>9.3081362999999998E-5</v>
      </c>
      <c r="CB228" s="146">
        <v>2.6929987999999998E-5</v>
      </c>
      <c r="CC228" s="146">
        <v>3.2676241000000003E-5</v>
      </c>
      <c r="CD228" s="146">
        <v>3.3533657000000003E-5</v>
      </c>
      <c r="CE228" s="146">
        <v>4.1096093999999998E-5</v>
      </c>
      <c r="CF228" s="146">
        <v>4.2378715000000002E-5</v>
      </c>
      <c r="CG228" s="146">
        <v>5.1116538000000002E-5</v>
      </c>
      <c r="CH228" s="146">
        <v>5.1817687000000001E-5</v>
      </c>
      <c r="CI228" s="146">
        <v>6.4284437999999995E-5</v>
      </c>
      <c r="CJ228" s="146">
        <v>2.9393084000000001E-5</v>
      </c>
      <c r="CK228" s="146">
        <v>3.5378686999999998E-5</v>
      </c>
      <c r="CL228" s="146">
        <v>3.7968232999999997E-5</v>
      </c>
      <c r="CM228" s="146">
        <v>5.6814968000000003E-5</v>
      </c>
      <c r="CN228" s="146">
        <v>1.82982797E-4</v>
      </c>
      <c r="CO228" s="146">
        <v>2.20521393E-4</v>
      </c>
      <c r="CP228" s="146">
        <v>2.29295954E-4</v>
      </c>
      <c r="CQ228" s="146">
        <v>2.8097960500000002E-4</v>
      </c>
      <c r="CT228" s="105"/>
    </row>
    <row r="229" spans="1:98" x14ac:dyDescent="0.25">
      <c r="A229" s="122" t="s">
        <v>693</v>
      </c>
      <c r="B229" s="104" t="s">
        <v>698</v>
      </c>
      <c r="C229" s="88" t="s">
        <v>317</v>
      </c>
      <c r="D229" s="123">
        <f t="shared" ca="1" si="26"/>
        <v>1.187934952E-3</v>
      </c>
      <c r="E229" s="123">
        <f t="shared" ca="1" si="26"/>
        <v>1.9370421467499999E-3</v>
      </c>
      <c r="F229" s="123">
        <f t="shared" ca="1" si="26"/>
        <v>9.2640405000000016E-5</v>
      </c>
      <c r="G229" s="123">
        <f t="shared" ca="1" si="26"/>
        <v>1.9370421467499999E-3</v>
      </c>
      <c r="H229" s="123">
        <f t="shared" ca="1" si="26"/>
        <v>2.0438515649999997E-3</v>
      </c>
      <c r="I229" s="123">
        <f t="shared" ca="1" si="26"/>
        <v>1.5038445775E-4</v>
      </c>
      <c r="J229" s="123">
        <f t="shared" ca="1" si="26"/>
        <v>2.1894358429999997E-3</v>
      </c>
      <c r="K229" s="123">
        <f t="shared" ca="1" si="26"/>
        <v>1.5484437750000002E-4</v>
      </c>
      <c r="L229" s="123">
        <f t="shared" ca="1" si="26"/>
        <v>1.4373511924999999E-4</v>
      </c>
      <c r="M229" s="123">
        <f t="shared" ca="1" si="26"/>
        <v>4.9458923624999995E-4</v>
      </c>
      <c r="N229" s="123">
        <f t="shared" ca="1" si="26"/>
        <v>1.01248314325E-3</v>
      </c>
      <c r="O229" s="123">
        <f t="shared" ca="1" si="26"/>
        <v>4.6519551075000003E-4</v>
      </c>
      <c r="P229" s="123">
        <f t="shared" ca="1" si="26"/>
        <v>4.9458994825000004E-4</v>
      </c>
      <c r="Q229" s="123">
        <f t="shared" ca="1" si="26"/>
        <v>4.9458923624999995E-4</v>
      </c>
      <c r="R229" s="123">
        <f t="shared" ca="1" si="26"/>
        <v>2.2548570775E-4</v>
      </c>
      <c r="S229" s="123">
        <f t="shared" ca="1" si="26"/>
        <v>3.5174990450000001E-4</v>
      </c>
      <c r="T229" s="123">
        <f t="shared" ca="1" si="25"/>
        <v>2.5446767075E-4</v>
      </c>
      <c r="U229" s="124">
        <f t="shared" ca="1" si="25"/>
        <v>1.2843109437499999E-3</v>
      </c>
      <c r="X229" s="146">
        <v>1.496156169E-3</v>
      </c>
      <c r="Y229" s="146">
        <v>1.17455594E-3</v>
      </c>
      <c r="Z229" s="146">
        <v>1.136626543E-3</v>
      </c>
      <c r="AA229" s="146">
        <v>9.4440115600000001E-4</v>
      </c>
      <c r="AB229" s="146">
        <v>2.0818249110000002E-3</v>
      </c>
      <c r="AC229" s="146">
        <v>2.0613483310000002E-3</v>
      </c>
      <c r="AD229" s="146">
        <v>1.922700501E-3</v>
      </c>
      <c r="AE229" s="146">
        <v>1.6822948440000001E-3</v>
      </c>
      <c r="AF229" s="146">
        <v>1.5247341800000001E-4</v>
      </c>
      <c r="AG229" s="146">
        <v>7.6878560999999999E-5</v>
      </c>
      <c r="AH229" s="146">
        <v>7.0604818999999997E-5</v>
      </c>
      <c r="AI229" s="146">
        <v>7.0604821999999999E-5</v>
      </c>
      <c r="AJ229" s="146">
        <v>2.0818249110000002E-3</v>
      </c>
      <c r="AK229" s="146">
        <v>2.0613483310000002E-3</v>
      </c>
      <c r="AL229" s="146">
        <v>1.922700501E-3</v>
      </c>
      <c r="AM229" s="146">
        <v>1.6822948440000001E-3</v>
      </c>
      <c r="AN229" s="146">
        <v>2.3940924869999998E-3</v>
      </c>
      <c r="AO229" s="146">
        <v>2.1791497969999999E-3</v>
      </c>
      <c r="AP229" s="146">
        <v>1.9582345909999999E-3</v>
      </c>
      <c r="AQ229" s="146">
        <v>1.6439293849999999E-3</v>
      </c>
      <c r="AR229" s="146">
        <v>1.22866803E-4</v>
      </c>
      <c r="AS229" s="146">
        <v>1.3752893599999999E-4</v>
      </c>
      <c r="AT229" s="146">
        <v>1.5499975300000001E-4</v>
      </c>
      <c r="AU229" s="146">
        <v>1.8614233900000001E-4</v>
      </c>
      <c r="AV229" s="146">
        <v>2.5429285369999999E-3</v>
      </c>
      <c r="AW229" s="146">
        <v>2.342747776E-3</v>
      </c>
      <c r="AX229" s="146">
        <v>2.1046667030000001E-3</v>
      </c>
      <c r="AY229" s="146">
        <v>1.767400356E-3</v>
      </c>
      <c r="AZ229" s="146">
        <v>2.91720808E-4</v>
      </c>
      <c r="BA229" s="146">
        <v>3.2765670200000002E-4</v>
      </c>
      <c r="BB229" s="109">
        <v>0</v>
      </c>
      <c r="BC229" s="109">
        <v>0</v>
      </c>
      <c r="BD229" s="146">
        <v>3.42497416E-4</v>
      </c>
      <c r="BE229" s="146">
        <v>2.3244306100000001E-4</v>
      </c>
      <c r="BF229" s="146">
        <v>0</v>
      </c>
      <c r="BG229" s="146">
        <v>0</v>
      </c>
      <c r="BH229" s="146">
        <v>5.3710468500000003E-4</v>
      </c>
      <c r="BI229" s="146">
        <v>5.0371111799999996E-4</v>
      </c>
      <c r="BJ229" s="146">
        <v>4.8566182199999999E-4</v>
      </c>
      <c r="BK229" s="146">
        <v>4.5187932E-4</v>
      </c>
      <c r="BL229" s="146">
        <v>1.0565279070000001E-3</v>
      </c>
      <c r="BM229" s="146">
        <v>9.3334152800000003E-4</v>
      </c>
      <c r="BN229" s="146">
        <v>9.7020312600000003E-4</v>
      </c>
      <c r="BO229" s="146">
        <v>1.089860012E-3</v>
      </c>
      <c r="BP229" s="146">
        <v>5.08748639E-4</v>
      </c>
      <c r="BQ229" s="146">
        <v>4.7381837899999999E-4</v>
      </c>
      <c r="BR229" s="146">
        <v>4.5636555900000001E-4</v>
      </c>
      <c r="BS229" s="146">
        <v>4.21849466E-4</v>
      </c>
      <c r="BT229" s="146">
        <v>5.3710606700000003E-4</v>
      </c>
      <c r="BU229" s="146">
        <v>5.03711217E-4</v>
      </c>
      <c r="BV229" s="146">
        <v>4.8566212299999998E-4</v>
      </c>
      <c r="BW229" s="146">
        <v>4.5188038600000002E-4</v>
      </c>
      <c r="BX229" s="146">
        <v>5.3710468500000003E-4</v>
      </c>
      <c r="BY229" s="146">
        <v>5.0371111799999996E-4</v>
      </c>
      <c r="BZ229" s="146">
        <v>4.8566182199999999E-4</v>
      </c>
      <c r="CA229" s="146">
        <v>4.5187932E-4</v>
      </c>
      <c r="CB229" s="146">
        <v>2.4669879800000001E-4</v>
      </c>
      <c r="CC229" s="146">
        <v>2.29598235E-4</v>
      </c>
      <c r="CD229" s="146">
        <v>2.2255393700000001E-4</v>
      </c>
      <c r="CE229" s="146">
        <v>2.03091861E-4</v>
      </c>
      <c r="CF229" s="146">
        <v>3.8609336899999999E-4</v>
      </c>
      <c r="CG229" s="146">
        <v>3.5872761199999998E-4</v>
      </c>
      <c r="CH229" s="146">
        <v>3.4443160599999999E-4</v>
      </c>
      <c r="CI229" s="146">
        <v>3.1774703099999999E-4</v>
      </c>
      <c r="CJ229" s="146">
        <v>2.5380979399999999E-4</v>
      </c>
      <c r="CK229" s="146">
        <v>2.4202781700000001E-4</v>
      </c>
      <c r="CL229" s="146">
        <v>2.4471127299999999E-4</v>
      </c>
      <c r="CM229" s="146">
        <v>2.7732179899999998E-4</v>
      </c>
      <c r="CN229" s="146">
        <v>1.284102994E-3</v>
      </c>
      <c r="CO229" s="146">
        <v>1.3028998689999999E-3</v>
      </c>
      <c r="CP229" s="146">
        <v>1.290970934E-3</v>
      </c>
      <c r="CQ229" s="146">
        <v>1.2592699779999999E-3</v>
      </c>
      <c r="CT229" s="105"/>
    </row>
    <row r="230" spans="1:98" x14ac:dyDescent="0.25">
      <c r="A230" s="122" t="s">
        <v>693</v>
      </c>
      <c r="B230" s="104" t="s">
        <v>698</v>
      </c>
      <c r="C230" s="88" t="s">
        <v>318</v>
      </c>
      <c r="D230" s="123">
        <f t="shared" ca="1" si="26"/>
        <v>1.0500881705E-3</v>
      </c>
      <c r="E230" s="123">
        <f t="shared" ca="1" si="26"/>
        <v>1.20881306875E-3</v>
      </c>
      <c r="F230" s="123">
        <f t="shared" ca="1" si="26"/>
        <v>2.1888677849999998E-4</v>
      </c>
      <c r="G230" s="123">
        <f t="shared" ca="1" si="26"/>
        <v>1.20881306875E-3</v>
      </c>
      <c r="H230" s="123">
        <f t="shared" ca="1" si="26"/>
        <v>1.1273444735E-3</v>
      </c>
      <c r="I230" s="123">
        <f t="shared" ca="1" si="26"/>
        <v>1.0720616127500001E-3</v>
      </c>
      <c r="J230" s="123">
        <f t="shared" ca="1" si="26"/>
        <v>1.0523503154999999E-3</v>
      </c>
      <c r="K230" s="123">
        <f t="shared" ca="1" si="26"/>
        <v>1.08528149E-4</v>
      </c>
      <c r="L230" s="123">
        <f t="shared" ca="1" si="26"/>
        <v>4.3837512499999999E-5</v>
      </c>
      <c r="M230" s="123">
        <f t="shared" ca="1" si="26"/>
        <v>3.5594570375000004E-4</v>
      </c>
      <c r="N230" s="123">
        <f t="shared" ca="1" si="26"/>
        <v>7.2359883875E-4</v>
      </c>
      <c r="O230" s="123">
        <f t="shared" ca="1" si="26"/>
        <v>3.3579716799999996E-4</v>
      </c>
      <c r="P230" s="123">
        <f t="shared" ca="1" si="26"/>
        <v>3.5594524149999999E-4</v>
      </c>
      <c r="Q230" s="123">
        <f t="shared" ca="1" si="26"/>
        <v>3.5594570375000004E-4</v>
      </c>
      <c r="R230" s="123">
        <f t="shared" ca="1" si="26"/>
        <v>1.65992984E-4</v>
      </c>
      <c r="S230" s="123">
        <f t="shared" ca="1" si="26"/>
        <v>2.5853967299999998E-4</v>
      </c>
      <c r="T230" s="123">
        <f t="shared" ca="1" si="25"/>
        <v>1.96118973E-4</v>
      </c>
      <c r="U230" s="124">
        <f t="shared" ca="1" si="25"/>
        <v>1.0005513657500001E-3</v>
      </c>
      <c r="X230" s="146">
        <v>5.5127485299999999E-4</v>
      </c>
      <c r="Y230" s="146">
        <v>1.160232221E-3</v>
      </c>
      <c r="Z230" s="146">
        <v>1.3895915610000001E-3</v>
      </c>
      <c r="AA230" s="146">
        <v>1.0992540470000001E-3</v>
      </c>
      <c r="AB230" s="146">
        <v>4.9860858800000003E-4</v>
      </c>
      <c r="AC230" s="146">
        <v>1.1592406270000001E-3</v>
      </c>
      <c r="AD230" s="146">
        <v>1.4375317579999999E-3</v>
      </c>
      <c r="AE230" s="146">
        <v>1.7398713019999999E-3</v>
      </c>
      <c r="AF230" s="146">
        <v>3.0727447200000002E-4</v>
      </c>
      <c r="AG230" s="146">
        <v>2.08940106E-4</v>
      </c>
      <c r="AH230" s="146">
        <v>2.5361352799999998E-4</v>
      </c>
      <c r="AI230" s="146">
        <v>1.05719008E-4</v>
      </c>
      <c r="AJ230" s="146">
        <v>4.9860858800000003E-4</v>
      </c>
      <c r="AK230" s="146">
        <v>1.1592406270000001E-3</v>
      </c>
      <c r="AL230" s="146">
        <v>1.4375317579999999E-3</v>
      </c>
      <c r="AM230" s="146">
        <v>1.7398713019999999E-3</v>
      </c>
      <c r="AN230" s="146">
        <v>5.0338977899999995E-4</v>
      </c>
      <c r="AO230" s="146">
        <v>1.159495146E-3</v>
      </c>
      <c r="AP230" s="146">
        <v>1.374568338E-3</v>
      </c>
      <c r="AQ230" s="146">
        <v>1.471924631E-3</v>
      </c>
      <c r="AR230" s="146">
        <v>1.2430136970000001E-3</v>
      </c>
      <c r="AS230" s="146">
        <v>1.0109127509999999E-3</v>
      </c>
      <c r="AT230" s="146">
        <v>1.056692298E-3</v>
      </c>
      <c r="AU230" s="146">
        <v>9.7762770500000001E-4</v>
      </c>
      <c r="AV230" s="146">
        <v>4.2981487400000002E-4</v>
      </c>
      <c r="AW230" s="146">
        <v>1.08499876E-3</v>
      </c>
      <c r="AX230" s="146">
        <v>1.275473296E-3</v>
      </c>
      <c r="AY230" s="146">
        <v>1.4191143319999999E-3</v>
      </c>
      <c r="AZ230" s="146">
        <v>7.9791656000000003E-5</v>
      </c>
      <c r="BA230" s="146">
        <v>3.5432094000000002E-4</v>
      </c>
      <c r="BB230" s="109">
        <v>0</v>
      </c>
      <c r="BC230" s="109">
        <v>0</v>
      </c>
      <c r="BD230" s="146">
        <v>3.0023211000000001E-5</v>
      </c>
      <c r="BE230" s="146">
        <v>1.3228854199999999E-4</v>
      </c>
      <c r="BF230" s="146">
        <v>0</v>
      </c>
      <c r="BG230" s="146">
        <v>1.3038297E-5</v>
      </c>
      <c r="BH230" s="146">
        <v>1.56065119E-4</v>
      </c>
      <c r="BI230" s="146">
        <v>3.7874908499999999E-4</v>
      </c>
      <c r="BJ230" s="146">
        <v>4.5276403899999998E-4</v>
      </c>
      <c r="BK230" s="146">
        <v>4.3620457199999998E-4</v>
      </c>
      <c r="BL230" s="146">
        <v>3.1642629900000002E-4</v>
      </c>
      <c r="BM230" s="146">
        <v>6.8115424100000002E-4</v>
      </c>
      <c r="BN230" s="146">
        <v>8.8185705999999997E-4</v>
      </c>
      <c r="BO230" s="146">
        <v>1.0149577549999999E-3</v>
      </c>
      <c r="BP230" s="146">
        <v>1.4785502599999999E-4</v>
      </c>
      <c r="BQ230" s="146">
        <v>3.5773758000000002E-4</v>
      </c>
      <c r="BR230" s="146">
        <v>4.2762762700000002E-4</v>
      </c>
      <c r="BS230" s="146">
        <v>4.0996843900000001E-4</v>
      </c>
      <c r="BT230" s="146">
        <v>1.56065011E-4</v>
      </c>
      <c r="BU230" s="146">
        <v>3.7874882899999998E-4</v>
      </c>
      <c r="BV230" s="146">
        <v>4.5276412600000002E-4</v>
      </c>
      <c r="BW230" s="146">
        <v>4.3620300000000002E-4</v>
      </c>
      <c r="BX230" s="146">
        <v>1.56065119E-4</v>
      </c>
      <c r="BY230" s="146">
        <v>3.7874908499999999E-4</v>
      </c>
      <c r="BZ230" s="146">
        <v>4.5276403899999998E-4</v>
      </c>
      <c r="CA230" s="146">
        <v>4.3620457199999998E-4</v>
      </c>
      <c r="CB230" s="146">
        <v>7.2785684000000006E-5</v>
      </c>
      <c r="CC230" s="146">
        <v>1.76702621E-4</v>
      </c>
      <c r="CD230" s="146">
        <v>2.1259658300000001E-4</v>
      </c>
      <c r="CE230" s="146">
        <v>2.0188704800000001E-4</v>
      </c>
      <c r="CF230" s="146">
        <v>1.1436535300000001E-4</v>
      </c>
      <c r="CG230" s="146">
        <v>2.7565319E-4</v>
      </c>
      <c r="CH230" s="146">
        <v>3.2907360899999999E-4</v>
      </c>
      <c r="CI230" s="146">
        <v>3.1506653999999998E-4</v>
      </c>
      <c r="CJ230" s="146">
        <v>7.9014230000000002E-5</v>
      </c>
      <c r="CK230" s="146">
        <v>1.9154343499999999E-4</v>
      </c>
      <c r="CL230" s="146">
        <v>2.3653287100000001E-4</v>
      </c>
      <c r="CM230" s="146">
        <v>2.7738535599999999E-4</v>
      </c>
      <c r="CN230" s="146">
        <v>4.3062969700000001E-4</v>
      </c>
      <c r="CO230" s="146">
        <v>1.026706948E-3</v>
      </c>
      <c r="CP230" s="146">
        <v>1.2787912050000001E-3</v>
      </c>
      <c r="CQ230" s="146">
        <v>1.2660776129999999E-3</v>
      </c>
      <c r="CT230" s="105"/>
    </row>
    <row r="231" spans="1:98" x14ac:dyDescent="0.25">
      <c r="A231" s="122" t="s">
        <v>693</v>
      </c>
      <c r="B231" s="104" t="s">
        <v>698</v>
      </c>
      <c r="C231" s="88" t="s">
        <v>319</v>
      </c>
      <c r="D231" s="123">
        <f t="shared" ca="1" si="26"/>
        <v>9.1426830807499991E-3</v>
      </c>
      <c r="E231" s="123">
        <f t="shared" ca="1" si="26"/>
        <v>1.4676319572E-2</v>
      </c>
      <c r="F231" s="123">
        <f t="shared" ca="1" si="26"/>
        <v>9.0549499874999998E-4</v>
      </c>
      <c r="G231" s="123">
        <f t="shared" ca="1" si="26"/>
        <v>1.4676319572E-2</v>
      </c>
      <c r="H231" s="123">
        <f t="shared" ca="1" si="26"/>
        <v>1.5433216725249999E-2</v>
      </c>
      <c r="I231" s="123">
        <f t="shared" ca="1" si="26"/>
        <v>2.6768380652499998E-3</v>
      </c>
      <c r="J231" s="123">
        <f t="shared" ca="1" si="26"/>
        <v>1.6486832017749999E-2</v>
      </c>
      <c r="K231" s="123">
        <f t="shared" ca="1" si="26"/>
        <v>1.1823130305E-3</v>
      </c>
      <c r="L231" s="123">
        <f t="shared" ca="1" si="26"/>
        <v>1.14206281175E-3</v>
      </c>
      <c r="M231" s="123">
        <f t="shared" ca="1" si="26"/>
        <v>3.6021793799999998E-3</v>
      </c>
      <c r="N231" s="123">
        <f t="shared" ca="1" si="26"/>
        <v>6.7871430274999995E-3</v>
      </c>
      <c r="O231" s="123">
        <f t="shared" ca="1" si="26"/>
        <v>3.4542452460000002E-3</v>
      </c>
      <c r="P231" s="123">
        <f t="shared" ca="1" si="26"/>
        <v>3.6021861904999997E-3</v>
      </c>
      <c r="Q231" s="123">
        <f t="shared" ca="1" si="26"/>
        <v>3.6021793799999998E-3</v>
      </c>
      <c r="R231" s="123">
        <f t="shared" ca="1" si="26"/>
        <v>1.7158258550000001E-3</v>
      </c>
      <c r="S231" s="123">
        <f t="shared" ca="1" si="26"/>
        <v>2.6552364007500001E-3</v>
      </c>
      <c r="T231" s="123">
        <f t="shared" ca="1" si="25"/>
        <v>1.89181530525E-3</v>
      </c>
      <c r="U231" s="124">
        <f t="shared" ca="1" si="25"/>
        <v>8.5856670997499999E-3</v>
      </c>
      <c r="X231" s="146">
        <v>1.1541773078999999E-2</v>
      </c>
      <c r="Y231" s="146">
        <v>9.1678771209999996E-3</v>
      </c>
      <c r="Z231" s="146">
        <v>8.6426243970000004E-3</v>
      </c>
      <c r="AA231" s="146">
        <v>7.2184577259999999E-3</v>
      </c>
      <c r="AB231" s="146">
        <v>1.4913862028E-2</v>
      </c>
      <c r="AC231" s="146">
        <v>1.5981168439E-2</v>
      </c>
      <c r="AD231" s="146">
        <v>1.4543374611E-2</v>
      </c>
      <c r="AE231" s="146">
        <v>1.326687321E-2</v>
      </c>
      <c r="AF231" s="146">
        <v>1.3685137279999999E-3</v>
      </c>
      <c r="AG231" s="146">
        <v>7.8044150800000002E-4</v>
      </c>
      <c r="AH231" s="146">
        <v>7.0308086700000003E-4</v>
      </c>
      <c r="AI231" s="146">
        <v>7.6994389200000005E-4</v>
      </c>
      <c r="AJ231" s="146">
        <v>1.4913862028E-2</v>
      </c>
      <c r="AK231" s="146">
        <v>1.5981168439E-2</v>
      </c>
      <c r="AL231" s="146">
        <v>1.4543374611E-2</v>
      </c>
      <c r="AM231" s="146">
        <v>1.326687321E-2</v>
      </c>
      <c r="AN231" s="146">
        <v>1.7464713856999999E-2</v>
      </c>
      <c r="AO231" s="146">
        <v>1.6783958541999999E-2</v>
      </c>
      <c r="AP231" s="146">
        <v>1.4842102018E-2</v>
      </c>
      <c r="AQ231" s="146">
        <v>1.2642092484E-2</v>
      </c>
      <c r="AR231" s="146">
        <v>1.467351328E-3</v>
      </c>
      <c r="AS231" s="146">
        <v>3.416790406E-3</v>
      </c>
      <c r="AT231" s="146">
        <v>3.6774128069999999E-3</v>
      </c>
      <c r="AU231" s="146">
        <v>2.1457977199999998E-3</v>
      </c>
      <c r="AV231" s="146">
        <v>1.8592883724999999E-2</v>
      </c>
      <c r="AW231" s="146">
        <v>1.8051089042999999E-2</v>
      </c>
      <c r="AX231" s="146">
        <v>1.5822662106000002E-2</v>
      </c>
      <c r="AY231" s="146">
        <v>1.3480693197E-2</v>
      </c>
      <c r="AZ231" s="146">
        <v>2.0102994420000001E-3</v>
      </c>
      <c r="BA231" s="146">
        <v>2.7189526800000001E-3</v>
      </c>
      <c r="BB231" s="109">
        <v>0</v>
      </c>
      <c r="BC231" s="109">
        <v>0</v>
      </c>
      <c r="BD231" s="146">
        <v>2.5713563920000001E-3</v>
      </c>
      <c r="BE231" s="146">
        <v>1.8843701450000001E-3</v>
      </c>
      <c r="BF231" s="146">
        <v>4.4160577999999998E-5</v>
      </c>
      <c r="BG231" s="146">
        <v>6.8364131999999999E-5</v>
      </c>
      <c r="BH231" s="146">
        <v>3.7809213910000002E-3</v>
      </c>
      <c r="BI231" s="146">
        <v>3.7256710929999999E-3</v>
      </c>
      <c r="BJ231" s="146">
        <v>3.4911077840000001E-3</v>
      </c>
      <c r="BK231" s="146">
        <v>3.411017252E-3</v>
      </c>
      <c r="BL231" s="146">
        <v>6.2788492460000003E-3</v>
      </c>
      <c r="BM231" s="146">
        <v>6.1903756430000002E-3</v>
      </c>
      <c r="BN231" s="146">
        <v>6.2841051669999997E-3</v>
      </c>
      <c r="BO231" s="146">
        <v>8.3952420539999996E-3</v>
      </c>
      <c r="BP231" s="146">
        <v>3.6648007449999998E-3</v>
      </c>
      <c r="BQ231" s="146">
        <v>3.5863866080000002E-3</v>
      </c>
      <c r="BR231" s="146">
        <v>3.350816414E-3</v>
      </c>
      <c r="BS231" s="146">
        <v>3.2149772169999999E-3</v>
      </c>
      <c r="BT231" s="146">
        <v>3.7809299389999999E-3</v>
      </c>
      <c r="BU231" s="146">
        <v>3.725682247E-3</v>
      </c>
      <c r="BV231" s="146">
        <v>3.4911136480000001E-3</v>
      </c>
      <c r="BW231" s="146">
        <v>3.4110189279999998E-3</v>
      </c>
      <c r="BX231" s="146">
        <v>3.7809213910000002E-3</v>
      </c>
      <c r="BY231" s="146">
        <v>3.7256710929999999E-3</v>
      </c>
      <c r="BZ231" s="146">
        <v>3.4911077840000001E-3</v>
      </c>
      <c r="CA231" s="146">
        <v>3.411017252E-3</v>
      </c>
      <c r="CB231" s="146">
        <v>1.8277934209999999E-3</v>
      </c>
      <c r="CC231" s="146">
        <v>1.777966913E-3</v>
      </c>
      <c r="CD231" s="146">
        <v>1.6710076780000001E-3</v>
      </c>
      <c r="CE231" s="146">
        <v>1.5865354079999999E-3</v>
      </c>
      <c r="CF231" s="146">
        <v>2.835320885E-3</v>
      </c>
      <c r="CG231" s="146">
        <v>2.7581857960000001E-3</v>
      </c>
      <c r="CH231" s="146">
        <v>2.5738303589999999E-3</v>
      </c>
      <c r="CI231" s="146">
        <v>2.4536085629999998E-3</v>
      </c>
      <c r="CJ231" s="146">
        <v>1.8387926650000001E-3</v>
      </c>
      <c r="CK231" s="146">
        <v>1.851835764E-3</v>
      </c>
      <c r="CL231" s="146">
        <v>1.8060811689999999E-3</v>
      </c>
      <c r="CM231" s="146">
        <v>2.070551623E-3</v>
      </c>
      <c r="CN231" s="146">
        <v>8.1933156390000001E-3</v>
      </c>
      <c r="CO231" s="146">
        <v>8.949118398E-3</v>
      </c>
      <c r="CP231" s="146">
        <v>8.4230350320000005E-3</v>
      </c>
      <c r="CQ231" s="146">
        <v>8.7771993300000007E-3</v>
      </c>
      <c r="CT231" s="105"/>
    </row>
    <row r="232" spans="1:98" x14ac:dyDescent="0.25">
      <c r="A232" s="122" t="s">
        <v>693</v>
      </c>
      <c r="B232" s="104" t="s">
        <v>698</v>
      </c>
      <c r="C232" s="88" t="s">
        <v>320</v>
      </c>
      <c r="D232" s="123">
        <f t="shared" ca="1" si="26"/>
        <v>6.3225870575000002E-4</v>
      </c>
      <c r="E232" s="123">
        <f t="shared" ca="1" si="26"/>
        <v>8.3860466175000002E-4</v>
      </c>
      <c r="F232" s="123">
        <f t="shared" ca="1" si="26"/>
        <v>1.05350336E-4</v>
      </c>
      <c r="G232" s="123">
        <f t="shared" ca="1" si="26"/>
        <v>8.3860466175000002E-4</v>
      </c>
      <c r="H232" s="123">
        <f t="shared" ca="1" si="26"/>
        <v>7.4262942425000001E-4</v>
      </c>
      <c r="I232" s="123">
        <f t="shared" ca="1" si="26"/>
        <v>8.4363026350000002E-3</v>
      </c>
      <c r="J232" s="123">
        <f t="shared" ca="1" si="26"/>
        <v>6.9927311350000002E-4</v>
      </c>
      <c r="K232" s="123">
        <f t="shared" ca="1" si="26"/>
        <v>2.2098171250000001E-5</v>
      </c>
      <c r="L232" s="123">
        <f t="shared" ca="1" si="26"/>
        <v>9.2128837500000001E-6</v>
      </c>
      <c r="M232" s="123">
        <f t="shared" ca="1" si="26"/>
        <v>2.2907158E-4</v>
      </c>
      <c r="N232" s="123">
        <f t="shared" ca="1" si="26"/>
        <v>4.9140029675000003E-4</v>
      </c>
      <c r="O232" s="123">
        <f t="shared" ca="1" si="26"/>
        <v>2.1572242499999999E-4</v>
      </c>
      <c r="P232" s="123">
        <f t="shared" ca="1" si="26"/>
        <v>2.2907154149999999E-4</v>
      </c>
      <c r="Q232" s="123">
        <f t="shared" ca="1" si="26"/>
        <v>2.2907158E-4</v>
      </c>
      <c r="R232" s="123">
        <f t="shared" ca="1" si="26"/>
        <v>1.0634216324999999E-4</v>
      </c>
      <c r="S232" s="123">
        <f t="shared" ca="1" si="26"/>
        <v>1.656131975E-4</v>
      </c>
      <c r="T232" s="123">
        <f t="shared" ca="1" si="25"/>
        <v>1.32947484E-4</v>
      </c>
      <c r="U232" s="124">
        <f t="shared" ca="1" si="25"/>
        <v>6.6904699150000001E-4</v>
      </c>
      <c r="X232" s="146">
        <v>9.7383094999999999E-5</v>
      </c>
      <c r="Y232" s="146">
        <v>2.4913045899999998E-4</v>
      </c>
      <c r="Z232" s="146">
        <v>9.6921628200000002E-4</v>
      </c>
      <c r="AA232" s="146">
        <v>1.2133049870000001E-3</v>
      </c>
      <c r="AB232" s="146">
        <v>9.3436695000000006E-5</v>
      </c>
      <c r="AC232" s="146">
        <v>2.5229956899999999E-4</v>
      </c>
      <c r="AD232" s="146">
        <v>1.088293904E-3</v>
      </c>
      <c r="AE232" s="146">
        <v>1.9203884789999999E-3</v>
      </c>
      <c r="AF232" s="146">
        <v>0</v>
      </c>
      <c r="AG232" s="146">
        <v>3.3368490999999999E-5</v>
      </c>
      <c r="AH232" s="146">
        <v>2.7134539499999998E-4</v>
      </c>
      <c r="AI232" s="146">
        <v>1.16687458E-4</v>
      </c>
      <c r="AJ232" s="146">
        <v>9.3436695000000006E-5</v>
      </c>
      <c r="AK232" s="146">
        <v>2.5229956899999999E-4</v>
      </c>
      <c r="AL232" s="146">
        <v>1.088293904E-3</v>
      </c>
      <c r="AM232" s="146">
        <v>1.9203884789999999E-3</v>
      </c>
      <c r="AN232" s="146">
        <v>9.3748660000000003E-5</v>
      </c>
      <c r="AO232" s="146">
        <v>2.5006537500000002E-4</v>
      </c>
      <c r="AP232" s="146">
        <v>1.002059598E-3</v>
      </c>
      <c r="AQ232" s="146">
        <v>1.6246440639999999E-3</v>
      </c>
      <c r="AR232" s="146">
        <v>9.8516336510000007E-3</v>
      </c>
      <c r="AS232" s="146">
        <v>8.1301364050000002E-3</v>
      </c>
      <c r="AT232" s="146">
        <v>8.0657811829999999E-3</v>
      </c>
      <c r="AU232" s="146">
        <v>7.697659301E-3</v>
      </c>
      <c r="AV232" s="146">
        <v>8.1902573000000004E-5</v>
      </c>
      <c r="AW232" s="146">
        <v>2.3325534199999999E-4</v>
      </c>
      <c r="AX232" s="146">
        <v>9.1558233000000005E-4</v>
      </c>
      <c r="AY232" s="146">
        <v>1.5663522090000001E-3</v>
      </c>
      <c r="AZ232" s="146">
        <v>2.4727506999999999E-5</v>
      </c>
      <c r="BA232" s="146">
        <v>6.3665178000000001E-5</v>
      </c>
      <c r="BB232" s="109">
        <v>0</v>
      </c>
      <c r="BC232" s="109">
        <v>0</v>
      </c>
      <c r="BD232" s="146">
        <v>0</v>
      </c>
      <c r="BE232" s="146">
        <v>2.2460471E-5</v>
      </c>
      <c r="BF232" s="146">
        <v>0</v>
      </c>
      <c r="BG232" s="146">
        <v>1.4391064E-5</v>
      </c>
      <c r="BH232" s="146">
        <v>3.0527039999999997E-5</v>
      </c>
      <c r="BI232" s="146">
        <v>8.3384888999999998E-5</v>
      </c>
      <c r="BJ232" s="146">
        <v>3.2091319400000002E-4</v>
      </c>
      <c r="BK232" s="146">
        <v>4.81461197E-4</v>
      </c>
      <c r="BL232" s="146">
        <v>7.9582345000000002E-5</v>
      </c>
      <c r="BM232" s="146">
        <v>1.56578019E-4</v>
      </c>
      <c r="BN232" s="146">
        <v>6.0917786300000005E-4</v>
      </c>
      <c r="BO232" s="146">
        <v>1.12026296E-3</v>
      </c>
      <c r="BP232" s="146">
        <v>2.8077944000000001E-5</v>
      </c>
      <c r="BQ232" s="146">
        <v>7.8218727999999994E-5</v>
      </c>
      <c r="BR232" s="146">
        <v>3.0408929900000001E-4</v>
      </c>
      <c r="BS232" s="146">
        <v>4.52503729E-4</v>
      </c>
      <c r="BT232" s="146">
        <v>3.0527088999999998E-5</v>
      </c>
      <c r="BU232" s="146">
        <v>8.3384922999999998E-5</v>
      </c>
      <c r="BV232" s="146">
        <v>3.2091340399999999E-4</v>
      </c>
      <c r="BW232" s="146">
        <v>4.8146075E-4</v>
      </c>
      <c r="BX232" s="146">
        <v>3.0527039999999997E-5</v>
      </c>
      <c r="BY232" s="146">
        <v>8.3384888999999998E-5</v>
      </c>
      <c r="BZ232" s="146">
        <v>3.2091319400000002E-4</v>
      </c>
      <c r="CA232" s="146">
        <v>4.81461197E-4</v>
      </c>
      <c r="CB232" s="146">
        <v>1.3832079E-5</v>
      </c>
      <c r="CC232" s="146">
        <v>3.8382983999999998E-5</v>
      </c>
      <c r="CD232" s="146">
        <v>1.5032015499999999E-4</v>
      </c>
      <c r="CE232" s="146">
        <v>2.22833435E-4</v>
      </c>
      <c r="CF232" s="146">
        <v>2.1226937999999999E-5</v>
      </c>
      <c r="CG232" s="146">
        <v>5.9802307000000001E-5</v>
      </c>
      <c r="CH232" s="146">
        <v>2.3366722199999999E-4</v>
      </c>
      <c r="CI232" s="146">
        <v>3.4775632300000002E-4</v>
      </c>
      <c r="CJ232" s="146">
        <v>1.4767696E-5</v>
      </c>
      <c r="CK232" s="146">
        <v>4.1084212000000002E-5</v>
      </c>
      <c r="CL232" s="146">
        <v>1.6977325900000001E-4</v>
      </c>
      <c r="CM232" s="146">
        <v>3.0616476900000001E-4</v>
      </c>
      <c r="CN232" s="146">
        <v>9.7592425000000006E-5</v>
      </c>
      <c r="CO232" s="146">
        <v>2.3015163299999999E-4</v>
      </c>
      <c r="CP232" s="146">
        <v>9.5100677099999996E-4</v>
      </c>
      <c r="CQ232" s="146">
        <v>1.397437137E-3</v>
      </c>
      <c r="CT232" s="105"/>
    </row>
    <row r="233" spans="1:98" x14ac:dyDescent="0.25">
      <c r="A233" s="122" t="s">
        <v>693</v>
      </c>
      <c r="B233" s="104" t="s">
        <v>698</v>
      </c>
      <c r="C233" s="88" t="s">
        <v>321</v>
      </c>
      <c r="D233" s="123">
        <f t="shared" ca="1" si="26"/>
        <v>1.1314412825E-2</v>
      </c>
      <c r="E233" s="123">
        <f t="shared" ca="1" si="26"/>
        <v>1.8367087293249998E-2</v>
      </c>
      <c r="F233" s="123">
        <f t="shared" ca="1" si="26"/>
        <v>1.4692444355E-3</v>
      </c>
      <c r="G233" s="123">
        <f t="shared" ca="1" si="26"/>
        <v>1.8367087293249998E-2</v>
      </c>
      <c r="H233" s="123">
        <f t="shared" ca="1" si="26"/>
        <v>2.0981492398750003E-2</v>
      </c>
      <c r="I233" s="123">
        <f t="shared" ca="1" si="26"/>
        <v>1.50515794725E-3</v>
      </c>
      <c r="J233" s="123">
        <f t="shared" ca="1" si="26"/>
        <v>2.2625762155250001E-2</v>
      </c>
      <c r="K233" s="123">
        <f t="shared" ca="1" si="26"/>
        <v>1.9580398975000001E-3</v>
      </c>
      <c r="L233" s="123">
        <f t="shared" ca="1" si="26"/>
        <v>2.2636007522499999E-3</v>
      </c>
      <c r="M233" s="123">
        <f t="shared" ca="1" si="26"/>
        <v>4.7884158174999998E-3</v>
      </c>
      <c r="N233" s="123">
        <f t="shared" ca="1" si="26"/>
        <v>8.8830851322499998E-3</v>
      </c>
      <c r="O233" s="123">
        <f t="shared" ca="1" si="26"/>
        <v>4.5837881094999994E-3</v>
      </c>
      <c r="P233" s="123">
        <f t="shared" ca="1" si="26"/>
        <v>4.7884115674999995E-3</v>
      </c>
      <c r="Q233" s="123">
        <f t="shared" ca="1" si="26"/>
        <v>4.7884158174999998E-3</v>
      </c>
      <c r="R233" s="123">
        <f t="shared" ca="1" si="26"/>
        <v>2.27519873775E-3</v>
      </c>
      <c r="S233" s="123">
        <f t="shared" ca="1" si="26"/>
        <v>3.5338020145000001E-3</v>
      </c>
      <c r="T233" s="123">
        <f t="shared" ca="1" si="25"/>
        <v>2.55629190525E-3</v>
      </c>
      <c r="U233" s="124">
        <f t="shared" ca="1" si="25"/>
        <v>1.202375868675E-2</v>
      </c>
      <c r="X233" s="146">
        <v>1.4311833583E-2</v>
      </c>
      <c r="Y233" s="146">
        <v>1.1215032458000001E-2</v>
      </c>
      <c r="Z233" s="146">
        <v>1.0750271925999999E-2</v>
      </c>
      <c r="AA233" s="146">
        <v>8.9805133329999998E-3</v>
      </c>
      <c r="AB233" s="146">
        <v>1.9369979629999999E-2</v>
      </c>
      <c r="AC233" s="146">
        <v>2.0089386524999999E-2</v>
      </c>
      <c r="AD233" s="146">
        <v>1.7984716421E-2</v>
      </c>
      <c r="AE233" s="146">
        <v>1.6024266597E-2</v>
      </c>
      <c r="AF233" s="146">
        <v>2.36885566E-3</v>
      </c>
      <c r="AG233" s="146">
        <v>1.2428963639999999E-3</v>
      </c>
      <c r="AH233" s="146">
        <v>1.115403058E-3</v>
      </c>
      <c r="AI233" s="146">
        <v>1.14982266E-3</v>
      </c>
      <c r="AJ233" s="146">
        <v>1.9369979629999999E-2</v>
      </c>
      <c r="AK233" s="146">
        <v>2.0089386524999999E-2</v>
      </c>
      <c r="AL233" s="146">
        <v>1.7984716421E-2</v>
      </c>
      <c r="AM233" s="146">
        <v>1.6024266597E-2</v>
      </c>
      <c r="AN233" s="146">
        <v>2.3660114066999999E-2</v>
      </c>
      <c r="AO233" s="146">
        <v>2.2629340766999999E-2</v>
      </c>
      <c r="AP233" s="146">
        <v>2.0645577541E-2</v>
      </c>
      <c r="AQ233" s="146">
        <v>1.6990937219999998E-2</v>
      </c>
      <c r="AR233" s="146">
        <v>2.52665979E-4</v>
      </c>
      <c r="AS233" s="146">
        <v>7.5073939699999998E-4</v>
      </c>
      <c r="AT233" s="146">
        <v>2.648797344E-3</v>
      </c>
      <c r="AU233" s="146">
        <v>2.3684290690000002E-3</v>
      </c>
      <c r="AV233" s="146">
        <v>2.4595701649000001E-2</v>
      </c>
      <c r="AW233" s="146">
        <v>2.4273053983999999E-2</v>
      </c>
      <c r="AX233" s="146">
        <v>2.2993541345E-2</v>
      </c>
      <c r="AY233" s="146">
        <v>1.8640751643000001E-2</v>
      </c>
      <c r="AZ233" s="146">
        <v>4.7044482579999998E-3</v>
      </c>
      <c r="BA233" s="146">
        <v>3.127711332E-3</v>
      </c>
      <c r="BB233" s="109">
        <v>0</v>
      </c>
      <c r="BC233" s="109">
        <v>0</v>
      </c>
      <c r="BD233" s="146">
        <v>5.0809691610000001E-3</v>
      </c>
      <c r="BE233" s="146">
        <v>3.857465763E-3</v>
      </c>
      <c r="BF233" s="146">
        <v>4.4232435999999999E-5</v>
      </c>
      <c r="BG233" s="146">
        <v>7.1735648999999999E-5</v>
      </c>
      <c r="BH233" s="146">
        <v>5.0255309109999997E-3</v>
      </c>
      <c r="BI233" s="146">
        <v>4.9355735530000003E-3</v>
      </c>
      <c r="BJ233" s="146">
        <v>4.7328982679999999E-3</v>
      </c>
      <c r="BK233" s="146">
        <v>4.4596605380000003E-3</v>
      </c>
      <c r="BL233" s="146">
        <v>8.5322390379999995E-3</v>
      </c>
      <c r="BM233" s="146">
        <v>8.2041857589999993E-3</v>
      </c>
      <c r="BN233" s="146">
        <v>8.558397035E-3</v>
      </c>
      <c r="BO233" s="146">
        <v>1.0237518697E-2</v>
      </c>
      <c r="BP233" s="146">
        <v>4.8619379710000002E-3</v>
      </c>
      <c r="BQ233" s="146">
        <v>4.7343976709999999E-3</v>
      </c>
      <c r="BR233" s="146">
        <v>4.5247606289999997E-3</v>
      </c>
      <c r="BS233" s="146">
        <v>4.2140561669999996E-3</v>
      </c>
      <c r="BT233" s="146">
        <v>5.0255227179999999E-3</v>
      </c>
      <c r="BU233" s="146">
        <v>4.9355688130000002E-3</v>
      </c>
      <c r="BV233" s="146">
        <v>4.73289305E-3</v>
      </c>
      <c r="BW233" s="146">
        <v>4.4596616889999996E-3</v>
      </c>
      <c r="BX233" s="146">
        <v>5.0255309109999997E-3</v>
      </c>
      <c r="BY233" s="146">
        <v>4.9355735530000003E-3</v>
      </c>
      <c r="BZ233" s="146">
        <v>4.7328982679999999E-3</v>
      </c>
      <c r="CA233" s="146">
        <v>4.4596605380000003E-3</v>
      </c>
      <c r="CB233" s="146">
        <v>2.426569095E-3</v>
      </c>
      <c r="CC233" s="146">
        <v>2.3490206419999999E-3</v>
      </c>
      <c r="CD233" s="146">
        <v>2.2511845550000002E-3</v>
      </c>
      <c r="CE233" s="146">
        <v>2.0740206590000002E-3</v>
      </c>
      <c r="CF233" s="146">
        <v>3.7728459799999999E-3</v>
      </c>
      <c r="CG233" s="146">
        <v>3.6544840039999999E-3</v>
      </c>
      <c r="CH233" s="146">
        <v>3.480748229E-3</v>
      </c>
      <c r="CI233" s="146">
        <v>3.2271298450000001E-3</v>
      </c>
      <c r="CJ233" s="146">
        <v>2.4977878480000001E-3</v>
      </c>
      <c r="CK233" s="146">
        <v>2.4869311740000001E-3</v>
      </c>
      <c r="CL233" s="146">
        <v>2.4518475879999999E-3</v>
      </c>
      <c r="CM233" s="146">
        <v>2.7886010109999999E-3</v>
      </c>
      <c r="CN233" s="146">
        <v>1.1244880755000001E-2</v>
      </c>
      <c r="CO233" s="146">
        <v>1.2490947686E-2</v>
      </c>
      <c r="CP233" s="146">
        <v>1.2296695409E-2</v>
      </c>
      <c r="CQ233" s="146">
        <v>1.2062510897000001E-2</v>
      </c>
      <c r="CT233" s="105"/>
    </row>
    <row r="234" spans="1:98" x14ac:dyDescent="0.25">
      <c r="A234" s="122" t="s">
        <v>693</v>
      </c>
      <c r="B234" s="104" t="s">
        <v>698</v>
      </c>
      <c r="C234" s="88" t="s">
        <v>322</v>
      </c>
      <c r="D234" s="123">
        <f t="shared" ca="1" si="26"/>
        <v>2.3317258995000003E-3</v>
      </c>
      <c r="E234" s="123">
        <f t="shared" ca="1" si="26"/>
        <v>3.8427528520000001E-3</v>
      </c>
      <c r="F234" s="123">
        <f t="shared" ca="1" si="26"/>
        <v>1.5689814375000001E-4</v>
      </c>
      <c r="G234" s="123">
        <f t="shared" ca="1" si="26"/>
        <v>3.8427528520000001E-3</v>
      </c>
      <c r="H234" s="123">
        <f t="shared" ca="1" si="26"/>
        <v>4.0384780590000001E-3</v>
      </c>
      <c r="I234" s="123">
        <f t="shared" ca="1" si="26"/>
        <v>5.6261620394999993E-3</v>
      </c>
      <c r="J234" s="123">
        <f t="shared" ca="1" si="26"/>
        <v>4.3334095664999996E-3</v>
      </c>
      <c r="K234" s="123">
        <f t="shared" ca="1" si="26"/>
        <v>3.1120434474999996E-4</v>
      </c>
      <c r="L234" s="123">
        <f t="shared" ca="1" si="26"/>
        <v>2.9018044700000002E-4</v>
      </c>
      <c r="M234" s="123">
        <f t="shared" ca="1" si="26"/>
        <v>0</v>
      </c>
      <c r="N234" s="123">
        <f t="shared" ca="1" si="26"/>
        <v>0</v>
      </c>
      <c r="O234" s="123">
        <f t="shared" ca="1" si="26"/>
        <v>1.35799415E-5</v>
      </c>
      <c r="P234" s="123">
        <f t="shared" ca="1" si="26"/>
        <v>0</v>
      </c>
      <c r="Q234" s="123">
        <f t="shared" ca="1" si="26"/>
        <v>0</v>
      </c>
      <c r="R234" s="123">
        <f t="shared" ca="1" si="26"/>
        <v>4.4649275249999997E-4</v>
      </c>
      <c r="S234" s="123">
        <f t="shared" ca="1" si="26"/>
        <v>6.9601137025E-4</v>
      </c>
      <c r="T234" s="123">
        <f t="shared" ca="1" si="25"/>
        <v>5.0626361425E-4</v>
      </c>
      <c r="U234" s="124">
        <f t="shared" ca="1" si="25"/>
        <v>2.5480476665000001E-3</v>
      </c>
      <c r="X234" s="146">
        <v>2.681444512E-3</v>
      </c>
      <c r="Y234" s="146">
        <v>2.3943633809999998E-3</v>
      </c>
      <c r="Z234" s="146">
        <v>2.3184707769999999E-3</v>
      </c>
      <c r="AA234" s="146">
        <v>1.932624928E-3</v>
      </c>
      <c r="AB234" s="146">
        <v>3.8231100060000002E-3</v>
      </c>
      <c r="AC234" s="146">
        <v>4.1896879839999996E-3</v>
      </c>
      <c r="AD234" s="146">
        <v>3.9142510019999997E-3</v>
      </c>
      <c r="AE234" s="146">
        <v>3.4439624160000001E-3</v>
      </c>
      <c r="AF234" s="146">
        <v>2.2461630599999999E-4</v>
      </c>
      <c r="AG234" s="146">
        <v>1.3790235299999999E-4</v>
      </c>
      <c r="AH234" s="146">
        <v>1.28096743E-4</v>
      </c>
      <c r="AI234" s="146">
        <v>1.36977173E-4</v>
      </c>
      <c r="AJ234" s="146">
        <v>3.8231100060000002E-3</v>
      </c>
      <c r="AK234" s="146">
        <v>4.1896879839999996E-3</v>
      </c>
      <c r="AL234" s="146">
        <v>3.9142510019999997E-3</v>
      </c>
      <c r="AM234" s="146">
        <v>3.4439624160000001E-3</v>
      </c>
      <c r="AN234" s="146">
        <v>4.3663385889999998E-3</v>
      </c>
      <c r="AO234" s="146">
        <v>4.4335628620000003E-3</v>
      </c>
      <c r="AP234" s="146">
        <v>3.9933262320000001E-3</v>
      </c>
      <c r="AQ234" s="146">
        <v>3.360684553E-3</v>
      </c>
      <c r="AR234" s="146">
        <v>7.6068248859999998E-3</v>
      </c>
      <c r="AS234" s="146">
        <v>4.7139919299999996E-3</v>
      </c>
      <c r="AT234" s="146">
        <v>4.8066667610000002E-3</v>
      </c>
      <c r="AU234" s="146">
        <v>5.3771645810000001E-3</v>
      </c>
      <c r="AV234" s="146">
        <v>4.644144809E-3</v>
      </c>
      <c r="AW234" s="146">
        <v>4.7763697279999996E-3</v>
      </c>
      <c r="AX234" s="146">
        <v>4.2972789119999997E-3</v>
      </c>
      <c r="AY234" s="146">
        <v>3.6158448170000002E-3</v>
      </c>
      <c r="AZ234" s="146">
        <v>5.59344578E-4</v>
      </c>
      <c r="BA234" s="146">
        <v>6.8547280099999996E-4</v>
      </c>
      <c r="BB234" s="109">
        <v>0</v>
      </c>
      <c r="BC234" s="109">
        <v>0</v>
      </c>
      <c r="BD234" s="146">
        <v>6.4565283199999996E-4</v>
      </c>
      <c r="BE234" s="146">
        <v>4.81251591E-4</v>
      </c>
      <c r="BF234" s="146">
        <v>1.4867335999999999E-5</v>
      </c>
      <c r="BG234" s="146">
        <v>1.8950028999999999E-5</v>
      </c>
      <c r="BH234" s="146">
        <v>0</v>
      </c>
      <c r="BI234" s="146">
        <v>0</v>
      </c>
      <c r="BJ234" s="146">
        <v>0</v>
      </c>
      <c r="BK234" s="146">
        <v>0</v>
      </c>
      <c r="BL234" s="146">
        <v>0</v>
      </c>
      <c r="BM234" s="146">
        <v>0</v>
      </c>
      <c r="BN234" s="146">
        <v>0</v>
      </c>
      <c r="BO234" s="146">
        <v>0</v>
      </c>
      <c r="BP234" s="146">
        <v>0</v>
      </c>
      <c r="BQ234" s="146">
        <v>5.4319766000000002E-5</v>
      </c>
      <c r="BR234" s="146">
        <v>0</v>
      </c>
      <c r="BS234" s="146">
        <v>0</v>
      </c>
      <c r="BT234" s="146">
        <v>0</v>
      </c>
      <c r="BU234" s="146">
        <v>0</v>
      </c>
      <c r="BV234" s="146">
        <v>0</v>
      </c>
      <c r="BW234" s="146">
        <v>0</v>
      </c>
      <c r="BX234" s="146">
        <v>0</v>
      </c>
      <c r="BY234" s="146">
        <v>0</v>
      </c>
      <c r="BZ234" s="146">
        <v>0</v>
      </c>
      <c r="CA234" s="146">
        <v>0</v>
      </c>
      <c r="CB234" s="146">
        <v>4.4945611600000001E-4</v>
      </c>
      <c r="CC234" s="146">
        <v>4.6735761399999999E-4</v>
      </c>
      <c r="CD234" s="146">
        <v>4.5340644600000001E-4</v>
      </c>
      <c r="CE234" s="146">
        <v>4.1575083400000002E-4</v>
      </c>
      <c r="CF234" s="146">
        <v>7.0457366499999995E-4</v>
      </c>
      <c r="CG234" s="146">
        <v>7.2918644500000001E-4</v>
      </c>
      <c r="CH234" s="146">
        <v>7.00884769E-4</v>
      </c>
      <c r="CI234" s="146">
        <v>6.4940060200000004E-4</v>
      </c>
      <c r="CJ234" s="146">
        <v>4.6767326800000001E-4</v>
      </c>
      <c r="CK234" s="146">
        <v>4.9477668700000001E-4</v>
      </c>
      <c r="CL234" s="146">
        <v>4.9857370299999999E-4</v>
      </c>
      <c r="CM234" s="146">
        <v>5.6403079900000004E-4</v>
      </c>
      <c r="CN234" s="146">
        <v>2.4190053699999999E-3</v>
      </c>
      <c r="CO234" s="146">
        <v>2.6192012949999999E-3</v>
      </c>
      <c r="CP234" s="146">
        <v>2.6046226290000001E-3</v>
      </c>
      <c r="CQ234" s="146">
        <v>2.5493613719999998E-3</v>
      </c>
      <c r="CT234" s="105"/>
    </row>
    <row r="235" spans="1:98" x14ac:dyDescent="0.25">
      <c r="A235" s="122" t="s">
        <v>693</v>
      </c>
      <c r="B235" s="104" t="s">
        <v>698</v>
      </c>
      <c r="C235" s="88" t="s">
        <v>323</v>
      </c>
      <c r="D235" s="123">
        <f t="shared" ca="1" si="26"/>
        <v>1.5342224790000003E-3</v>
      </c>
      <c r="E235" s="123">
        <f t="shared" ca="1" si="26"/>
        <v>2.5190930794999999E-3</v>
      </c>
      <c r="F235" s="123">
        <f t="shared" ca="1" si="26"/>
        <v>1.2949043250000002E-4</v>
      </c>
      <c r="G235" s="123">
        <f t="shared" ca="1" si="26"/>
        <v>2.5190930794999999E-3</v>
      </c>
      <c r="H235" s="123">
        <f t="shared" ca="1" si="26"/>
        <v>2.6438420209999999E-3</v>
      </c>
      <c r="I235" s="123">
        <f t="shared" ca="1" si="26"/>
        <v>2.0995642637500001E-3</v>
      </c>
      <c r="J235" s="123">
        <f t="shared" ca="1" si="26"/>
        <v>2.8214059664999997E-3</v>
      </c>
      <c r="K235" s="123">
        <f t="shared" ca="1" si="26"/>
        <v>1.9470824299999998E-4</v>
      </c>
      <c r="L235" s="123">
        <f t="shared" ca="1" si="26"/>
        <v>1.9015484275000002E-4</v>
      </c>
      <c r="M235" s="123">
        <f t="shared" ca="1" si="26"/>
        <v>6.2618215200000002E-4</v>
      </c>
      <c r="N235" s="123">
        <f t="shared" ca="1" si="26"/>
        <v>1.2347423527499998E-3</v>
      </c>
      <c r="O235" s="123">
        <f t="shared" ca="1" si="26"/>
        <v>5.9542266375000002E-4</v>
      </c>
      <c r="P235" s="123">
        <f t="shared" ca="1" si="26"/>
        <v>6.2618298474999994E-4</v>
      </c>
      <c r="Q235" s="123">
        <f t="shared" ca="1" si="26"/>
        <v>6.2618215200000002E-4</v>
      </c>
      <c r="R235" s="123">
        <f t="shared" ca="1" si="26"/>
        <v>2.9375481325000002E-4</v>
      </c>
      <c r="S235" s="123">
        <f t="shared" ca="1" si="26"/>
        <v>4.5631668575000004E-4</v>
      </c>
      <c r="T235" s="123">
        <f t="shared" ca="1" si="25"/>
        <v>3.2899562275000001E-4</v>
      </c>
      <c r="U235" s="124">
        <f t="shared" ca="1" si="25"/>
        <v>1.56245512325E-3</v>
      </c>
      <c r="X235" s="146">
        <v>1.8245892970000001E-3</v>
      </c>
      <c r="Y235" s="146">
        <v>1.5607754279999999E-3</v>
      </c>
      <c r="Z235" s="146">
        <v>1.5179850650000001E-3</v>
      </c>
      <c r="AA235" s="146">
        <v>1.2335401259999999E-3</v>
      </c>
      <c r="AB235" s="146">
        <v>2.4934514660000001E-3</v>
      </c>
      <c r="AC235" s="146">
        <v>2.748083023E-3</v>
      </c>
      <c r="AD235" s="146">
        <v>2.566815562E-3</v>
      </c>
      <c r="AE235" s="146">
        <v>2.268022267E-3</v>
      </c>
      <c r="AF235" s="146">
        <v>1.85807289E-4</v>
      </c>
      <c r="AG235" s="146">
        <v>1.12199581E-4</v>
      </c>
      <c r="AH235" s="146">
        <v>1.06909899E-4</v>
      </c>
      <c r="AI235" s="146">
        <v>1.1304496100000001E-4</v>
      </c>
      <c r="AJ235" s="146">
        <v>2.4934514660000001E-3</v>
      </c>
      <c r="AK235" s="146">
        <v>2.748083023E-3</v>
      </c>
      <c r="AL235" s="146">
        <v>2.566815562E-3</v>
      </c>
      <c r="AM235" s="146">
        <v>2.268022267E-3</v>
      </c>
      <c r="AN235" s="146">
        <v>2.8790404780000001E-3</v>
      </c>
      <c r="AO235" s="146">
        <v>2.8919232059999998E-3</v>
      </c>
      <c r="AP235" s="146">
        <v>2.6262240249999998E-3</v>
      </c>
      <c r="AQ235" s="146">
        <v>2.1781803749999998E-3</v>
      </c>
      <c r="AR235" s="146">
        <v>2.221095805E-3</v>
      </c>
      <c r="AS235" s="146">
        <v>2.048569995E-3</v>
      </c>
      <c r="AT235" s="146">
        <v>2.136182297E-3</v>
      </c>
      <c r="AU235" s="146">
        <v>1.9924089579999998E-3</v>
      </c>
      <c r="AV235" s="146">
        <v>3.0533528219999998E-3</v>
      </c>
      <c r="AW235" s="146">
        <v>3.098399529E-3</v>
      </c>
      <c r="AX235" s="146">
        <v>2.8036579870000002E-3</v>
      </c>
      <c r="AY235" s="146">
        <v>2.3302135279999999E-3</v>
      </c>
      <c r="AZ235" s="146">
        <v>3.2566927399999999E-4</v>
      </c>
      <c r="BA235" s="146">
        <v>4.53163698E-4</v>
      </c>
      <c r="BB235" s="109">
        <v>0</v>
      </c>
      <c r="BC235" s="109">
        <v>0</v>
      </c>
      <c r="BD235" s="146">
        <v>4.23120576E-4</v>
      </c>
      <c r="BE235" s="146">
        <v>3.2602719700000003E-4</v>
      </c>
      <c r="BF235" s="146">
        <v>0</v>
      </c>
      <c r="BG235" s="146">
        <v>1.1471598E-5</v>
      </c>
      <c r="BH235" s="146">
        <v>6.3167685400000002E-4</v>
      </c>
      <c r="BI235" s="146">
        <v>6.5046000400000004E-4</v>
      </c>
      <c r="BJ235" s="146">
        <v>6.2939296300000005E-4</v>
      </c>
      <c r="BK235" s="146">
        <v>5.9319878699999997E-4</v>
      </c>
      <c r="BL235" s="146">
        <v>1.149744126E-3</v>
      </c>
      <c r="BM235" s="146">
        <v>1.1408049680000001E-3</v>
      </c>
      <c r="BN235" s="146">
        <v>1.2080767370000001E-3</v>
      </c>
      <c r="BO235" s="146">
        <v>1.44034358E-3</v>
      </c>
      <c r="BP235" s="146">
        <v>6.0615747300000002E-4</v>
      </c>
      <c r="BQ235" s="146">
        <v>6.2049243199999995E-4</v>
      </c>
      <c r="BR235" s="146">
        <v>5.9827345799999998E-4</v>
      </c>
      <c r="BS235" s="146">
        <v>5.5676729200000003E-4</v>
      </c>
      <c r="BT235" s="146">
        <v>6.3167851499999999E-4</v>
      </c>
      <c r="BU235" s="146">
        <v>6.5046033200000003E-4</v>
      </c>
      <c r="BV235" s="146">
        <v>6.2939383300000004E-4</v>
      </c>
      <c r="BW235" s="146">
        <v>5.9319925900000003E-4</v>
      </c>
      <c r="BX235" s="146">
        <v>6.3167685400000002E-4</v>
      </c>
      <c r="BY235" s="146">
        <v>6.5046000400000004E-4</v>
      </c>
      <c r="BZ235" s="146">
        <v>6.2939296300000005E-4</v>
      </c>
      <c r="CA235" s="146">
        <v>5.9319878699999997E-4</v>
      </c>
      <c r="CB235" s="146">
        <v>2.9948927799999998E-4</v>
      </c>
      <c r="CC235" s="146">
        <v>3.0617785399999998E-4</v>
      </c>
      <c r="CD235" s="146">
        <v>2.9658287400000002E-4</v>
      </c>
      <c r="CE235" s="146">
        <v>2.7276924700000001E-4</v>
      </c>
      <c r="CF235" s="146">
        <v>4.6732342599999999E-4</v>
      </c>
      <c r="CG235" s="146">
        <v>4.7609851799999998E-4</v>
      </c>
      <c r="CH235" s="146">
        <v>4.5798055900000002E-4</v>
      </c>
      <c r="CI235" s="146">
        <v>4.2386424E-4</v>
      </c>
      <c r="CJ235" s="146">
        <v>3.1076104800000003E-4</v>
      </c>
      <c r="CK235" s="146">
        <v>3.2274551699999998E-4</v>
      </c>
      <c r="CL235" s="146">
        <v>3.2120794700000001E-4</v>
      </c>
      <c r="CM235" s="146">
        <v>3.6126797900000001E-4</v>
      </c>
      <c r="CN235" s="146">
        <v>1.454682351E-3</v>
      </c>
      <c r="CO235" s="146">
        <v>1.598124288E-3</v>
      </c>
      <c r="CP235" s="146">
        <v>1.602257484E-3</v>
      </c>
      <c r="CQ235" s="146">
        <v>1.5947563699999999E-3</v>
      </c>
      <c r="CT235" s="105"/>
    </row>
    <row r="236" spans="1:98" x14ac:dyDescent="0.25">
      <c r="A236" s="122" t="s">
        <v>693</v>
      </c>
      <c r="B236" s="104" t="s">
        <v>698</v>
      </c>
      <c r="C236" s="88" t="s">
        <v>324</v>
      </c>
      <c r="D236" s="123">
        <f t="shared" ca="1" si="26"/>
        <v>3.4395267299999998E-4</v>
      </c>
      <c r="E236" s="123">
        <f t="shared" ca="1" si="26"/>
        <v>5.5818350250000002E-4</v>
      </c>
      <c r="F236" s="123">
        <f t="shared" ca="1" si="26"/>
        <v>2.80675445E-5</v>
      </c>
      <c r="G236" s="123">
        <f t="shared" ca="1" si="26"/>
        <v>5.5818350250000002E-4</v>
      </c>
      <c r="H236" s="123">
        <f t="shared" ca="1" si="26"/>
        <v>5.8916178450000006E-4</v>
      </c>
      <c r="I236" s="123">
        <f t="shared" ca="1" si="26"/>
        <v>1.40881977425E-3</v>
      </c>
      <c r="J236" s="123">
        <f t="shared" ca="1" si="26"/>
        <v>6.3492989149999991E-4</v>
      </c>
      <c r="K236" s="123">
        <f t="shared" ca="1" si="26"/>
        <v>4.9213707249999998E-5</v>
      </c>
      <c r="L236" s="123">
        <f t="shared" ca="1" si="26"/>
        <v>4.8028819250000001E-5</v>
      </c>
      <c r="M236" s="123">
        <f t="shared" ca="1" si="26"/>
        <v>0</v>
      </c>
      <c r="N236" s="123">
        <f t="shared" ca="1" si="26"/>
        <v>0</v>
      </c>
      <c r="O236" s="123">
        <f t="shared" ca="1" si="26"/>
        <v>0</v>
      </c>
      <c r="P236" s="123">
        <f t="shared" ca="1" si="26"/>
        <v>0</v>
      </c>
      <c r="Q236" s="123">
        <f t="shared" ca="1" si="26"/>
        <v>0</v>
      </c>
      <c r="R236" s="123">
        <f t="shared" ca="1" si="26"/>
        <v>6.5419360999999999E-5</v>
      </c>
      <c r="S236" s="123">
        <f t="shared" ca="1" si="26"/>
        <v>1.01458221E-4</v>
      </c>
      <c r="T236" s="123">
        <f t="shared" ca="1" si="25"/>
        <v>7.1717926999999987E-5</v>
      </c>
      <c r="U236" s="124">
        <f t="shared" ca="1" si="25"/>
        <v>3.3135338000000005E-4</v>
      </c>
      <c r="X236" s="146">
        <v>4.3170095600000001E-4</v>
      </c>
      <c r="Y236" s="146">
        <v>3.4352496699999998E-4</v>
      </c>
      <c r="Z236" s="146">
        <v>3.3172718599999999E-4</v>
      </c>
      <c r="AA236" s="146">
        <v>2.6885758300000001E-4</v>
      </c>
      <c r="AB236" s="146">
        <v>5.6243926599999999E-4</v>
      </c>
      <c r="AC236" s="146">
        <v>6.0246580599999998E-4</v>
      </c>
      <c r="AD236" s="146">
        <v>5.6752502299999995E-4</v>
      </c>
      <c r="AE236" s="146">
        <v>5.0030391500000004E-4</v>
      </c>
      <c r="AF236" s="146">
        <v>4.1751359000000003E-5</v>
      </c>
      <c r="AG236" s="146">
        <v>2.3927501E-5</v>
      </c>
      <c r="AH236" s="146">
        <v>2.1291848999999999E-5</v>
      </c>
      <c r="AI236" s="146">
        <v>2.5299468999999999E-5</v>
      </c>
      <c r="AJ236" s="146">
        <v>5.6243926599999999E-4</v>
      </c>
      <c r="AK236" s="146">
        <v>6.0246580599999998E-4</v>
      </c>
      <c r="AL236" s="146">
        <v>5.6752502299999995E-4</v>
      </c>
      <c r="AM236" s="146">
        <v>5.0030391500000004E-4</v>
      </c>
      <c r="AN236" s="146">
        <v>6.6419866100000003E-4</v>
      </c>
      <c r="AO236" s="146">
        <v>6.3404399199999998E-4</v>
      </c>
      <c r="AP236" s="146">
        <v>5.8058728E-4</v>
      </c>
      <c r="AQ236" s="146">
        <v>4.77817205E-4</v>
      </c>
      <c r="AR236" s="146">
        <v>1.5422481199999999E-3</v>
      </c>
      <c r="AS236" s="146">
        <v>1.3719829850000001E-3</v>
      </c>
      <c r="AT236" s="146">
        <v>1.413406726E-3</v>
      </c>
      <c r="AU236" s="146">
        <v>1.307641266E-3</v>
      </c>
      <c r="AV236" s="146">
        <v>7.1567277600000003E-4</v>
      </c>
      <c r="AW236" s="146">
        <v>6.8652359899999996E-4</v>
      </c>
      <c r="AX236" s="146">
        <v>6.2509938300000004E-4</v>
      </c>
      <c r="AY236" s="146">
        <v>5.1242380800000005E-4</v>
      </c>
      <c r="AZ236" s="146">
        <v>8.0024818999999999E-5</v>
      </c>
      <c r="BA236" s="146">
        <v>1.1683001000000001E-4</v>
      </c>
      <c r="BB236" s="109">
        <v>0</v>
      </c>
      <c r="BC236" s="109">
        <v>0</v>
      </c>
      <c r="BD236" s="146">
        <v>1.06354411E-4</v>
      </c>
      <c r="BE236" s="146">
        <v>8.2024020999999997E-5</v>
      </c>
      <c r="BF236" s="146">
        <v>1.5357040000000001E-6</v>
      </c>
      <c r="BG236" s="146">
        <v>2.2011410000000001E-6</v>
      </c>
      <c r="BH236" s="146">
        <v>0</v>
      </c>
      <c r="BI236" s="146">
        <v>0</v>
      </c>
      <c r="BJ236" s="146">
        <v>0</v>
      </c>
      <c r="BK236" s="146">
        <v>0</v>
      </c>
      <c r="BL236" s="146">
        <v>0</v>
      </c>
      <c r="BM236" s="146">
        <v>0</v>
      </c>
      <c r="BN236" s="146">
        <v>0</v>
      </c>
      <c r="BO236" s="146">
        <v>0</v>
      </c>
      <c r="BP236" s="146">
        <v>0</v>
      </c>
      <c r="BQ236" s="146">
        <v>0</v>
      </c>
      <c r="BR236" s="146">
        <v>0</v>
      </c>
      <c r="BS236" s="146">
        <v>0</v>
      </c>
      <c r="BT236" s="146">
        <v>0</v>
      </c>
      <c r="BU236" s="146">
        <v>0</v>
      </c>
      <c r="BV236" s="146">
        <v>0</v>
      </c>
      <c r="BW236" s="146">
        <v>0</v>
      </c>
      <c r="BX236" s="146">
        <v>0</v>
      </c>
      <c r="BY236" s="146">
        <v>0</v>
      </c>
      <c r="BZ236" s="146">
        <v>0</v>
      </c>
      <c r="CA236" s="146">
        <v>0</v>
      </c>
      <c r="CB236" s="146">
        <v>6.9397610000000002E-5</v>
      </c>
      <c r="CC236" s="146">
        <v>6.7211905000000006E-5</v>
      </c>
      <c r="CD236" s="146">
        <v>6.5116878000000007E-5</v>
      </c>
      <c r="CE236" s="146">
        <v>5.9951051000000002E-5</v>
      </c>
      <c r="CF236" s="146">
        <v>1.0800345999999999E-4</v>
      </c>
      <c r="CG236" s="146">
        <v>1.0444499299999999E-4</v>
      </c>
      <c r="CH236" s="146">
        <v>1.0049316500000001E-4</v>
      </c>
      <c r="CI236" s="146">
        <v>9.2891265999999996E-5</v>
      </c>
      <c r="CJ236" s="146">
        <v>6.9009557E-5</v>
      </c>
      <c r="CK236" s="146">
        <v>6.9640671000000006E-5</v>
      </c>
      <c r="CL236" s="146">
        <v>7.0006589999999994E-5</v>
      </c>
      <c r="CM236" s="146">
        <v>7.8214890000000002E-5</v>
      </c>
      <c r="CN236" s="146">
        <v>3.2121229599999998E-4</v>
      </c>
      <c r="CO236" s="146">
        <v>3.3757051800000003E-4</v>
      </c>
      <c r="CP236" s="146">
        <v>3.3480253300000002E-4</v>
      </c>
      <c r="CQ236" s="146">
        <v>3.3182817300000001E-4</v>
      </c>
      <c r="CT236" s="105"/>
    </row>
    <row r="237" spans="1:98" x14ac:dyDescent="0.25">
      <c r="A237" s="122" t="s">
        <v>693</v>
      </c>
      <c r="B237" s="104" t="s">
        <v>698</v>
      </c>
      <c r="C237" s="88" t="s">
        <v>328</v>
      </c>
      <c r="D237" s="123">
        <f t="shared" ca="1" si="26"/>
        <v>1.8419214725000002E-4</v>
      </c>
      <c r="E237" s="123">
        <f t="shared" ca="1" si="26"/>
        <v>2.00551287E-4</v>
      </c>
      <c r="F237" s="123">
        <f t="shared" ca="1" si="26"/>
        <v>3.798402225E-5</v>
      </c>
      <c r="G237" s="123">
        <f t="shared" ca="1" si="26"/>
        <v>2.00551287E-4</v>
      </c>
      <c r="H237" s="123">
        <f t="shared" ca="1" si="26"/>
        <v>1.9156650524999999E-4</v>
      </c>
      <c r="I237" s="123">
        <f t="shared" ca="1" si="26"/>
        <v>6.2579251249999997E-5</v>
      </c>
      <c r="J237" s="123">
        <f t="shared" ca="1" si="26"/>
        <v>1.7814446850000001E-4</v>
      </c>
      <c r="K237" s="123">
        <f t="shared" ca="1" si="26"/>
        <v>2.64946905E-5</v>
      </c>
      <c r="L237" s="123">
        <f t="shared" ca="1" si="26"/>
        <v>1.077757675E-5</v>
      </c>
      <c r="M237" s="123">
        <f t="shared" ca="1" si="26"/>
        <v>6.1763688750000011E-5</v>
      </c>
      <c r="N237" s="123">
        <f t="shared" ca="1" si="26"/>
        <v>1.26580569E-4</v>
      </c>
      <c r="O237" s="123">
        <f t="shared" ca="1" si="26"/>
        <v>5.8144163500000002E-5</v>
      </c>
      <c r="P237" s="123">
        <f t="shared" ca="1" si="26"/>
        <v>6.1763752249999987E-5</v>
      </c>
      <c r="Q237" s="123">
        <f t="shared" ca="1" si="26"/>
        <v>6.1763688750000011E-5</v>
      </c>
      <c r="R237" s="123">
        <f t="shared" ca="1" si="26"/>
        <v>2.8381911E-5</v>
      </c>
      <c r="S237" s="123">
        <f t="shared" ca="1" si="26"/>
        <v>4.4183914749999998E-5</v>
      </c>
      <c r="T237" s="123">
        <f t="shared" ca="1" si="25"/>
        <v>3.2267713750000002E-5</v>
      </c>
      <c r="U237" s="124">
        <f t="shared" ca="1" si="25"/>
        <v>1.6507063124999999E-4</v>
      </c>
      <c r="X237" s="146">
        <v>2.2689594400000001E-4</v>
      </c>
      <c r="Y237" s="146">
        <v>1.8813454900000001E-4</v>
      </c>
      <c r="Z237" s="146">
        <v>1.80817976E-4</v>
      </c>
      <c r="AA237" s="146">
        <v>1.4092012000000001E-4</v>
      </c>
      <c r="AB237" s="146">
        <v>1.9924474999999999E-4</v>
      </c>
      <c r="AC237" s="146">
        <v>1.9551485399999999E-4</v>
      </c>
      <c r="AD237" s="146">
        <v>1.91488324E-4</v>
      </c>
      <c r="AE237" s="146">
        <v>2.1595722000000001E-4</v>
      </c>
      <c r="AF237" s="146">
        <v>7.0871490999999996E-5</v>
      </c>
      <c r="AG237" s="146">
        <v>3.6360135E-5</v>
      </c>
      <c r="AH237" s="146">
        <v>3.3235702000000003E-5</v>
      </c>
      <c r="AI237" s="146">
        <v>1.1468760999999999E-5</v>
      </c>
      <c r="AJ237" s="146">
        <v>1.9924474999999999E-4</v>
      </c>
      <c r="AK237" s="146">
        <v>1.9551485399999999E-4</v>
      </c>
      <c r="AL237" s="146">
        <v>1.91488324E-4</v>
      </c>
      <c r="AM237" s="146">
        <v>2.1595722000000001E-4</v>
      </c>
      <c r="AN237" s="146">
        <v>2.0684819000000001E-4</v>
      </c>
      <c r="AO237" s="146">
        <v>1.9353105999999999E-4</v>
      </c>
      <c r="AP237" s="146">
        <v>1.8164444900000001E-4</v>
      </c>
      <c r="AQ237" s="146">
        <v>1.84242322E-4</v>
      </c>
      <c r="AR237" s="146">
        <v>1.00686126E-4</v>
      </c>
      <c r="AS237" s="146">
        <v>5.7076249999999998E-5</v>
      </c>
      <c r="AT237" s="146">
        <v>4.2969341999999997E-5</v>
      </c>
      <c r="AU237" s="146">
        <v>4.9585286999999999E-5</v>
      </c>
      <c r="AV237" s="146">
        <v>1.8855414699999999E-4</v>
      </c>
      <c r="AW237" s="146">
        <v>1.7961500799999999E-4</v>
      </c>
      <c r="AX237" s="146">
        <v>1.67819391E-4</v>
      </c>
      <c r="AY237" s="146">
        <v>1.7658932799999999E-4</v>
      </c>
      <c r="AZ237" s="146">
        <v>5.1797552000000002E-5</v>
      </c>
      <c r="BA237" s="146">
        <v>5.4181210000000003E-5</v>
      </c>
      <c r="BB237" s="109">
        <v>0</v>
      </c>
      <c r="BC237" s="109">
        <v>0</v>
      </c>
      <c r="BD237" s="146">
        <v>2.4252576E-5</v>
      </c>
      <c r="BE237" s="146">
        <v>1.8857730999999999E-5</v>
      </c>
      <c r="BF237" s="146">
        <v>0</v>
      </c>
      <c r="BG237" s="146">
        <v>0</v>
      </c>
      <c r="BH237" s="146">
        <v>6.5753831000000005E-5</v>
      </c>
      <c r="BI237" s="146">
        <v>6.3301321000000001E-5</v>
      </c>
      <c r="BJ237" s="146">
        <v>6.1113670000000002E-5</v>
      </c>
      <c r="BK237" s="146">
        <v>5.6885933000000001E-5</v>
      </c>
      <c r="BL237" s="146">
        <v>1.29779056E-4</v>
      </c>
      <c r="BM237" s="146">
        <v>1.1628189E-4</v>
      </c>
      <c r="BN237" s="146">
        <v>1.2253796400000001E-4</v>
      </c>
      <c r="BO237" s="146">
        <v>1.37723366E-4</v>
      </c>
      <c r="BP237" s="146">
        <v>6.2384964000000001E-5</v>
      </c>
      <c r="BQ237" s="146">
        <v>5.9590350000000001E-5</v>
      </c>
      <c r="BR237" s="146">
        <v>5.7466834000000003E-5</v>
      </c>
      <c r="BS237" s="146">
        <v>5.3134506000000001E-5</v>
      </c>
      <c r="BT237" s="146">
        <v>6.5754022999999997E-5</v>
      </c>
      <c r="BU237" s="146">
        <v>6.3301359999999994E-5</v>
      </c>
      <c r="BV237" s="146">
        <v>6.1113589999999996E-5</v>
      </c>
      <c r="BW237" s="146">
        <v>5.6886036000000002E-5</v>
      </c>
      <c r="BX237" s="146">
        <v>6.5753831000000005E-5</v>
      </c>
      <c r="BY237" s="146">
        <v>6.3301321000000001E-5</v>
      </c>
      <c r="BZ237" s="146">
        <v>6.1113670000000002E-5</v>
      </c>
      <c r="CA237" s="146">
        <v>5.6885933000000001E-5</v>
      </c>
      <c r="CB237" s="146">
        <v>3.0469859999999998E-5</v>
      </c>
      <c r="CC237" s="146">
        <v>2.9105328000000001E-5</v>
      </c>
      <c r="CD237" s="146">
        <v>2.8211983E-5</v>
      </c>
      <c r="CE237" s="146">
        <v>2.5740473000000001E-5</v>
      </c>
      <c r="CF237" s="146">
        <v>4.7593794000000002E-5</v>
      </c>
      <c r="CG237" s="146">
        <v>4.5339022000000001E-5</v>
      </c>
      <c r="CH237" s="146">
        <v>4.3596736999999997E-5</v>
      </c>
      <c r="CI237" s="146">
        <v>4.0206105999999998E-5</v>
      </c>
      <c r="CJ237" s="146">
        <v>3.1788780000000002E-5</v>
      </c>
      <c r="CK237" s="146">
        <v>3.0935468999999997E-5</v>
      </c>
      <c r="CL237" s="146">
        <v>3.1142017000000001E-5</v>
      </c>
      <c r="CM237" s="146">
        <v>3.5204589000000002E-5</v>
      </c>
      <c r="CN237" s="146">
        <v>1.5971004600000001E-4</v>
      </c>
      <c r="CO237" s="146">
        <v>1.6719062799999999E-4</v>
      </c>
      <c r="CP237" s="146">
        <v>1.6892511900000001E-4</v>
      </c>
      <c r="CQ237" s="146">
        <v>1.64456732E-4</v>
      </c>
      <c r="CT237" s="105"/>
    </row>
    <row r="238" spans="1:98" x14ac:dyDescent="0.25">
      <c r="A238" s="122" t="s">
        <v>693</v>
      </c>
      <c r="B238" s="104" t="s">
        <v>698</v>
      </c>
      <c r="C238" s="88" t="s">
        <v>331</v>
      </c>
      <c r="D238" s="123">
        <f t="shared" ca="1" si="26"/>
        <v>9.1564315750000005E-5</v>
      </c>
      <c r="E238" s="123">
        <f t="shared" ca="1" si="26"/>
        <v>9.010560175E-5</v>
      </c>
      <c r="F238" s="123">
        <f t="shared" ca="1" si="26"/>
        <v>6.0546322499999995E-6</v>
      </c>
      <c r="G238" s="123">
        <f t="shared" ca="1" si="26"/>
        <v>9.010560175E-5</v>
      </c>
      <c r="H238" s="123">
        <f t="shared" ca="1" si="26"/>
        <v>8.9202623000000008E-5</v>
      </c>
      <c r="I238" s="123">
        <f t="shared" ca="1" si="26"/>
        <v>9.3053227575000006E-4</v>
      </c>
      <c r="J238" s="123">
        <f t="shared" ca="1" si="26"/>
        <v>8.6040263999999998E-5</v>
      </c>
      <c r="K238" s="123">
        <f t="shared" ca="1" si="26"/>
        <v>1.474802925E-5</v>
      </c>
      <c r="L238" s="123">
        <f t="shared" ca="1" si="26"/>
        <v>6.7164944999999999E-6</v>
      </c>
      <c r="M238" s="123">
        <f t="shared" ca="1" si="26"/>
        <v>3.0422792249999997E-5</v>
      </c>
      <c r="N238" s="123">
        <f t="shared" ca="1" si="26"/>
        <v>5.2955247500000004E-5</v>
      </c>
      <c r="O238" s="123">
        <f t="shared" ca="1" si="26"/>
        <v>2.8198653000000003E-5</v>
      </c>
      <c r="P238" s="123">
        <f t="shared" ca="1" si="26"/>
        <v>3.042280575E-5</v>
      </c>
      <c r="Q238" s="123">
        <f t="shared" ca="1" si="26"/>
        <v>3.0422792249999997E-5</v>
      </c>
      <c r="R238" s="123">
        <f t="shared" ca="1" si="26"/>
        <v>1.19401605E-5</v>
      </c>
      <c r="S238" s="123">
        <f t="shared" ca="1" si="26"/>
        <v>2.1314427750000001E-5</v>
      </c>
      <c r="T238" s="123">
        <f t="shared" ca="1" si="25"/>
        <v>1.3064305999999999E-5</v>
      </c>
      <c r="U238" s="124">
        <f t="shared" ca="1" si="25"/>
        <v>8.5853469250000001E-5</v>
      </c>
      <c r="X238" s="146">
        <v>9.5541966999999997E-5</v>
      </c>
      <c r="Y238" s="146">
        <v>1.2450082900000001E-4</v>
      </c>
      <c r="Z238" s="146">
        <v>1.06417056E-4</v>
      </c>
      <c r="AA238" s="146">
        <v>3.9797411000000003E-5</v>
      </c>
      <c r="AB238" s="146">
        <v>8.4355499E-5</v>
      </c>
      <c r="AC238" s="146">
        <v>1.18849969E-4</v>
      </c>
      <c r="AD238" s="146">
        <v>1.0449690000000001E-4</v>
      </c>
      <c r="AE238" s="146">
        <v>5.2720038999999997E-5</v>
      </c>
      <c r="AF238" s="146">
        <v>0</v>
      </c>
      <c r="AG238" s="146">
        <v>1.1074267E-5</v>
      </c>
      <c r="AH238" s="146">
        <v>1.3144262E-5</v>
      </c>
      <c r="AI238" s="146">
        <v>0</v>
      </c>
      <c r="AJ238" s="146">
        <v>8.4355499E-5</v>
      </c>
      <c r="AK238" s="146">
        <v>1.18849969E-4</v>
      </c>
      <c r="AL238" s="146">
        <v>1.0449690000000001E-4</v>
      </c>
      <c r="AM238" s="146">
        <v>5.2720038999999997E-5</v>
      </c>
      <c r="AN238" s="146">
        <v>8.6215498999999999E-5</v>
      </c>
      <c r="AO238" s="146">
        <v>1.19515924E-4</v>
      </c>
      <c r="AP238" s="146">
        <v>1.0307337700000001E-4</v>
      </c>
      <c r="AQ238" s="146">
        <v>4.8005691999999998E-5</v>
      </c>
      <c r="AR238" s="146">
        <v>1.114658132E-3</v>
      </c>
      <c r="AS238" s="146">
        <v>8.8281112699999998E-4</v>
      </c>
      <c r="AT238" s="146">
        <v>8.9625095799999999E-4</v>
      </c>
      <c r="AU238" s="146">
        <v>8.2840888600000002E-4</v>
      </c>
      <c r="AV238" s="146">
        <v>8.3039710999999994E-5</v>
      </c>
      <c r="AW238" s="146">
        <v>1.13561526E-4</v>
      </c>
      <c r="AX238" s="146">
        <v>9.9229931999999998E-5</v>
      </c>
      <c r="AY238" s="146">
        <v>4.8329886999999997E-5</v>
      </c>
      <c r="AZ238" s="146">
        <v>3.1759686000000002E-5</v>
      </c>
      <c r="BA238" s="146">
        <v>2.7232430999999998E-5</v>
      </c>
      <c r="BB238" s="109">
        <v>0</v>
      </c>
      <c r="BC238" s="109">
        <v>0</v>
      </c>
      <c r="BD238" s="146">
        <v>1.6448634E-5</v>
      </c>
      <c r="BE238" s="146">
        <v>1.0417344E-5</v>
      </c>
      <c r="BF238" s="146">
        <v>0</v>
      </c>
      <c r="BG238" s="146">
        <v>0</v>
      </c>
      <c r="BH238" s="146">
        <v>3.0378768E-5</v>
      </c>
      <c r="BI238" s="146">
        <v>4.1557270999999997E-5</v>
      </c>
      <c r="BJ238" s="146">
        <v>3.5209202E-5</v>
      </c>
      <c r="BK238" s="146">
        <v>1.4545928000000001E-5</v>
      </c>
      <c r="BL238" s="146">
        <v>7.0564510000000006E-5</v>
      </c>
      <c r="BM238" s="146">
        <v>6.3099427999999998E-5</v>
      </c>
      <c r="BN238" s="146">
        <v>5.3936454000000002E-5</v>
      </c>
      <c r="BO238" s="146">
        <v>2.4220598000000001E-5</v>
      </c>
      <c r="BP238" s="146">
        <v>2.7715225E-5</v>
      </c>
      <c r="BQ238" s="146">
        <v>3.8584394E-5</v>
      </c>
      <c r="BR238" s="146">
        <v>3.3051815000000002E-5</v>
      </c>
      <c r="BS238" s="146">
        <v>1.3443178E-5</v>
      </c>
      <c r="BT238" s="146">
        <v>3.0378787999999998E-5</v>
      </c>
      <c r="BU238" s="146">
        <v>4.1557263000000002E-5</v>
      </c>
      <c r="BV238" s="146">
        <v>3.5209256999999997E-5</v>
      </c>
      <c r="BW238" s="146">
        <v>1.4545915E-5</v>
      </c>
      <c r="BX238" s="146">
        <v>3.0378768E-5</v>
      </c>
      <c r="BY238" s="146">
        <v>4.1557270999999997E-5</v>
      </c>
      <c r="BZ238" s="146">
        <v>3.5209202E-5</v>
      </c>
      <c r="CA238" s="146">
        <v>1.4545928000000001E-5</v>
      </c>
      <c r="CB238" s="146">
        <v>1.3159854999999999E-5</v>
      </c>
      <c r="CC238" s="146">
        <v>1.8625208000000001E-5</v>
      </c>
      <c r="CD238" s="146">
        <v>1.5975578999999999E-5</v>
      </c>
      <c r="CE238" s="146">
        <v>0</v>
      </c>
      <c r="CF238" s="146">
        <v>2.0601091E-5</v>
      </c>
      <c r="CG238" s="146">
        <v>2.9226111000000001E-5</v>
      </c>
      <c r="CH238" s="146">
        <v>2.5011720000000001E-5</v>
      </c>
      <c r="CI238" s="146">
        <v>1.0418788999999999E-5</v>
      </c>
      <c r="CJ238" s="146">
        <v>1.4046692E-5</v>
      </c>
      <c r="CK238" s="146">
        <v>2.0195269000000001E-5</v>
      </c>
      <c r="CL238" s="146">
        <v>1.8015262999999999E-5</v>
      </c>
      <c r="CM238" s="146">
        <v>0</v>
      </c>
      <c r="CN238" s="146">
        <v>9.0696803000000004E-5</v>
      </c>
      <c r="CO238" s="146">
        <v>1.11569139E-4</v>
      </c>
      <c r="CP238" s="146">
        <v>9.2138343999999999E-5</v>
      </c>
      <c r="CQ238" s="146">
        <v>4.9009591000000001E-5</v>
      </c>
      <c r="CT238" s="105"/>
    </row>
    <row r="239" spans="1:98" x14ac:dyDescent="0.25">
      <c r="A239" s="122" t="s">
        <v>693</v>
      </c>
      <c r="B239" s="104" t="s">
        <v>698</v>
      </c>
      <c r="C239" s="88" t="s">
        <v>332</v>
      </c>
      <c r="D239" s="123">
        <f t="shared" ca="1" si="26"/>
        <v>6.1140517875000002E-4</v>
      </c>
      <c r="E239" s="123">
        <f t="shared" ca="1" si="26"/>
        <v>6.1806131749999997E-4</v>
      </c>
      <c r="F239" s="123">
        <f t="shared" ca="1" si="26"/>
        <v>1.0800559825E-4</v>
      </c>
      <c r="G239" s="123">
        <f t="shared" ca="1" si="26"/>
        <v>6.1806131749999997E-4</v>
      </c>
      <c r="H239" s="123">
        <f t="shared" ca="1" si="26"/>
        <v>6.0128273799999995E-4</v>
      </c>
      <c r="I239" s="123">
        <f t="shared" ca="1" si="26"/>
        <v>2.4774912225000002E-4</v>
      </c>
      <c r="J239" s="123">
        <f t="shared" ca="1" si="26"/>
        <v>5.6021924750000002E-4</v>
      </c>
      <c r="K239" s="123">
        <f t="shared" ca="1" si="26"/>
        <v>8.7382591749999991E-5</v>
      </c>
      <c r="L239" s="123">
        <f t="shared" ca="1" si="26"/>
        <v>3.8784265749999995E-5</v>
      </c>
      <c r="M239" s="123">
        <f t="shared" ca="1" si="26"/>
        <v>1.9699441075000002E-4</v>
      </c>
      <c r="N239" s="123">
        <f t="shared" ca="1" si="26"/>
        <v>4.08160235E-4</v>
      </c>
      <c r="O239" s="123">
        <f t="shared" ca="1" si="26"/>
        <v>1.8630621850000001E-4</v>
      </c>
      <c r="P239" s="123">
        <f t="shared" ca="1" si="26"/>
        <v>1.9699441649999999E-4</v>
      </c>
      <c r="Q239" s="123">
        <f t="shared" ca="1" si="26"/>
        <v>1.9699441075000002E-4</v>
      </c>
      <c r="R239" s="123">
        <f t="shared" ca="1" si="26"/>
        <v>9.2414975250000006E-5</v>
      </c>
      <c r="S239" s="123">
        <f t="shared" ca="1" si="26"/>
        <v>1.4311850825E-4</v>
      </c>
      <c r="T239" s="123">
        <f t="shared" ca="1" si="25"/>
        <v>1.0506030999999999E-4</v>
      </c>
      <c r="U239" s="124">
        <f t="shared" ca="1" si="25"/>
        <v>5.1849799449999996E-4</v>
      </c>
      <c r="X239" s="146">
        <v>7.2730636699999999E-4</v>
      </c>
      <c r="Y239" s="146">
        <v>6.16301619E-4</v>
      </c>
      <c r="Z239" s="146">
        <v>6.0943810700000002E-4</v>
      </c>
      <c r="AA239" s="146">
        <v>4.9257462199999997E-4</v>
      </c>
      <c r="AB239" s="146">
        <v>6.2579206999999995E-4</v>
      </c>
      <c r="AC239" s="146">
        <v>6.2354997900000003E-4</v>
      </c>
      <c r="AD239" s="146">
        <v>5.9730647E-4</v>
      </c>
      <c r="AE239" s="146">
        <v>6.25596751E-4</v>
      </c>
      <c r="AF239" s="146">
        <v>1.9310436000000001E-4</v>
      </c>
      <c r="AG239" s="146">
        <v>9.6607659000000001E-5</v>
      </c>
      <c r="AH239" s="146">
        <v>7.7443514000000003E-5</v>
      </c>
      <c r="AI239" s="146">
        <v>6.4866860000000005E-5</v>
      </c>
      <c r="AJ239" s="146">
        <v>6.2579206999999995E-4</v>
      </c>
      <c r="AK239" s="146">
        <v>6.2354997900000003E-4</v>
      </c>
      <c r="AL239" s="146">
        <v>5.9730647E-4</v>
      </c>
      <c r="AM239" s="146">
        <v>6.25596751E-4</v>
      </c>
      <c r="AN239" s="146">
        <v>6.5320658599999997E-4</v>
      </c>
      <c r="AO239" s="146">
        <v>6.2373999800000002E-4</v>
      </c>
      <c r="AP239" s="146">
        <v>5.8004661400000001E-4</v>
      </c>
      <c r="AQ239" s="146">
        <v>5.48137754E-4</v>
      </c>
      <c r="AR239" s="146">
        <v>2.3657531199999999E-4</v>
      </c>
      <c r="AS239" s="146">
        <v>3.7998464200000002E-4</v>
      </c>
      <c r="AT239" s="146">
        <v>3.1185047600000001E-4</v>
      </c>
      <c r="AU239" s="146">
        <v>6.2586058999999995E-5</v>
      </c>
      <c r="AV239" s="146">
        <v>6.02097272E-4</v>
      </c>
      <c r="AW239" s="146">
        <v>5.8533654899999997E-4</v>
      </c>
      <c r="AX239" s="146">
        <v>5.3738932899999997E-4</v>
      </c>
      <c r="AY239" s="146">
        <v>5.1605384000000005E-4</v>
      </c>
      <c r="AZ239" s="146">
        <v>1.6928399299999999E-4</v>
      </c>
      <c r="BA239" s="146">
        <v>1.80246374E-4</v>
      </c>
      <c r="BB239" s="109">
        <v>0</v>
      </c>
      <c r="BC239" s="109">
        <v>0</v>
      </c>
      <c r="BD239" s="146">
        <v>8.8202758999999996E-5</v>
      </c>
      <c r="BE239" s="146">
        <v>6.6934303999999998E-5</v>
      </c>
      <c r="BF239" s="146">
        <v>0</v>
      </c>
      <c r="BG239" s="146">
        <v>0</v>
      </c>
      <c r="BH239" s="146">
        <v>2.05249329E-4</v>
      </c>
      <c r="BI239" s="146">
        <v>2.0134665499999999E-4</v>
      </c>
      <c r="BJ239" s="146">
        <v>1.96544887E-4</v>
      </c>
      <c r="BK239" s="146">
        <v>1.84836772E-4</v>
      </c>
      <c r="BL239" s="146">
        <v>3.9803468799999998E-4</v>
      </c>
      <c r="BM239" s="146">
        <v>3.7266422799999999E-4</v>
      </c>
      <c r="BN239" s="146">
        <v>4.04123351E-4</v>
      </c>
      <c r="BO239" s="146">
        <v>4.5781867299999999E-4</v>
      </c>
      <c r="BP239" s="146">
        <v>1.9556281300000001E-4</v>
      </c>
      <c r="BQ239" s="146">
        <v>1.9041683699999999E-4</v>
      </c>
      <c r="BR239" s="146">
        <v>1.85774803E-4</v>
      </c>
      <c r="BS239" s="146">
        <v>1.73470421E-4</v>
      </c>
      <c r="BT239" s="146">
        <v>2.0524914400000001E-4</v>
      </c>
      <c r="BU239" s="146">
        <v>2.0134704400000001E-4</v>
      </c>
      <c r="BV239" s="146">
        <v>1.9654477700000001E-4</v>
      </c>
      <c r="BW239" s="146">
        <v>1.8483670100000001E-4</v>
      </c>
      <c r="BX239" s="146">
        <v>2.05249329E-4</v>
      </c>
      <c r="BY239" s="146">
        <v>2.0134665499999999E-4</v>
      </c>
      <c r="BZ239" s="146">
        <v>1.96544887E-4</v>
      </c>
      <c r="CA239" s="146">
        <v>1.84836772E-4</v>
      </c>
      <c r="CB239" s="146">
        <v>9.7130156E-5</v>
      </c>
      <c r="CC239" s="146">
        <v>9.4243152000000001E-5</v>
      </c>
      <c r="CD239" s="146">
        <v>9.2761499999999996E-5</v>
      </c>
      <c r="CE239" s="146">
        <v>8.5525093E-5</v>
      </c>
      <c r="CF239" s="146">
        <v>1.5102639299999999E-4</v>
      </c>
      <c r="CG239" s="146">
        <v>1.46316866E-4</v>
      </c>
      <c r="CH239" s="146">
        <v>1.4245821599999999E-4</v>
      </c>
      <c r="CI239" s="146">
        <v>1.3267255800000001E-4</v>
      </c>
      <c r="CJ239" s="146">
        <v>1.03212075E-4</v>
      </c>
      <c r="CK239" s="146">
        <v>1.00100584E-4</v>
      </c>
      <c r="CL239" s="146">
        <v>1.0241420500000001E-4</v>
      </c>
      <c r="CM239" s="146">
        <v>1.14514376E-4</v>
      </c>
      <c r="CN239" s="146">
        <v>4.9644876500000001E-4</v>
      </c>
      <c r="CO239" s="146">
        <v>5.2715561999999998E-4</v>
      </c>
      <c r="CP239" s="146">
        <v>5.3178255500000002E-4</v>
      </c>
      <c r="CQ239" s="146">
        <v>5.1860503799999996E-4</v>
      </c>
      <c r="CT239" s="105"/>
    </row>
    <row r="240" spans="1:98" x14ac:dyDescent="0.25">
      <c r="A240" s="122" t="s">
        <v>693</v>
      </c>
      <c r="B240" s="104" t="s">
        <v>698</v>
      </c>
      <c r="C240" s="88" t="s">
        <v>334</v>
      </c>
      <c r="D240" s="123">
        <f t="shared" ca="1" si="26"/>
        <v>2.5681372000000001E-5</v>
      </c>
      <c r="E240" s="123">
        <f t="shared" ca="1" si="26"/>
        <v>3.8638169000000001E-5</v>
      </c>
      <c r="F240" s="123">
        <f t="shared" ca="1" si="26"/>
        <v>0</v>
      </c>
      <c r="G240" s="123">
        <f t="shared" ca="1" si="26"/>
        <v>3.8638169000000001E-5</v>
      </c>
      <c r="H240" s="123">
        <f t="shared" ca="1" si="26"/>
        <v>4.0600278750000002E-5</v>
      </c>
      <c r="I240" s="123">
        <f t="shared" ca="1" si="26"/>
        <v>0</v>
      </c>
      <c r="J240" s="123">
        <f t="shared" ca="1" si="26"/>
        <v>4.5045336750000003E-5</v>
      </c>
      <c r="K240" s="123">
        <f t="shared" ca="1" si="26"/>
        <v>0</v>
      </c>
      <c r="L240" s="123">
        <f t="shared" ca="1" si="26"/>
        <v>0</v>
      </c>
      <c r="M240" s="123">
        <f t="shared" ca="1" si="26"/>
        <v>9.1845305E-6</v>
      </c>
      <c r="N240" s="123">
        <f t="shared" ca="1" si="26"/>
        <v>1.3422562749999999E-5</v>
      </c>
      <c r="O240" s="123">
        <f t="shared" ca="1" si="26"/>
        <v>6.0143790000000004E-6</v>
      </c>
      <c r="P240" s="123">
        <f t="shared" ca="1" si="26"/>
        <v>9.1845312500000004E-6</v>
      </c>
      <c r="Q240" s="123">
        <f t="shared" ca="1" si="26"/>
        <v>9.1845305E-6</v>
      </c>
      <c r="R240" s="123">
        <f t="shared" ca="1" si="26"/>
        <v>7.2019540000000007E-6</v>
      </c>
      <c r="S240" s="123">
        <f t="shared" ca="1" si="26"/>
        <v>0</v>
      </c>
      <c r="T240" s="123">
        <f t="shared" ca="1" si="25"/>
        <v>3.8788025000000002E-6</v>
      </c>
      <c r="U240" s="124">
        <f t="shared" ca="1" si="25"/>
        <v>4.4977767925E-4</v>
      </c>
      <c r="X240" s="146">
        <v>1.4019881000000001E-5</v>
      </c>
      <c r="Y240" s="146">
        <v>3.3190118000000002E-5</v>
      </c>
      <c r="Z240" s="146">
        <v>3.1384412999999999E-5</v>
      </c>
      <c r="AA240" s="146">
        <v>2.4131076000000001E-5</v>
      </c>
      <c r="AB240" s="146">
        <v>1.9427256999999999E-5</v>
      </c>
      <c r="AC240" s="146">
        <v>4.8973125999999998E-5</v>
      </c>
      <c r="AD240" s="146">
        <v>4.6063582999999997E-5</v>
      </c>
      <c r="AE240" s="146">
        <v>4.0088710000000002E-5</v>
      </c>
      <c r="AF240" s="146">
        <v>0</v>
      </c>
      <c r="AG240" s="146">
        <v>0</v>
      </c>
      <c r="AH240" s="146">
        <v>0</v>
      </c>
      <c r="AI240" s="146">
        <v>0</v>
      </c>
      <c r="AJ240" s="146">
        <v>1.9427256999999999E-5</v>
      </c>
      <c r="AK240" s="146">
        <v>4.8973125999999998E-5</v>
      </c>
      <c r="AL240" s="146">
        <v>4.6063582999999997E-5</v>
      </c>
      <c r="AM240" s="146">
        <v>4.0088710000000002E-5</v>
      </c>
      <c r="AN240" s="146">
        <v>2.1022483000000001E-5</v>
      </c>
      <c r="AO240" s="146">
        <v>5.2994285999999997E-5</v>
      </c>
      <c r="AP240" s="146">
        <v>4.8553288000000002E-5</v>
      </c>
      <c r="AQ240" s="146">
        <v>3.9831057999999997E-5</v>
      </c>
      <c r="AR240" s="146">
        <v>0</v>
      </c>
      <c r="AS240" s="146">
        <v>0</v>
      </c>
      <c r="AT240" s="146">
        <v>0</v>
      </c>
      <c r="AU240" s="146">
        <v>0</v>
      </c>
      <c r="AV240" s="146">
        <v>2.3486020999999999E-5</v>
      </c>
      <c r="AW240" s="146">
        <v>5.9398094E-5</v>
      </c>
      <c r="AX240" s="146">
        <v>5.4409061000000001E-5</v>
      </c>
      <c r="AY240" s="146">
        <v>4.2888171000000001E-5</v>
      </c>
      <c r="AZ240" s="146">
        <v>0</v>
      </c>
      <c r="BA240" s="146">
        <v>0</v>
      </c>
      <c r="BB240" s="109">
        <v>0</v>
      </c>
      <c r="BC240" s="109">
        <v>0</v>
      </c>
      <c r="BD240" s="146">
        <v>0</v>
      </c>
      <c r="BE240" s="146">
        <v>0</v>
      </c>
      <c r="BF240" s="146">
        <v>0</v>
      </c>
      <c r="BG240" s="146">
        <v>0</v>
      </c>
      <c r="BH240" s="146">
        <v>0</v>
      </c>
      <c r="BI240" s="146">
        <v>1.3574517E-5</v>
      </c>
      <c r="BJ240" s="146">
        <v>1.2567948999999999E-5</v>
      </c>
      <c r="BK240" s="146">
        <v>1.0595656000000001E-5</v>
      </c>
      <c r="BL240" s="146">
        <v>0</v>
      </c>
      <c r="BM240" s="146">
        <v>1.6023078999999998E-5</v>
      </c>
      <c r="BN240" s="146">
        <v>1.7903295000000002E-5</v>
      </c>
      <c r="BO240" s="146">
        <v>1.9763876999999999E-5</v>
      </c>
      <c r="BP240" s="146">
        <v>0</v>
      </c>
      <c r="BQ240" s="146">
        <v>1.2436501E-5</v>
      </c>
      <c r="BR240" s="146">
        <v>1.1621015E-5</v>
      </c>
      <c r="BS240" s="146">
        <v>0</v>
      </c>
      <c r="BT240" s="146">
        <v>0</v>
      </c>
      <c r="BU240" s="146">
        <v>1.3574525E-5</v>
      </c>
      <c r="BV240" s="146">
        <v>1.256796E-5</v>
      </c>
      <c r="BW240" s="146">
        <v>1.059564E-5</v>
      </c>
      <c r="BX240" s="146">
        <v>0</v>
      </c>
      <c r="BY240" s="146">
        <v>1.3574517E-5</v>
      </c>
      <c r="BZ240" s="146">
        <v>1.2567948999999999E-5</v>
      </c>
      <c r="CA240" s="146">
        <v>1.0595656000000001E-5</v>
      </c>
      <c r="CB240" s="146">
        <v>3.5511140000000001E-6</v>
      </c>
      <c r="CC240" s="146">
        <v>8.6443609999999998E-6</v>
      </c>
      <c r="CD240" s="146">
        <v>8.3903690000000004E-6</v>
      </c>
      <c r="CE240" s="146">
        <v>8.2219720000000003E-6</v>
      </c>
      <c r="CF240" s="146">
        <v>0</v>
      </c>
      <c r="CG240" s="146">
        <v>0</v>
      </c>
      <c r="CH240" s="146">
        <v>0</v>
      </c>
      <c r="CI240" s="146">
        <v>0</v>
      </c>
      <c r="CJ240" s="146">
        <v>2.3449000000000002E-6</v>
      </c>
      <c r="CK240" s="146">
        <v>5.9732270000000004E-6</v>
      </c>
      <c r="CL240" s="146">
        <v>5.0005489999999997E-6</v>
      </c>
      <c r="CM240" s="146">
        <v>2.1965340000000002E-6</v>
      </c>
      <c r="CN240" s="146">
        <v>2.2147290799999999E-4</v>
      </c>
      <c r="CO240" s="146">
        <v>5.3610595700000002E-4</v>
      </c>
      <c r="CP240" s="146">
        <v>5.3811520599999997E-4</v>
      </c>
      <c r="CQ240" s="146">
        <v>5.0341664600000004E-4</v>
      </c>
      <c r="CT240" s="105"/>
    </row>
    <row r="241" spans="1:98" x14ac:dyDescent="0.25">
      <c r="A241" s="122" t="s">
        <v>693</v>
      </c>
      <c r="B241" s="104" t="s">
        <v>698</v>
      </c>
      <c r="C241" s="88" t="s">
        <v>335</v>
      </c>
      <c r="D241" s="123">
        <f t="shared" ca="1" si="26"/>
        <v>2.0591666037499999E-3</v>
      </c>
      <c r="E241" s="123">
        <f t="shared" ca="1" si="26"/>
        <v>3.4080725555E-3</v>
      </c>
      <c r="F241" s="123">
        <f t="shared" ca="1" si="26"/>
        <v>1.7894338549999999E-4</v>
      </c>
      <c r="G241" s="123">
        <f t="shared" ca="1" si="26"/>
        <v>3.4080725555E-3</v>
      </c>
      <c r="H241" s="123">
        <f t="shared" ca="1" si="26"/>
        <v>3.5842184510000001E-3</v>
      </c>
      <c r="I241" s="123">
        <f t="shared" ca="1" si="26"/>
        <v>2.207265075E-5</v>
      </c>
      <c r="J241" s="123">
        <f t="shared" ca="1" si="26"/>
        <v>3.8232852769999998E-3</v>
      </c>
      <c r="K241" s="123">
        <f t="shared" ca="1" si="26"/>
        <v>2.70892327E-4</v>
      </c>
      <c r="L241" s="123">
        <f t="shared" ca="1" si="26"/>
        <v>2.54733513E-4</v>
      </c>
      <c r="M241" s="123">
        <f t="shared" ca="1" si="26"/>
        <v>8.5686437825000005E-4</v>
      </c>
      <c r="N241" s="123">
        <f t="shared" ca="1" si="26"/>
        <v>1.7415335780000003E-3</v>
      </c>
      <c r="O241" s="123">
        <f t="shared" ca="1" si="26"/>
        <v>8.1023668924999994E-4</v>
      </c>
      <c r="P241" s="123">
        <f t="shared" ca="1" si="26"/>
        <v>8.5686457250000003E-4</v>
      </c>
      <c r="Q241" s="123">
        <f t="shared" ca="1" si="26"/>
        <v>8.5686437825000005E-4</v>
      </c>
      <c r="R241" s="123">
        <f t="shared" ca="1" si="26"/>
        <v>3.9415490799999997E-4</v>
      </c>
      <c r="S241" s="123">
        <f t="shared" ref="S241:U256" ca="1" si="27">AVERAGE(OFFSET($X241,0,4*S$3-4,1,4))</f>
        <v>6.1362500200000001E-4</v>
      </c>
      <c r="T241" s="123">
        <f t="shared" ca="1" si="27"/>
        <v>4.4076419649999998E-4</v>
      </c>
      <c r="U241" s="124">
        <f t="shared" ca="1" si="27"/>
        <v>2.1410007534999999E-3</v>
      </c>
      <c r="X241" s="146">
        <v>2.5735276180000001E-3</v>
      </c>
      <c r="Y241" s="146">
        <v>2.0586593479999999E-3</v>
      </c>
      <c r="Z241" s="146">
        <v>1.9759126399999999E-3</v>
      </c>
      <c r="AA241" s="146">
        <v>1.6285668089999999E-3</v>
      </c>
      <c r="AB241" s="146">
        <v>3.5765972730000001E-3</v>
      </c>
      <c r="AC241" s="146">
        <v>3.677091534E-3</v>
      </c>
      <c r="AD241" s="146">
        <v>3.4078759120000001E-3</v>
      </c>
      <c r="AE241" s="146">
        <v>2.9707255030000002E-3</v>
      </c>
      <c r="AF241" s="146">
        <v>2.7252059999999999E-4</v>
      </c>
      <c r="AG241" s="146">
        <v>1.5732342499999999E-4</v>
      </c>
      <c r="AH241" s="146">
        <v>1.42047724E-4</v>
      </c>
      <c r="AI241" s="146">
        <v>1.43881793E-4</v>
      </c>
      <c r="AJ241" s="146">
        <v>3.5765972730000001E-3</v>
      </c>
      <c r="AK241" s="146">
        <v>3.677091534E-3</v>
      </c>
      <c r="AL241" s="146">
        <v>3.4078759120000001E-3</v>
      </c>
      <c r="AM241" s="146">
        <v>2.9707255030000002E-3</v>
      </c>
      <c r="AN241" s="146">
        <v>4.1225129539999997E-3</v>
      </c>
      <c r="AO241" s="146">
        <v>3.8738713949999998E-3</v>
      </c>
      <c r="AP241" s="146">
        <v>3.4623087829999998E-3</v>
      </c>
      <c r="AQ241" s="146">
        <v>2.8781806720000001E-3</v>
      </c>
      <c r="AR241" s="146">
        <v>1.0920610000000001E-5</v>
      </c>
      <c r="AS241" s="146">
        <v>2.6708216E-5</v>
      </c>
      <c r="AT241" s="146">
        <v>2.7223948999999999E-5</v>
      </c>
      <c r="AU241" s="146">
        <v>2.3437828000000001E-5</v>
      </c>
      <c r="AV241" s="146">
        <v>4.3649312670000001E-3</v>
      </c>
      <c r="AW241" s="146">
        <v>4.1491278029999997E-3</v>
      </c>
      <c r="AX241" s="146">
        <v>3.6969202430000001E-3</v>
      </c>
      <c r="AY241" s="146">
        <v>3.0821617949999998E-3</v>
      </c>
      <c r="AZ241" s="146">
        <v>4.7844617799999999E-4</v>
      </c>
      <c r="BA241" s="146">
        <v>6.0512312999999997E-4</v>
      </c>
      <c r="BB241" s="109">
        <v>0</v>
      </c>
      <c r="BC241" s="109">
        <v>0</v>
      </c>
      <c r="BD241" s="146">
        <v>5.7968178E-4</v>
      </c>
      <c r="BE241" s="146">
        <v>4.2660539199999999E-4</v>
      </c>
      <c r="BF241" s="146">
        <v>0</v>
      </c>
      <c r="BG241" s="146">
        <v>1.2646879999999999E-5</v>
      </c>
      <c r="BH241" s="146">
        <v>9.1047367599999998E-4</v>
      </c>
      <c r="BI241" s="146">
        <v>8.8063467099999996E-4</v>
      </c>
      <c r="BJ241" s="146">
        <v>8.4540227499999997E-4</v>
      </c>
      <c r="BK241" s="146">
        <v>7.9094689099999996E-4</v>
      </c>
      <c r="BL241" s="146">
        <v>1.7205980940000001E-3</v>
      </c>
      <c r="BM241" s="146">
        <v>1.624705896E-3</v>
      </c>
      <c r="BN241" s="146">
        <v>1.6932053950000001E-3</v>
      </c>
      <c r="BO241" s="146">
        <v>1.9276249269999999E-3</v>
      </c>
      <c r="BP241" s="146">
        <v>8.68563172E-4</v>
      </c>
      <c r="BQ241" s="146">
        <v>8.3375856300000001E-4</v>
      </c>
      <c r="BR241" s="146">
        <v>7.9861970699999997E-4</v>
      </c>
      <c r="BS241" s="146">
        <v>7.40005315E-4</v>
      </c>
      <c r="BT241" s="146">
        <v>9.1047466900000002E-4</v>
      </c>
      <c r="BU241" s="146">
        <v>8.8063516099999995E-4</v>
      </c>
      <c r="BV241" s="146">
        <v>8.4540218200000001E-4</v>
      </c>
      <c r="BW241" s="146">
        <v>7.9094627800000003E-4</v>
      </c>
      <c r="BX241" s="146">
        <v>9.1047367599999998E-4</v>
      </c>
      <c r="BY241" s="146">
        <v>8.8063467099999996E-4</v>
      </c>
      <c r="BZ241" s="146">
        <v>8.4540227499999997E-4</v>
      </c>
      <c r="CA241" s="146">
        <v>7.9094689099999996E-4</v>
      </c>
      <c r="CB241" s="146">
        <v>4.2288985299999998E-4</v>
      </c>
      <c r="CC241" s="146">
        <v>4.05637185E-4</v>
      </c>
      <c r="CD241" s="146">
        <v>3.9064274700000001E-4</v>
      </c>
      <c r="CE241" s="146">
        <v>3.57449847E-4</v>
      </c>
      <c r="CF241" s="146">
        <v>6.6110156200000002E-4</v>
      </c>
      <c r="CG241" s="146">
        <v>6.3210029100000005E-4</v>
      </c>
      <c r="CH241" s="146">
        <v>6.0391181700000004E-4</v>
      </c>
      <c r="CI241" s="146">
        <v>5.5738633800000005E-4</v>
      </c>
      <c r="CJ241" s="146">
        <v>4.3168434099999999E-4</v>
      </c>
      <c r="CK241" s="146">
        <v>4.2494420600000001E-4</v>
      </c>
      <c r="CL241" s="146">
        <v>4.2581216500000001E-4</v>
      </c>
      <c r="CM241" s="146">
        <v>4.8061607399999998E-4</v>
      </c>
      <c r="CN241" s="146">
        <v>2.1049271780000001E-3</v>
      </c>
      <c r="CO241" s="146">
        <v>2.1913326469999998E-3</v>
      </c>
      <c r="CP241" s="146">
        <v>2.1558847810000002E-3</v>
      </c>
      <c r="CQ241" s="146">
        <v>2.111858408E-3</v>
      </c>
      <c r="CT241" s="105"/>
    </row>
    <row r="242" spans="1:98" x14ac:dyDescent="0.25">
      <c r="A242" s="122" t="s">
        <v>693</v>
      </c>
      <c r="B242" s="104" t="s">
        <v>698</v>
      </c>
      <c r="C242" s="88" t="s">
        <v>339</v>
      </c>
      <c r="D242" s="123">
        <f t="shared" ref="D242:S257" ca="1" si="28">AVERAGE(OFFSET($X242,0,4*D$3-4,1,4))</f>
        <v>1.246882788E-3</v>
      </c>
      <c r="E242" s="123">
        <f t="shared" ca="1" si="28"/>
        <v>1.1373445235000001E-3</v>
      </c>
      <c r="F242" s="123">
        <f t="shared" ca="1" si="28"/>
        <v>0</v>
      </c>
      <c r="G242" s="123">
        <f t="shared" ca="1" si="28"/>
        <v>1.1373445235000001E-3</v>
      </c>
      <c r="H242" s="123">
        <f t="shared" ca="1" si="28"/>
        <v>1.07434665875E-3</v>
      </c>
      <c r="I242" s="123">
        <f t="shared" ca="1" si="28"/>
        <v>2.5445271725000002E-4</v>
      </c>
      <c r="J242" s="123">
        <f t="shared" ca="1" si="28"/>
        <v>9.9292443974999993E-4</v>
      </c>
      <c r="K242" s="123">
        <f t="shared" ca="1" si="28"/>
        <v>0</v>
      </c>
      <c r="L242" s="123">
        <f t="shared" ca="1" si="28"/>
        <v>1.5694553749999999E-5</v>
      </c>
      <c r="M242" s="123">
        <f t="shared" ca="1" si="28"/>
        <v>4.2441730774999998E-4</v>
      </c>
      <c r="N242" s="123">
        <f t="shared" ca="1" si="28"/>
        <v>1.084778433E-3</v>
      </c>
      <c r="O242" s="123">
        <f t="shared" ca="1" si="28"/>
        <v>3.9243748899999998E-4</v>
      </c>
      <c r="P242" s="123">
        <f t="shared" ca="1" si="28"/>
        <v>4.244176415E-4</v>
      </c>
      <c r="Q242" s="123">
        <f t="shared" ca="1" si="28"/>
        <v>4.2441730774999998E-4</v>
      </c>
      <c r="R242" s="123">
        <f t="shared" ca="1" si="28"/>
        <v>1.8811586699999999E-4</v>
      </c>
      <c r="S242" s="123">
        <f t="shared" ca="1" si="28"/>
        <v>2.9515443325E-4</v>
      </c>
      <c r="T242" s="123">
        <f t="shared" ca="1" si="27"/>
        <v>2.6196439724999999E-4</v>
      </c>
      <c r="U242" s="124">
        <f t="shared" ca="1" si="27"/>
        <v>1.35015318475E-3</v>
      </c>
      <c r="X242" s="146">
        <v>0</v>
      </c>
      <c r="Y242" s="146">
        <v>0</v>
      </c>
      <c r="Z242" s="146">
        <v>0</v>
      </c>
      <c r="AA242" s="146">
        <v>4.9875311520000002E-3</v>
      </c>
      <c r="AB242" s="146">
        <v>0</v>
      </c>
      <c r="AC242" s="146">
        <v>0</v>
      </c>
      <c r="AD242" s="146">
        <v>0</v>
      </c>
      <c r="AE242" s="146">
        <v>4.5493780940000002E-3</v>
      </c>
      <c r="AF242" s="146">
        <v>0</v>
      </c>
      <c r="AG242" s="146">
        <v>0</v>
      </c>
      <c r="AH242" s="146">
        <v>0</v>
      </c>
      <c r="AI242" s="146">
        <v>0</v>
      </c>
      <c r="AJ242" s="146">
        <v>0</v>
      </c>
      <c r="AK242" s="146">
        <v>0</v>
      </c>
      <c r="AL242" s="146">
        <v>0</v>
      </c>
      <c r="AM242" s="146">
        <v>4.5493780940000002E-3</v>
      </c>
      <c r="AN242" s="146">
        <v>0</v>
      </c>
      <c r="AO242" s="146">
        <v>0</v>
      </c>
      <c r="AP242" s="146">
        <v>0</v>
      </c>
      <c r="AQ242" s="146">
        <v>4.2973866349999999E-3</v>
      </c>
      <c r="AR242" s="146">
        <v>3.2596444599999999E-4</v>
      </c>
      <c r="AS242" s="146">
        <v>4.86799528E-4</v>
      </c>
      <c r="AT242" s="146">
        <v>2.0504689499999999E-4</v>
      </c>
      <c r="AU242" s="146">
        <v>0</v>
      </c>
      <c r="AV242" s="146">
        <v>0</v>
      </c>
      <c r="AW242" s="146">
        <v>0</v>
      </c>
      <c r="AX242" s="146">
        <v>0</v>
      </c>
      <c r="AY242" s="146">
        <v>3.9716977589999997E-3</v>
      </c>
      <c r="AZ242" s="146">
        <v>0</v>
      </c>
      <c r="BA242" s="146">
        <v>0</v>
      </c>
      <c r="BB242" s="109">
        <v>0</v>
      </c>
      <c r="BC242" s="109">
        <v>0</v>
      </c>
      <c r="BD242" s="146">
        <v>0</v>
      </c>
      <c r="BE242" s="146">
        <v>0</v>
      </c>
      <c r="BF242" s="146">
        <v>0</v>
      </c>
      <c r="BG242" s="146">
        <v>6.2778214999999996E-5</v>
      </c>
      <c r="BH242" s="146">
        <v>0</v>
      </c>
      <c r="BI242" s="146">
        <v>0</v>
      </c>
      <c r="BJ242" s="146">
        <v>0</v>
      </c>
      <c r="BK242" s="146">
        <v>1.6976692309999999E-3</v>
      </c>
      <c r="BL242" s="146">
        <v>0</v>
      </c>
      <c r="BM242" s="146">
        <v>0</v>
      </c>
      <c r="BN242" s="146">
        <v>0</v>
      </c>
      <c r="BO242" s="146">
        <v>4.339113732E-3</v>
      </c>
      <c r="BP242" s="146">
        <v>0</v>
      </c>
      <c r="BQ242" s="146">
        <v>0</v>
      </c>
      <c r="BR242" s="146">
        <v>0</v>
      </c>
      <c r="BS242" s="146">
        <v>1.5697499559999999E-3</v>
      </c>
      <c r="BT242" s="146">
        <v>0</v>
      </c>
      <c r="BU242" s="146">
        <v>0</v>
      </c>
      <c r="BV242" s="146">
        <v>0</v>
      </c>
      <c r="BW242" s="146">
        <v>1.697670566E-3</v>
      </c>
      <c r="BX242" s="146">
        <v>0</v>
      </c>
      <c r="BY242" s="146">
        <v>0</v>
      </c>
      <c r="BZ242" s="146">
        <v>0</v>
      </c>
      <c r="CA242" s="146">
        <v>1.6976692309999999E-3</v>
      </c>
      <c r="CB242" s="146">
        <v>0</v>
      </c>
      <c r="CC242" s="146">
        <v>0</v>
      </c>
      <c r="CD242" s="146">
        <v>0</v>
      </c>
      <c r="CE242" s="146">
        <v>7.5246346799999995E-4</v>
      </c>
      <c r="CF242" s="146">
        <v>0</v>
      </c>
      <c r="CG242" s="146">
        <v>0</v>
      </c>
      <c r="CH242" s="146">
        <v>0</v>
      </c>
      <c r="CI242" s="146">
        <v>1.180617733E-3</v>
      </c>
      <c r="CJ242" s="146">
        <v>0</v>
      </c>
      <c r="CK242" s="146">
        <v>0</v>
      </c>
      <c r="CL242" s="146">
        <v>0</v>
      </c>
      <c r="CM242" s="146">
        <v>1.0478575889999999E-3</v>
      </c>
      <c r="CN242" s="146">
        <v>0</v>
      </c>
      <c r="CO242" s="146">
        <v>0</v>
      </c>
      <c r="CP242" s="146">
        <v>0</v>
      </c>
      <c r="CQ242" s="146">
        <v>5.400612739E-3</v>
      </c>
      <c r="CT242" s="105"/>
    </row>
    <row r="243" spans="1:98" x14ac:dyDescent="0.25">
      <c r="A243" s="122" t="s">
        <v>693</v>
      </c>
      <c r="B243" s="104" t="s">
        <v>698</v>
      </c>
      <c r="C243" s="88" t="s">
        <v>340</v>
      </c>
      <c r="D243" s="123">
        <f t="shared" ca="1" si="28"/>
        <v>1.3516792967500002E-2</v>
      </c>
      <c r="E243" s="123">
        <f t="shared" ca="1" si="28"/>
        <v>2.1996160839250004E-2</v>
      </c>
      <c r="F243" s="123">
        <f t="shared" ca="1" si="28"/>
        <v>1.6059162787499998E-3</v>
      </c>
      <c r="G243" s="123">
        <f t="shared" ca="1" si="28"/>
        <v>2.1996160839250004E-2</v>
      </c>
      <c r="H243" s="123">
        <f t="shared" ca="1" si="28"/>
        <v>2.3044709880250001E-2</v>
      </c>
      <c r="I243" s="123">
        <f t="shared" ca="1" si="28"/>
        <v>3.8635195927499998E-3</v>
      </c>
      <c r="J243" s="123">
        <f t="shared" ca="1" si="28"/>
        <v>2.4486554332249999E-2</v>
      </c>
      <c r="K243" s="123">
        <f t="shared" ca="1" si="28"/>
        <v>1.67333486925E-3</v>
      </c>
      <c r="L243" s="123">
        <f t="shared" ca="1" si="28"/>
        <v>1.5917978337500001E-3</v>
      </c>
      <c r="M243" s="123">
        <f t="shared" ca="1" si="28"/>
        <v>5.3769293005000007E-3</v>
      </c>
      <c r="N243" s="123">
        <f t="shared" ca="1" si="28"/>
        <v>9.8609992864999996E-3</v>
      </c>
      <c r="O243" s="123">
        <f t="shared" ca="1" si="28"/>
        <v>5.1634975479999999E-3</v>
      </c>
      <c r="P243" s="123">
        <f t="shared" ca="1" si="28"/>
        <v>5.3769320672499999E-3</v>
      </c>
      <c r="Q243" s="123">
        <f t="shared" ca="1" si="28"/>
        <v>5.3769293005000007E-3</v>
      </c>
      <c r="R243" s="123">
        <f t="shared" ca="1" si="28"/>
        <v>2.5447903884999999E-3</v>
      </c>
      <c r="S243" s="123">
        <f t="shared" ca="1" si="28"/>
        <v>3.9470419935000002E-3</v>
      </c>
      <c r="T243" s="123">
        <f t="shared" ca="1" si="27"/>
        <v>2.7943173597499999E-3</v>
      </c>
      <c r="U243" s="124">
        <f t="shared" ca="1" si="27"/>
        <v>1.2468695583000001E-2</v>
      </c>
      <c r="X243" s="146">
        <v>1.7150078076999999E-2</v>
      </c>
      <c r="Y243" s="146">
        <v>1.3500252871E-2</v>
      </c>
      <c r="Z243" s="146">
        <v>1.2766616312E-2</v>
      </c>
      <c r="AA243" s="146">
        <v>1.065022461E-2</v>
      </c>
      <c r="AB243" s="146">
        <v>2.2421000884000002E-2</v>
      </c>
      <c r="AC243" s="146">
        <v>2.3973055794000001E-2</v>
      </c>
      <c r="AD243" s="146">
        <v>2.1939474487999999E-2</v>
      </c>
      <c r="AE243" s="146">
        <v>1.9651112190999999E-2</v>
      </c>
      <c r="AF243" s="146">
        <v>2.4168080560000001E-3</v>
      </c>
      <c r="AG243" s="146">
        <v>1.4016078050000001E-3</v>
      </c>
      <c r="AH243" s="146">
        <v>1.2723216319999999E-3</v>
      </c>
      <c r="AI243" s="146">
        <v>1.3329276219999999E-3</v>
      </c>
      <c r="AJ243" s="146">
        <v>2.2421000884000002E-2</v>
      </c>
      <c r="AK243" s="146">
        <v>2.3973055794000001E-2</v>
      </c>
      <c r="AL243" s="146">
        <v>2.1939474487999999E-2</v>
      </c>
      <c r="AM243" s="146">
        <v>1.9651112190999999E-2</v>
      </c>
      <c r="AN243" s="146">
        <v>2.6170080166E-2</v>
      </c>
      <c r="AO243" s="146">
        <v>2.5058114382999999E-2</v>
      </c>
      <c r="AP243" s="146">
        <v>2.2240763032E-2</v>
      </c>
      <c r="AQ243" s="146">
        <v>1.8709881939999999E-2</v>
      </c>
      <c r="AR243" s="146">
        <v>0</v>
      </c>
      <c r="AS243" s="146">
        <v>0</v>
      </c>
      <c r="AT243" s="146">
        <v>0</v>
      </c>
      <c r="AU243" s="146">
        <v>1.5454078370999999E-2</v>
      </c>
      <c r="AV243" s="146">
        <v>2.7618024684999999E-2</v>
      </c>
      <c r="AW243" s="146">
        <v>2.6811883751E-2</v>
      </c>
      <c r="AX243" s="146">
        <v>2.3604859342999999E-2</v>
      </c>
      <c r="AY243" s="146">
        <v>1.9911449550000002E-2</v>
      </c>
      <c r="AZ243" s="146">
        <v>2.8038905660000002E-3</v>
      </c>
      <c r="BA243" s="146">
        <v>3.889448911E-3</v>
      </c>
      <c r="BB243" s="109">
        <v>0</v>
      </c>
      <c r="BC243" s="109">
        <v>0</v>
      </c>
      <c r="BD243" s="146">
        <v>3.5541228100000001E-3</v>
      </c>
      <c r="BE243" s="146">
        <v>2.678000705E-3</v>
      </c>
      <c r="BF243" s="146">
        <v>5.2356430999999997E-5</v>
      </c>
      <c r="BG243" s="146">
        <v>8.2711389000000006E-5</v>
      </c>
      <c r="BH243" s="146">
        <v>5.651797567E-3</v>
      </c>
      <c r="BI243" s="146">
        <v>5.5467249899999998E-3</v>
      </c>
      <c r="BJ243" s="146">
        <v>5.2370341670000004E-3</v>
      </c>
      <c r="BK243" s="146">
        <v>5.0721604779999999E-3</v>
      </c>
      <c r="BL243" s="146">
        <v>9.0208349709999993E-3</v>
      </c>
      <c r="BM243" s="146">
        <v>9.032714297E-3</v>
      </c>
      <c r="BN243" s="146">
        <v>9.1401902560000001E-3</v>
      </c>
      <c r="BO243" s="146">
        <v>1.2250257622000001E-2</v>
      </c>
      <c r="BP243" s="146">
        <v>5.4865857280000001E-3</v>
      </c>
      <c r="BQ243" s="146">
        <v>5.3487579639999996E-3</v>
      </c>
      <c r="BR243" s="146">
        <v>5.0341516940000004E-3</v>
      </c>
      <c r="BS243" s="146">
        <v>4.7844948059999996E-3</v>
      </c>
      <c r="BT243" s="146">
        <v>5.6518184789999997E-3</v>
      </c>
      <c r="BU243" s="146">
        <v>5.5467185600000003E-3</v>
      </c>
      <c r="BV243" s="146">
        <v>5.2370255259999998E-3</v>
      </c>
      <c r="BW243" s="146">
        <v>5.0721657039999998E-3</v>
      </c>
      <c r="BX243" s="146">
        <v>5.651797567E-3</v>
      </c>
      <c r="BY243" s="146">
        <v>5.5467249899999998E-3</v>
      </c>
      <c r="BZ243" s="146">
        <v>5.2370341670000004E-3</v>
      </c>
      <c r="CA243" s="146">
        <v>5.0721604779999999E-3</v>
      </c>
      <c r="CB243" s="146">
        <v>2.7064075470000001E-3</v>
      </c>
      <c r="CC243" s="146">
        <v>2.6348657620000001E-3</v>
      </c>
      <c r="CD243" s="146">
        <v>2.491656245E-3</v>
      </c>
      <c r="CE243" s="146">
        <v>2.3462320000000002E-3</v>
      </c>
      <c r="CF243" s="146">
        <v>4.2153164720000001E-3</v>
      </c>
      <c r="CG243" s="146">
        <v>4.0916738670000001E-3</v>
      </c>
      <c r="CH243" s="146">
        <v>3.847585592E-3</v>
      </c>
      <c r="CI243" s="146">
        <v>3.633592043E-3</v>
      </c>
      <c r="CJ243" s="146">
        <v>2.6941730070000002E-3</v>
      </c>
      <c r="CK243" s="146">
        <v>2.730791596E-3</v>
      </c>
      <c r="CL243" s="146">
        <v>2.6936693979999998E-3</v>
      </c>
      <c r="CM243" s="146">
        <v>3.0586354380000001E-3</v>
      </c>
      <c r="CN243" s="146">
        <v>1.1860416971E-2</v>
      </c>
      <c r="CO243" s="146">
        <v>1.2874887066E-2</v>
      </c>
      <c r="CP243" s="146">
        <v>1.2409019792000001E-2</v>
      </c>
      <c r="CQ243" s="146">
        <v>1.2730458502999999E-2</v>
      </c>
      <c r="CT243" s="105"/>
    </row>
    <row r="244" spans="1:98" x14ac:dyDescent="0.25">
      <c r="A244" s="122" t="s">
        <v>693</v>
      </c>
      <c r="B244" s="104" t="s">
        <v>698</v>
      </c>
      <c r="C244" s="88" t="s">
        <v>341</v>
      </c>
      <c r="D244" s="123">
        <f t="shared" ca="1" si="28"/>
        <v>3.2838663087499998E-3</v>
      </c>
      <c r="E244" s="123">
        <f t="shared" ca="1" si="28"/>
        <v>1.0502403623499999E-2</v>
      </c>
      <c r="F244" s="123">
        <f t="shared" ca="1" si="28"/>
        <v>3.5569654700000005E-4</v>
      </c>
      <c r="G244" s="123">
        <f t="shared" ca="1" si="28"/>
        <v>1.0502403623499999E-2</v>
      </c>
      <c r="H244" s="123">
        <f t="shared" ca="1" si="28"/>
        <v>6.6103863395000004E-3</v>
      </c>
      <c r="I244" s="123">
        <f t="shared" ca="1" si="28"/>
        <v>1.247133381725E-2</v>
      </c>
      <c r="J244" s="123">
        <f t="shared" ca="1" si="28"/>
        <v>4.80316407675E-3</v>
      </c>
      <c r="K244" s="123">
        <f t="shared" ca="1" si="28"/>
        <v>8.2106670950000005E-4</v>
      </c>
      <c r="L244" s="123">
        <f t="shared" ca="1" si="28"/>
        <v>2.9567503875000003E-4</v>
      </c>
      <c r="M244" s="123">
        <f t="shared" ca="1" si="28"/>
        <v>1.60904896875E-3</v>
      </c>
      <c r="N244" s="123">
        <f t="shared" ca="1" si="28"/>
        <v>3.0930982375E-3</v>
      </c>
      <c r="O244" s="123">
        <f t="shared" ca="1" si="28"/>
        <v>1.5418593987500001E-3</v>
      </c>
      <c r="P244" s="123">
        <f t="shared" ca="1" si="28"/>
        <v>1.609049045E-3</v>
      </c>
      <c r="Q244" s="123">
        <f t="shared" ca="1" si="28"/>
        <v>1.60904896875E-3</v>
      </c>
      <c r="R244" s="123">
        <f t="shared" ca="1" si="28"/>
        <v>7.7313660149999999E-4</v>
      </c>
      <c r="S244" s="123">
        <f t="shared" ca="1" si="28"/>
        <v>1.1927442022499999E-3</v>
      </c>
      <c r="T244" s="123">
        <f t="shared" ca="1" si="27"/>
        <v>8.511119174999999E-4</v>
      </c>
      <c r="U244" s="124">
        <f t="shared" ca="1" si="27"/>
        <v>3.9845843287499997E-3</v>
      </c>
      <c r="X244" s="146">
        <v>3.5447502819999999E-3</v>
      </c>
      <c r="Y244" s="146">
        <v>3.2579131420000002E-3</v>
      </c>
      <c r="Z244" s="146">
        <v>3.3257105739999998E-3</v>
      </c>
      <c r="AA244" s="146">
        <v>3.0070912369999999E-3</v>
      </c>
      <c r="AB244" s="146">
        <v>1.2503348690999999E-2</v>
      </c>
      <c r="AC244" s="146">
        <v>1.0638094488999999E-2</v>
      </c>
      <c r="AD244" s="146">
        <v>9.7373068889999997E-3</v>
      </c>
      <c r="AE244" s="146">
        <v>9.1308644249999994E-3</v>
      </c>
      <c r="AF244" s="146">
        <v>4.3966739600000002E-4</v>
      </c>
      <c r="AG244" s="146">
        <v>3.1439789200000002E-4</v>
      </c>
      <c r="AH244" s="146">
        <v>2.6062005099999999E-4</v>
      </c>
      <c r="AI244" s="146">
        <v>4.0810084900000002E-4</v>
      </c>
      <c r="AJ244" s="146">
        <v>1.2503348690999999E-2</v>
      </c>
      <c r="AK244" s="146">
        <v>1.0638094488999999E-2</v>
      </c>
      <c r="AL244" s="146">
        <v>9.7373068889999997E-3</v>
      </c>
      <c r="AM244" s="146">
        <v>9.1308644249999994E-3</v>
      </c>
      <c r="AN244" s="146">
        <v>7.3675751290000003E-3</v>
      </c>
      <c r="AO244" s="146">
        <v>7.0035790610000004E-3</v>
      </c>
      <c r="AP244" s="146">
        <v>6.3999298259999997E-3</v>
      </c>
      <c r="AQ244" s="146">
        <v>5.6704613420000003E-3</v>
      </c>
      <c r="AR244" s="146">
        <v>1.446113127E-2</v>
      </c>
      <c r="AS244" s="146">
        <v>1.1913015656E-2</v>
      </c>
      <c r="AT244" s="146">
        <v>1.2002355996E-2</v>
      </c>
      <c r="AU244" s="146">
        <v>1.1508832347E-2</v>
      </c>
      <c r="AV244" s="146">
        <v>4.6930122219999999E-3</v>
      </c>
      <c r="AW244" s="146">
        <v>5.3926160189999997E-3</v>
      </c>
      <c r="AX244" s="146">
        <v>4.8200091380000004E-3</v>
      </c>
      <c r="AY244" s="146">
        <v>4.3070189279999999E-3</v>
      </c>
      <c r="AZ244" s="146">
        <v>1.472558506E-3</v>
      </c>
      <c r="BA244" s="146">
        <v>1.811708332E-3</v>
      </c>
      <c r="BB244" s="109">
        <v>0</v>
      </c>
      <c r="BC244" s="109">
        <v>0</v>
      </c>
      <c r="BD244" s="146">
        <v>5.83928421E-4</v>
      </c>
      <c r="BE244" s="146">
        <v>5.65397851E-4</v>
      </c>
      <c r="BF244" s="146">
        <v>1.4447174999999999E-5</v>
      </c>
      <c r="BG244" s="146">
        <v>1.8926708000000001E-5</v>
      </c>
      <c r="BH244" s="146">
        <v>1.6394461659999999E-3</v>
      </c>
      <c r="BI244" s="146">
        <v>1.605246241E-3</v>
      </c>
      <c r="BJ244" s="146">
        <v>1.5804092559999999E-3</v>
      </c>
      <c r="BK244" s="146">
        <v>1.611094212E-3</v>
      </c>
      <c r="BL244" s="146">
        <v>2.7851259579999999E-3</v>
      </c>
      <c r="BM244" s="146">
        <v>2.7470615690000002E-3</v>
      </c>
      <c r="BN244" s="146">
        <v>2.9763515549999999E-3</v>
      </c>
      <c r="BO244" s="146">
        <v>3.863853868E-3</v>
      </c>
      <c r="BP244" s="146">
        <v>1.5888536620000001E-3</v>
      </c>
      <c r="BQ244" s="146">
        <v>1.544303802E-3</v>
      </c>
      <c r="BR244" s="146">
        <v>1.511117537E-3</v>
      </c>
      <c r="BS244" s="146">
        <v>1.523162594E-3</v>
      </c>
      <c r="BT244" s="146">
        <v>1.639446891E-3</v>
      </c>
      <c r="BU244" s="146">
        <v>1.6052462670000001E-3</v>
      </c>
      <c r="BV244" s="146">
        <v>1.5804098989999999E-3</v>
      </c>
      <c r="BW244" s="146">
        <v>1.611093123E-3</v>
      </c>
      <c r="BX244" s="146">
        <v>1.6394461659999999E-3</v>
      </c>
      <c r="BY244" s="146">
        <v>1.605246241E-3</v>
      </c>
      <c r="BZ244" s="146">
        <v>1.5804092559999999E-3</v>
      </c>
      <c r="CA244" s="146">
        <v>1.611094212E-3</v>
      </c>
      <c r="CB244" s="146">
        <v>8.00087759E-4</v>
      </c>
      <c r="CC244" s="146">
        <v>7.7533663300000002E-4</v>
      </c>
      <c r="CD244" s="146">
        <v>7.5987539199999998E-4</v>
      </c>
      <c r="CE244" s="146">
        <v>7.5724662199999995E-4</v>
      </c>
      <c r="CF244" s="146">
        <v>1.236162828E-3</v>
      </c>
      <c r="CG244" s="146">
        <v>1.1982009379999999E-3</v>
      </c>
      <c r="CH244" s="146">
        <v>1.1679038680000001E-3</v>
      </c>
      <c r="CI244" s="146">
        <v>1.1687091749999999E-3</v>
      </c>
      <c r="CJ244" s="146">
        <v>8.0137509099999997E-4</v>
      </c>
      <c r="CK244" s="146">
        <v>8.03896519E-4</v>
      </c>
      <c r="CL244" s="146">
        <v>8.1482164100000001E-4</v>
      </c>
      <c r="CM244" s="146">
        <v>9.8435441900000006E-4</v>
      </c>
      <c r="CN244" s="146">
        <v>3.6296236499999998E-3</v>
      </c>
      <c r="CO244" s="146">
        <v>4.0278648699999999E-3</v>
      </c>
      <c r="CP244" s="146">
        <v>4.0538078230000002E-3</v>
      </c>
      <c r="CQ244" s="146">
        <v>4.2270409720000001E-3</v>
      </c>
      <c r="CT244" s="105"/>
    </row>
    <row r="245" spans="1:98" x14ac:dyDescent="0.25">
      <c r="A245" s="122" t="s">
        <v>693</v>
      </c>
      <c r="B245" s="104" t="s">
        <v>698</v>
      </c>
      <c r="C245" s="88" t="s">
        <v>343</v>
      </c>
      <c r="D245" s="123">
        <f t="shared" ca="1" si="28"/>
        <v>4.0488438625000002E-4</v>
      </c>
      <c r="E245" s="123">
        <f t="shared" ca="1" si="28"/>
        <v>6.7160431275000007E-4</v>
      </c>
      <c r="F245" s="123">
        <f t="shared" ca="1" si="28"/>
        <v>4.1639894500000003E-5</v>
      </c>
      <c r="G245" s="123">
        <f t="shared" ca="1" si="28"/>
        <v>6.7160431275000007E-4</v>
      </c>
      <c r="H245" s="123">
        <f t="shared" ca="1" si="28"/>
        <v>7.689983005E-4</v>
      </c>
      <c r="I245" s="123">
        <f t="shared" ca="1" si="28"/>
        <v>2.1742739590000001E-3</v>
      </c>
      <c r="J245" s="123">
        <f t="shared" ca="1" si="28"/>
        <v>8.3250531374999992E-4</v>
      </c>
      <c r="K245" s="123">
        <f t="shared" ca="1" si="28"/>
        <v>6.3729339749999997E-5</v>
      </c>
      <c r="L245" s="123">
        <f t="shared" ca="1" si="28"/>
        <v>8.3102917999999996E-5</v>
      </c>
      <c r="M245" s="123">
        <f t="shared" ca="1" si="28"/>
        <v>1.7775940650000002E-4</v>
      </c>
      <c r="N245" s="123">
        <f t="shared" ca="1" si="28"/>
        <v>3.4366919349999999E-4</v>
      </c>
      <c r="O245" s="123">
        <f t="shared" ca="1" si="28"/>
        <v>1.6896413174999998E-4</v>
      </c>
      <c r="P245" s="123">
        <f t="shared" ca="1" si="28"/>
        <v>1.7775941449999999E-4</v>
      </c>
      <c r="Q245" s="123">
        <f t="shared" ca="1" si="28"/>
        <v>1.7775940650000002E-4</v>
      </c>
      <c r="R245" s="123">
        <f t="shared" ca="1" si="28"/>
        <v>8.275772775E-5</v>
      </c>
      <c r="S245" s="123">
        <f t="shared" ca="1" si="28"/>
        <v>1.287434715E-4</v>
      </c>
      <c r="T245" s="123">
        <f t="shared" ca="1" si="27"/>
        <v>9.2434860999999991E-5</v>
      </c>
      <c r="U245" s="124">
        <f t="shared" ca="1" si="27"/>
        <v>4.3785236725000002E-4</v>
      </c>
      <c r="X245" s="146">
        <v>5.0305963100000001E-4</v>
      </c>
      <c r="Y245" s="146">
        <v>4.0195472199999998E-4</v>
      </c>
      <c r="Z245" s="146">
        <v>3.8845643099999998E-4</v>
      </c>
      <c r="AA245" s="146">
        <v>3.2606676100000001E-4</v>
      </c>
      <c r="AB245" s="146">
        <v>7.1347359399999996E-4</v>
      </c>
      <c r="AC245" s="146">
        <v>7.3005059200000001E-4</v>
      </c>
      <c r="AD245" s="146">
        <v>6.5955070900000005E-4</v>
      </c>
      <c r="AE245" s="146">
        <v>5.8334235600000003E-4</v>
      </c>
      <c r="AF245" s="146">
        <v>6.7772298000000003E-5</v>
      </c>
      <c r="AG245" s="146">
        <v>3.4407930999999998E-5</v>
      </c>
      <c r="AH245" s="146">
        <v>3.1522303000000003E-5</v>
      </c>
      <c r="AI245" s="146">
        <v>3.2857046E-5</v>
      </c>
      <c r="AJ245" s="146">
        <v>7.1347359399999996E-4</v>
      </c>
      <c r="AK245" s="146">
        <v>7.3005059200000001E-4</v>
      </c>
      <c r="AL245" s="146">
        <v>6.5955070900000005E-4</v>
      </c>
      <c r="AM245" s="146">
        <v>5.8334235600000003E-4</v>
      </c>
      <c r="AN245" s="146">
        <v>8.6567512600000003E-4</v>
      </c>
      <c r="AO245" s="146">
        <v>8.2806063000000001E-4</v>
      </c>
      <c r="AP245" s="146">
        <v>7.5986761400000005E-4</v>
      </c>
      <c r="AQ245" s="146">
        <v>6.2238983200000003E-4</v>
      </c>
      <c r="AR245" s="146">
        <v>1.24722794E-3</v>
      </c>
      <c r="AS245" s="146">
        <v>1.7878288359999999E-3</v>
      </c>
      <c r="AT245" s="146">
        <v>2.4427124789999999E-3</v>
      </c>
      <c r="AU245" s="146">
        <v>3.2193265810000001E-3</v>
      </c>
      <c r="AV245" s="146">
        <v>9.0119533200000001E-4</v>
      </c>
      <c r="AW245" s="146">
        <v>8.9106078199999996E-4</v>
      </c>
      <c r="AX245" s="146">
        <v>8.5083326699999997E-4</v>
      </c>
      <c r="AY245" s="146">
        <v>6.8693187399999998E-4</v>
      </c>
      <c r="AZ245" s="146">
        <v>1.5303192800000001E-4</v>
      </c>
      <c r="BA245" s="146">
        <v>1.01885431E-4</v>
      </c>
      <c r="BB245" s="109">
        <v>0</v>
      </c>
      <c r="BC245" s="109">
        <v>0</v>
      </c>
      <c r="BD245" s="146">
        <v>1.8449219099999999E-4</v>
      </c>
      <c r="BE245" s="146">
        <v>1.4791948099999999E-4</v>
      </c>
      <c r="BF245" s="146">
        <v>0</v>
      </c>
      <c r="BG245" s="146">
        <v>0</v>
      </c>
      <c r="BH245" s="146">
        <v>1.8614620600000001E-4</v>
      </c>
      <c r="BI245" s="146">
        <v>1.8256157999999999E-4</v>
      </c>
      <c r="BJ245" s="146">
        <v>1.7658891399999999E-4</v>
      </c>
      <c r="BK245" s="146">
        <v>1.6574092600000001E-4</v>
      </c>
      <c r="BL245" s="146">
        <v>3.3361391699999999E-4</v>
      </c>
      <c r="BM245" s="146">
        <v>3.1691426199999999E-4</v>
      </c>
      <c r="BN245" s="146">
        <v>3.3247818999999998E-4</v>
      </c>
      <c r="BO245" s="146">
        <v>3.91670405E-4</v>
      </c>
      <c r="BP245" s="146">
        <v>1.7863345299999999E-4</v>
      </c>
      <c r="BQ245" s="146">
        <v>1.7389912099999999E-4</v>
      </c>
      <c r="BR245" s="146">
        <v>1.67698923E-4</v>
      </c>
      <c r="BS245" s="146">
        <v>1.5562502999999999E-4</v>
      </c>
      <c r="BT245" s="146">
        <v>1.86146818E-4</v>
      </c>
      <c r="BU245" s="146">
        <v>1.82561341E-4</v>
      </c>
      <c r="BV245" s="146">
        <v>1.76588802E-4</v>
      </c>
      <c r="BW245" s="146">
        <v>1.65740697E-4</v>
      </c>
      <c r="BX245" s="146">
        <v>1.8614620600000001E-4</v>
      </c>
      <c r="BY245" s="146">
        <v>1.8256157999999999E-4</v>
      </c>
      <c r="BZ245" s="146">
        <v>1.7658891399999999E-4</v>
      </c>
      <c r="CA245" s="146">
        <v>1.6574092600000001E-4</v>
      </c>
      <c r="CB245" s="146">
        <v>8.7648715000000001E-5</v>
      </c>
      <c r="CC245" s="146">
        <v>8.5173107999999995E-5</v>
      </c>
      <c r="CD245" s="146">
        <v>8.2535809000000001E-5</v>
      </c>
      <c r="CE245" s="146">
        <v>7.5673279000000002E-5</v>
      </c>
      <c r="CF245" s="146">
        <v>1.36861924E-4</v>
      </c>
      <c r="CG245" s="146">
        <v>1.3266619000000001E-4</v>
      </c>
      <c r="CH245" s="146">
        <v>1.27592324E-4</v>
      </c>
      <c r="CI245" s="146">
        <v>1.17853448E-4</v>
      </c>
      <c r="CJ245" s="146">
        <v>8.9480557000000001E-5</v>
      </c>
      <c r="CK245" s="146">
        <v>8.9469313999999999E-5</v>
      </c>
      <c r="CL245" s="146">
        <v>8.9417983000000004E-5</v>
      </c>
      <c r="CM245" s="146">
        <v>1.0137159E-4</v>
      </c>
      <c r="CN245" s="146">
        <v>4.1570922600000002E-4</v>
      </c>
      <c r="CO245" s="146">
        <v>4.4946894800000002E-4</v>
      </c>
      <c r="CP245" s="146">
        <v>4.4838416300000002E-4</v>
      </c>
      <c r="CQ245" s="146">
        <v>4.3784713200000001E-4</v>
      </c>
      <c r="CT245" s="105"/>
    </row>
    <row r="246" spans="1:98" x14ac:dyDescent="0.25">
      <c r="A246" s="122" t="s">
        <v>693</v>
      </c>
      <c r="B246" s="104" t="s">
        <v>698</v>
      </c>
      <c r="C246" s="88" t="s">
        <v>344</v>
      </c>
      <c r="D246" s="123">
        <f t="shared" ca="1" si="28"/>
        <v>1.3518816875000001E-4</v>
      </c>
      <c r="E246" s="123">
        <f t="shared" ca="1" si="28"/>
        <v>2.1817287150000003E-4</v>
      </c>
      <c r="F246" s="123">
        <f t="shared" ca="1" si="28"/>
        <v>4.1692147500000002E-6</v>
      </c>
      <c r="G246" s="123">
        <f t="shared" ca="1" si="28"/>
        <v>2.1817287150000003E-4</v>
      </c>
      <c r="H246" s="123">
        <f t="shared" ca="1" si="28"/>
        <v>2.3152296400000001E-4</v>
      </c>
      <c r="I246" s="123">
        <f t="shared" ca="1" si="28"/>
        <v>1.91965928E-4</v>
      </c>
      <c r="J246" s="123">
        <f t="shared" ca="1" si="28"/>
        <v>2.5063555524999998E-4</v>
      </c>
      <c r="K246" s="123">
        <f t="shared" ca="1" si="28"/>
        <v>2.0099925999999998E-5</v>
      </c>
      <c r="L246" s="123">
        <f t="shared" ca="1" si="28"/>
        <v>1.9586365250000003E-5</v>
      </c>
      <c r="M246" s="123">
        <f t="shared" ca="1" si="28"/>
        <v>5.493566175E-5</v>
      </c>
      <c r="N246" s="123">
        <f t="shared" ca="1" si="28"/>
        <v>1.10653243E-4</v>
      </c>
      <c r="O246" s="123">
        <f t="shared" ca="1" si="28"/>
        <v>5.221252075E-5</v>
      </c>
      <c r="P246" s="123">
        <f t="shared" ca="1" si="28"/>
        <v>5.4935714000000002E-5</v>
      </c>
      <c r="Q246" s="123">
        <f t="shared" ca="1" si="28"/>
        <v>5.493566175E-5</v>
      </c>
      <c r="R246" s="123">
        <f t="shared" ca="1" si="28"/>
        <v>0</v>
      </c>
      <c r="S246" s="123">
        <f t="shared" ca="1" si="28"/>
        <v>0</v>
      </c>
      <c r="T246" s="123">
        <f t="shared" ca="1" si="27"/>
        <v>1.09582275E-5</v>
      </c>
      <c r="U246" s="124">
        <f t="shared" ca="1" si="27"/>
        <v>6.1097882999999997E-5</v>
      </c>
      <c r="X246" s="146">
        <v>1.71458749E-4</v>
      </c>
      <c r="Y246" s="146">
        <v>1.34888996E-4</v>
      </c>
      <c r="Z246" s="146">
        <v>1.2940442100000001E-4</v>
      </c>
      <c r="AA246" s="146">
        <v>1.05000509E-4</v>
      </c>
      <c r="AB246" s="146">
        <v>2.2494207799999999E-4</v>
      </c>
      <c r="AC246" s="146">
        <v>2.32719852E-4</v>
      </c>
      <c r="AD246" s="146">
        <v>2.20950618E-4</v>
      </c>
      <c r="AE246" s="146">
        <v>1.94078938E-4</v>
      </c>
      <c r="AF246" s="146">
        <v>1.6676859000000001E-5</v>
      </c>
      <c r="AG246" s="146">
        <v>0</v>
      </c>
      <c r="AH246" s="146">
        <v>0</v>
      </c>
      <c r="AI246" s="146">
        <v>0</v>
      </c>
      <c r="AJ246" s="146">
        <v>2.2494207799999999E-4</v>
      </c>
      <c r="AK246" s="146">
        <v>2.32719852E-4</v>
      </c>
      <c r="AL246" s="146">
        <v>2.20950618E-4</v>
      </c>
      <c r="AM246" s="146">
        <v>1.94078938E-4</v>
      </c>
      <c r="AN246" s="146">
        <v>2.6535996699999999E-4</v>
      </c>
      <c r="AO246" s="146">
        <v>2.4716746699999999E-4</v>
      </c>
      <c r="AP246" s="146">
        <v>2.27474455E-4</v>
      </c>
      <c r="AQ246" s="146">
        <v>1.86089967E-4</v>
      </c>
      <c r="AR246" s="146">
        <v>2.5055392900000001E-4</v>
      </c>
      <c r="AS246" s="146">
        <v>1.6133451299999999E-4</v>
      </c>
      <c r="AT246" s="146">
        <v>1.6551784599999999E-4</v>
      </c>
      <c r="AU246" s="146">
        <v>1.9045742400000001E-4</v>
      </c>
      <c r="AV246" s="146">
        <v>2.8749231800000001E-4</v>
      </c>
      <c r="AW246" s="146">
        <v>2.6886509800000001E-4</v>
      </c>
      <c r="AX246" s="146">
        <v>2.45896285E-4</v>
      </c>
      <c r="AY246" s="146">
        <v>2.0028852E-4</v>
      </c>
      <c r="AZ246" s="146">
        <v>3.2514088000000001E-5</v>
      </c>
      <c r="BA246" s="146">
        <v>4.7885615999999998E-5</v>
      </c>
      <c r="BB246" s="109">
        <v>0</v>
      </c>
      <c r="BC246" s="109">
        <v>0</v>
      </c>
      <c r="BD246" s="146">
        <v>4.4342026000000001E-5</v>
      </c>
      <c r="BE246" s="146">
        <v>3.4003435000000003E-5</v>
      </c>
      <c r="BF246" s="146">
        <v>0</v>
      </c>
      <c r="BG246" s="146">
        <v>0</v>
      </c>
      <c r="BH246" s="146">
        <v>5.8491266000000001E-5</v>
      </c>
      <c r="BI246" s="146">
        <v>5.5934285000000003E-5</v>
      </c>
      <c r="BJ246" s="146">
        <v>5.4215619999999998E-5</v>
      </c>
      <c r="BK246" s="146">
        <v>5.1101476E-5</v>
      </c>
      <c r="BL246" s="146">
        <v>1.0411658300000001E-4</v>
      </c>
      <c r="BM246" s="146">
        <v>1.02674288E-4</v>
      </c>
      <c r="BN246" s="146">
        <v>1.0712487999999999E-4</v>
      </c>
      <c r="BO246" s="146">
        <v>1.28697221E-4</v>
      </c>
      <c r="BP246" s="146">
        <v>5.6235637000000002E-5</v>
      </c>
      <c r="BQ246" s="146">
        <v>5.3309927999999999E-5</v>
      </c>
      <c r="BR246" s="146">
        <v>5.1442810999999998E-5</v>
      </c>
      <c r="BS246" s="146">
        <v>4.7861707000000002E-5</v>
      </c>
      <c r="BT246" s="146">
        <v>5.8491420999999998E-5</v>
      </c>
      <c r="BU246" s="146">
        <v>5.5934155000000001E-5</v>
      </c>
      <c r="BV246" s="146">
        <v>5.421585E-5</v>
      </c>
      <c r="BW246" s="146">
        <v>5.110143E-5</v>
      </c>
      <c r="BX246" s="146">
        <v>5.8491266000000001E-5</v>
      </c>
      <c r="BY246" s="146">
        <v>5.5934285000000003E-5</v>
      </c>
      <c r="BZ246" s="146">
        <v>5.4215619999999998E-5</v>
      </c>
      <c r="CA246" s="146">
        <v>5.1101476E-5</v>
      </c>
      <c r="CB246" s="146">
        <v>0</v>
      </c>
      <c r="CC246" s="146">
        <v>0</v>
      </c>
      <c r="CD246" s="146">
        <v>0</v>
      </c>
      <c r="CE246" s="146">
        <v>0</v>
      </c>
      <c r="CF246" s="146">
        <v>0</v>
      </c>
      <c r="CG246" s="146">
        <v>0</v>
      </c>
      <c r="CH246" s="146">
        <v>0</v>
      </c>
      <c r="CI246" s="146">
        <v>0</v>
      </c>
      <c r="CJ246" s="146">
        <v>2.8939221999999999E-5</v>
      </c>
      <c r="CK246" s="146">
        <v>1.4893688E-5</v>
      </c>
      <c r="CL246" s="146">
        <v>0</v>
      </c>
      <c r="CM246" s="146">
        <v>0</v>
      </c>
      <c r="CN246" s="146">
        <v>5.6531464999999997E-5</v>
      </c>
      <c r="CO246" s="146">
        <v>5.9815226999999997E-5</v>
      </c>
      <c r="CP246" s="146">
        <v>6.0136251999999998E-5</v>
      </c>
      <c r="CQ246" s="146">
        <v>6.7908587999999996E-5</v>
      </c>
      <c r="CT246" s="105"/>
    </row>
    <row r="247" spans="1:98" x14ac:dyDescent="0.25">
      <c r="A247" s="122" t="s">
        <v>693</v>
      </c>
      <c r="B247" s="104" t="s">
        <v>698</v>
      </c>
      <c r="C247" s="88" t="s">
        <v>345</v>
      </c>
      <c r="D247" s="123">
        <f t="shared" ca="1" si="28"/>
        <v>1.339226281E-3</v>
      </c>
      <c r="E247" s="123">
        <f t="shared" ca="1" si="28"/>
        <v>2.1723478062499997E-3</v>
      </c>
      <c r="F247" s="123">
        <f t="shared" ca="1" si="28"/>
        <v>1.0357653275E-4</v>
      </c>
      <c r="G247" s="123">
        <f t="shared" ca="1" si="28"/>
        <v>2.1723478062499997E-3</v>
      </c>
      <c r="H247" s="123">
        <f t="shared" ca="1" si="28"/>
        <v>2.2950453315000001E-3</v>
      </c>
      <c r="I247" s="123">
        <f t="shared" ca="1" si="28"/>
        <v>1.2234874825000001E-4</v>
      </c>
      <c r="J247" s="123">
        <f t="shared" ca="1" si="28"/>
        <v>2.4653423254999999E-3</v>
      </c>
      <c r="K247" s="123">
        <f t="shared" ca="1" si="28"/>
        <v>1.8387822324999998E-4</v>
      </c>
      <c r="L247" s="123">
        <f t="shared" ca="1" si="28"/>
        <v>1.7725751050000002E-4</v>
      </c>
      <c r="M247" s="123">
        <f t="shared" ca="1" si="28"/>
        <v>5.4734225499999999E-4</v>
      </c>
      <c r="N247" s="123">
        <f t="shared" ca="1" si="28"/>
        <v>1.1040593329999999E-3</v>
      </c>
      <c r="O247" s="123">
        <f t="shared" ca="1" si="28"/>
        <v>5.1854942425000002E-4</v>
      </c>
      <c r="P247" s="123">
        <f t="shared" ca="1" si="28"/>
        <v>5.4734174099999998E-4</v>
      </c>
      <c r="Q247" s="123">
        <f t="shared" ca="1" si="28"/>
        <v>5.4734225499999999E-4</v>
      </c>
      <c r="R247" s="123">
        <f t="shared" ca="1" si="28"/>
        <v>5.657196535E-4</v>
      </c>
      <c r="S247" s="123">
        <f t="shared" ca="1" si="28"/>
        <v>0</v>
      </c>
      <c r="T247" s="123">
        <f t="shared" ca="1" si="27"/>
        <v>5.8017190750000005E-4</v>
      </c>
      <c r="U247" s="124">
        <f t="shared" ca="1" si="27"/>
        <v>8.4446982672500004E-3</v>
      </c>
      <c r="X247" s="146">
        <v>1.6982621630000001E-3</v>
      </c>
      <c r="Y247" s="146">
        <v>1.324447843E-3</v>
      </c>
      <c r="Z247" s="146">
        <v>1.283001695E-3</v>
      </c>
      <c r="AA247" s="146">
        <v>1.051193423E-3</v>
      </c>
      <c r="AB247" s="146">
        <v>2.2914434259999998E-3</v>
      </c>
      <c r="AC247" s="146">
        <v>2.3114051259999998E-3</v>
      </c>
      <c r="AD247" s="146">
        <v>2.170712539E-3</v>
      </c>
      <c r="AE247" s="146">
        <v>1.915830134E-3</v>
      </c>
      <c r="AF247" s="146">
        <v>1.55058548E-4</v>
      </c>
      <c r="AG247" s="146">
        <v>8.8243502999999998E-5</v>
      </c>
      <c r="AH247" s="146">
        <v>8.0715010000000003E-5</v>
      </c>
      <c r="AI247" s="146">
        <v>9.0289069999999994E-5</v>
      </c>
      <c r="AJ247" s="146">
        <v>2.2914434259999998E-3</v>
      </c>
      <c r="AK247" s="146">
        <v>2.3114051259999998E-3</v>
      </c>
      <c r="AL247" s="146">
        <v>2.170712539E-3</v>
      </c>
      <c r="AM247" s="146">
        <v>1.915830134E-3</v>
      </c>
      <c r="AN247" s="146">
        <v>2.6674027800000001E-3</v>
      </c>
      <c r="AO247" s="146">
        <v>2.4419473500000002E-3</v>
      </c>
      <c r="AP247" s="146">
        <v>2.2214284869999999E-3</v>
      </c>
      <c r="AQ247" s="146">
        <v>1.849402709E-3</v>
      </c>
      <c r="AR247" s="146">
        <v>1.4586516400000001E-4</v>
      </c>
      <c r="AS247" s="146">
        <v>1.17709513E-4</v>
      </c>
      <c r="AT247" s="146">
        <v>1.15670463E-4</v>
      </c>
      <c r="AU247" s="146">
        <v>1.10149853E-4</v>
      </c>
      <c r="AV247" s="146">
        <v>2.8585514080000001E-3</v>
      </c>
      <c r="AW247" s="146">
        <v>2.632033049E-3</v>
      </c>
      <c r="AX247" s="146">
        <v>2.3872808859999998E-3</v>
      </c>
      <c r="AY247" s="146">
        <v>1.9835039589999998E-3</v>
      </c>
      <c r="AZ247" s="146">
        <v>3.2628882699999999E-4</v>
      </c>
      <c r="BA247" s="146">
        <v>4.0922406599999998E-4</v>
      </c>
      <c r="BB247" s="109">
        <v>0</v>
      </c>
      <c r="BC247" s="109">
        <v>0</v>
      </c>
      <c r="BD247" s="146">
        <v>4.1641894600000001E-4</v>
      </c>
      <c r="BE247" s="146">
        <v>2.9261109600000002E-4</v>
      </c>
      <c r="BF247" s="146">
        <v>0</v>
      </c>
      <c r="BG247" s="146">
        <v>0</v>
      </c>
      <c r="BH247" s="146">
        <v>5.9067617000000002E-4</v>
      </c>
      <c r="BI247" s="146">
        <v>5.5596179099999998E-4</v>
      </c>
      <c r="BJ247" s="146">
        <v>5.3804232599999997E-4</v>
      </c>
      <c r="BK247" s="146">
        <v>5.0468873299999999E-4</v>
      </c>
      <c r="BL247" s="146">
        <v>1.104580166E-3</v>
      </c>
      <c r="BM247" s="146">
        <v>1.017754496E-3</v>
      </c>
      <c r="BN247" s="146">
        <v>1.059201399E-3</v>
      </c>
      <c r="BO247" s="146">
        <v>1.2347012709999999E-3</v>
      </c>
      <c r="BP247" s="146">
        <v>5.6457721700000003E-4</v>
      </c>
      <c r="BQ247" s="146">
        <v>5.2754287599999995E-4</v>
      </c>
      <c r="BR247" s="146">
        <v>5.0914517099999999E-4</v>
      </c>
      <c r="BS247" s="146">
        <v>4.7293243300000002E-4</v>
      </c>
      <c r="BT247" s="146">
        <v>5.9067498999999996E-4</v>
      </c>
      <c r="BU247" s="146">
        <v>5.5596005199999999E-4</v>
      </c>
      <c r="BV247" s="146">
        <v>5.3804281899999995E-4</v>
      </c>
      <c r="BW247" s="146">
        <v>5.0468910300000003E-4</v>
      </c>
      <c r="BX247" s="146">
        <v>5.9067617000000002E-4</v>
      </c>
      <c r="BY247" s="146">
        <v>5.5596179099999998E-4</v>
      </c>
      <c r="BZ247" s="146">
        <v>5.3804232599999997E-4</v>
      </c>
      <c r="CA247" s="146">
        <v>5.0468873299999999E-4</v>
      </c>
      <c r="CB247" s="146">
        <v>6.6008607799999995E-4</v>
      </c>
      <c r="CC247" s="146">
        <v>6.0599060300000002E-4</v>
      </c>
      <c r="CD247" s="146">
        <v>5.7323531999999998E-4</v>
      </c>
      <c r="CE247" s="146">
        <v>4.2356661299999999E-4</v>
      </c>
      <c r="CF247" s="146">
        <v>0</v>
      </c>
      <c r="CG247" s="146">
        <v>0</v>
      </c>
      <c r="CH247" s="146">
        <v>0</v>
      </c>
      <c r="CI247" s="146">
        <v>0</v>
      </c>
      <c r="CJ247" s="146">
        <v>4.1918324000000002E-4</v>
      </c>
      <c r="CK247" s="146">
        <v>3.9953045400000002E-4</v>
      </c>
      <c r="CL247" s="146">
        <v>4.3034216599999999E-4</v>
      </c>
      <c r="CM247" s="146">
        <v>1.0716317699999999E-3</v>
      </c>
      <c r="CN247" s="146">
        <v>1.0552181860999999E-2</v>
      </c>
      <c r="CO247" s="146">
        <v>1.0767322334000001E-2</v>
      </c>
      <c r="CP247" s="146">
        <v>1.0032406515E-2</v>
      </c>
      <c r="CQ247" s="146">
        <v>2.4268823589999999E-3</v>
      </c>
      <c r="CT247" s="105"/>
    </row>
    <row r="248" spans="1:98" x14ac:dyDescent="0.25">
      <c r="A248" s="122" t="s">
        <v>693</v>
      </c>
      <c r="B248" s="104" t="s">
        <v>698</v>
      </c>
      <c r="C248" s="88" t="s">
        <v>346</v>
      </c>
      <c r="D248" s="123">
        <f t="shared" ca="1" si="28"/>
        <v>4.9914982235000002E-3</v>
      </c>
      <c r="E248" s="123">
        <f t="shared" ca="1" si="28"/>
        <v>8.2647121097499995E-3</v>
      </c>
      <c r="F248" s="123">
        <f t="shared" ca="1" si="28"/>
        <v>4.3383863874999997E-4</v>
      </c>
      <c r="G248" s="123">
        <f t="shared" ca="1" si="28"/>
        <v>8.2647121097499995E-3</v>
      </c>
      <c r="H248" s="123">
        <f t="shared" ca="1" si="28"/>
        <v>8.690395456E-3</v>
      </c>
      <c r="I248" s="123">
        <f t="shared" ca="1" si="28"/>
        <v>1.22583956E-3</v>
      </c>
      <c r="J248" s="123">
        <f t="shared" ca="1" si="28"/>
        <v>9.2699508987500005E-3</v>
      </c>
      <c r="K248" s="123">
        <f t="shared" ca="1" si="28"/>
        <v>6.5617822674999995E-4</v>
      </c>
      <c r="L248" s="123">
        <f t="shared" ca="1" si="28"/>
        <v>6.2234642350000001E-4</v>
      </c>
      <c r="M248" s="123">
        <f t="shared" ca="1" si="28"/>
        <v>2.0774613342499997E-3</v>
      </c>
      <c r="N248" s="123">
        <f t="shared" ca="1" si="28"/>
        <v>4.2207464755000005E-3</v>
      </c>
      <c r="O248" s="123">
        <f t="shared" ca="1" si="28"/>
        <v>1.9645531192499996E-3</v>
      </c>
      <c r="P248" s="123">
        <f t="shared" ca="1" si="28"/>
        <v>2.07746322425E-3</v>
      </c>
      <c r="Q248" s="123">
        <f t="shared" ca="1" si="28"/>
        <v>2.0774613342499997E-3</v>
      </c>
      <c r="R248" s="123">
        <f t="shared" ca="1" si="28"/>
        <v>9.5571390525000003E-4</v>
      </c>
      <c r="S248" s="123">
        <f t="shared" ca="1" si="28"/>
        <v>1.4878620415E-3</v>
      </c>
      <c r="T248" s="123">
        <f t="shared" ca="1" si="27"/>
        <v>1.06882622175E-3</v>
      </c>
      <c r="U248" s="124">
        <f t="shared" ca="1" si="27"/>
        <v>5.1856990372500002E-3</v>
      </c>
      <c r="X248" s="146">
        <v>6.2232682869999998E-3</v>
      </c>
      <c r="Y248" s="146">
        <v>4.9953791599999997E-3</v>
      </c>
      <c r="Z248" s="146">
        <v>4.7955648510000001E-3</v>
      </c>
      <c r="AA248" s="146">
        <v>3.9517805959999996E-3</v>
      </c>
      <c r="AB248" s="146">
        <v>8.6488631030000006E-3</v>
      </c>
      <c r="AC248" s="146">
        <v>8.9268571620000001E-3</v>
      </c>
      <c r="AD248" s="146">
        <v>8.272930522E-3</v>
      </c>
      <c r="AE248" s="146">
        <v>7.2101976519999998E-3</v>
      </c>
      <c r="AF248" s="146">
        <v>6.5900415299999997E-4</v>
      </c>
      <c r="AG248" s="146">
        <v>3.81854419E-4</v>
      </c>
      <c r="AH248" s="146">
        <v>3.4502910500000002E-4</v>
      </c>
      <c r="AI248" s="146">
        <v>3.4946687800000001E-4</v>
      </c>
      <c r="AJ248" s="146">
        <v>8.6488631030000006E-3</v>
      </c>
      <c r="AK248" s="146">
        <v>8.9268571620000001E-3</v>
      </c>
      <c r="AL248" s="146">
        <v>8.272930522E-3</v>
      </c>
      <c r="AM248" s="146">
        <v>7.2101976519999998E-3</v>
      </c>
      <c r="AN248" s="146">
        <v>9.9689727580000009E-3</v>
      </c>
      <c r="AO248" s="146">
        <v>9.4027648289999998E-3</v>
      </c>
      <c r="AP248" s="146">
        <v>8.4047415359999999E-3</v>
      </c>
      <c r="AQ248" s="146">
        <v>6.9851027010000002E-3</v>
      </c>
      <c r="AR248" s="146">
        <v>1.442005244E-3</v>
      </c>
      <c r="AS248" s="146">
        <v>1.1644045660000001E-3</v>
      </c>
      <c r="AT248" s="146">
        <v>1.1917862540000001E-3</v>
      </c>
      <c r="AU248" s="146">
        <v>1.105162176E-3</v>
      </c>
      <c r="AV248" s="146">
        <v>1.0555196292E-2</v>
      </c>
      <c r="AW248" s="146">
        <v>1.0070518406E-2</v>
      </c>
      <c r="AX248" s="146">
        <v>8.9740881470000006E-3</v>
      </c>
      <c r="AY248" s="146">
        <v>7.4800007500000001E-3</v>
      </c>
      <c r="AZ248" s="146">
        <v>1.156969561E-3</v>
      </c>
      <c r="BA248" s="146">
        <v>1.467743346E-3</v>
      </c>
      <c r="BB248" s="109">
        <v>0</v>
      </c>
      <c r="BC248" s="109">
        <v>0</v>
      </c>
      <c r="BD248" s="146">
        <v>1.4017767139999999E-3</v>
      </c>
      <c r="BE248" s="146">
        <v>1.0346443789999999E-3</v>
      </c>
      <c r="BF248" s="146">
        <v>2.2363318999999998E-5</v>
      </c>
      <c r="BG248" s="146">
        <v>3.0601281999999999E-5</v>
      </c>
      <c r="BH248" s="146">
        <v>2.2016882169999998E-3</v>
      </c>
      <c r="BI248" s="146">
        <v>2.1371076470000001E-3</v>
      </c>
      <c r="BJ248" s="146">
        <v>2.0516069750000001E-3</v>
      </c>
      <c r="BK248" s="146">
        <v>1.9194424979999999E-3</v>
      </c>
      <c r="BL248" s="146">
        <v>4.1607193470000001E-3</v>
      </c>
      <c r="BM248" s="146">
        <v>3.9389187049999998E-3</v>
      </c>
      <c r="BN248" s="146">
        <v>4.1050689410000001E-3</v>
      </c>
      <c r="BO248" s="146">
        <v>4.6782789090000004E-3</v>
      </c>
      <c r="BP248" s="146">
        <v>2.1003475680000001E-3</v>
      </c>
      <c r="BQ248" s="146">
        <v>2.0236285010000001E-3</v>
      </c>
      <c r="BR248" s="146">
        <v>1.9383396429999999E-3</v>
      </c>
      <c r="BS248" s="146">
        <v>1.7958967649999999E-3</v>
      </c>
      <c r="BT248" s="146">
        <v>2.201688818E-3</v>
      </c>
      <c r="BU248" s="146">
        <v>2.1371025500000001E-3</v>
      </c>
      <c r="BV248" s="146">
        <v>2.0516117939999999E-3</v>
      </c>
      <c r="BW248" s="146">
        <v>1.919449735E-3</v>
      </c>
      <c r="BX248" s="146">
        <v>2.2016882169999998E-3</v>
      </c>
      <c r="BY248" s="146">
        <v>2.1371076470000001E-3</v>
      </c>
      <c r="BZ248" s="146">
        <v>2.0516069750000001E-3</v>
      </c>
      <c r="CA248" s="146">
        <v>1.9194424979999999E-3</v>
      </c>
      <c r="CB248" s="146">
        <v>1.0226244429999999E-3</v>
      </c>
      <c r="CC248" s="146">
        <v>9.8456216000000004E-4</v>
      </c>
      <c r="CD248" s="146">
        <v>9.4815315100000002E-4</v>
      </c>
      <c r="CE248" s="146">
        <v>8.6751586700000002E-4</v>
      </c>
      <c r="CF248" s="146">
        <v>1.598664941E-3</v>
      </c>
      <c r="CG248" s="146">
        <v>1.5342222349999999E-3</v>
      </c>
      <c r="CH248" s="146">
        <v>1.46583048E-3</v>
      </c>
      <c r="CI248" s="146">
        <v>1.35273051E-3</v>
      </c>
      <c r="CJ248" s="146">
        <v>1.043889783E-3</v>
      </c>
      <c r="CK248" s="146">
        <v>1.031574809E-3</v>
      </c>
      <c r="CL248" s="146">
        <v>1.0335182530000001E-3</v>
      </c>
      <c r="CM248" s="146">
        <v>1.1663220420000001E-3</v>
      </c>
      <c r="CN248" s="146">
        <v>5.0901012769999998E-3</v>
      </c>
      <c r="CO248" s="146">
        <v>5.309549169E-3</v>
      </c>
      <c r="CP248" s="146">
        <v>5.224924917E-3</v>
      </c>
      <c r="CQ248" s="146">
        <v>5.118220786E-3</v>
      </c>
      <c r="CT248" s="105"/>
    </row>
    <row r="249" spans="1:98" x14ac:dyDescent="0.25">
      <c r="A249" s="122" t="s">
        <v>693</v>
      </c>
      <c r="B249" s="104" t="s">
        <v>698</v>
      </c>
      <c r="C249" s="88" t="s">
        <v>347</v>
      </c>
      <c r="D249" s="123">
        <f t="shared" ca="1" si="28"/>
        <v>1.0817035117499998E-3</v>
      </c>
      <c r="E249" s="123">
        <f t="shared" ca="1" si="28"/>
        <v>1.1683525095E-3</v>
      </c>
      <c r="F249" s="123">
        <f t="shared" ca="1" si="28"/>
        <v>2.1142623575E-4</v>
      </c>
      <c r="G249" s="123">
        <f t="shared" ca="1" si="28"/>
        <v>1.1683525095E-3</v>
      </c>
      <c r="H249" s="123">
        <f t="shared" ca="1" si="28"/>
        <v>1.11653081875E-3</v>
      </c>
      <c r="I249" s="123">
        <f t="shared" ca="1" si="28"/>
        <v>4.5759958319999995E-3</v>
      </c>
      <c r="J249" s="123">
        <f t="shared" ca="1" si="28"/>
        <v>1.0434845607500002E-3</v>
      </c>
      <c r="K249" s="123">
        <f t="shared" ca="1" si="28"/>
        <v>1.53844459E-4</v>
      </c>
      <c r="L249" s="123">
        <f t="shared" ca="1" si="28"/>
        <v>6.7445919250000002E-5</v>
      </c>
      <c r="M249" s="123">
        <f t="shared" ca="1" si="28"/>
        <v>3.5331048199999999E-4</v>
      </c>
      <c r="N249" s="123">
        <f t="shared" ca="1" si="28"/>
        <v>7.0111262025000006E-4</v>
      </c>
      <c r="O249" s="123">
        <f t="shared" ca="1" si="28"/>
        <v>3.3410887449999998E-4</v>
      </c>
      <c r="P249" s="123">
        <f t="shared" ca="1" si="28"/>
        <v>3.5331041374999999E-4</v>
      </c>
      <c r="Q249" s="123">
        <f t="shared" ca="1" si="28"/>
        <v>3.5331048199999999E-4</v>
      </c>
      <c r="R249" s="123">
        <f t="shared" ca="1" si="28"/>
        <v>1.6535604999999998E-4</v>
      </c>
      <c r="S249" s="123">
        <f t="shared" ca="1" si="28"/>
        <v>2.5755110149999999E-4</v>
      </c>
      <c r="T249" s="123">
        <f t="shared" ca="1" si="27"/>
        <v>1.9135148775000001E-4</v>
      </c>
      <c r="U249" s="124">
        <f t="shared" ca="1" si="27"/>
        <v>9.6365415149999992E-4</v>
      </c>
      <c r="X249" s="146">
        <v>1.3099393379999999E-3</v>
      </c>
      <c r="Y249" s="146">
        <v>1.113621763E-3</v>
      </c>
      <c r="Z249" s="146">
        <v>1.0782047119999999E-3</v>
      </c>
      <c r="AA249" s="146">
        <v>8.2504823400000003E-4</v>
      </c>
      <c r="AB249" s="146">
        <v>1.131881309E-3</v>
      </c>
      <c r="AC249" s="146">
        <v>1.1267459450000001E-3</v>
      </c>
      <c r="AD249" s="146">
        <v>1.1089187109999999E-3</v>
      </c>
      <c r="AE249" s="146">
        <v>1.305864073E-3</v>
      </c>
      <c r="AF249" s="146">
        <v>3.7652033000000002E-4</v>
      </c>
      <c r="AG249" s="146">
        <v>2.0001608099999999E-4</v>
      </c>
      <c r="AH249" s="146">
        <v>1.8982088199999999E-4</v>
      </c>
      <c r="AI249" s="146">
        <v>7.9347650000000003E-5</v>
      </c>
      <c r="AJ249" s="146">
        <v>1.131881309E-3</v>
      </c>
      <c r="AK249" s="146">
        <v>1.1267459450000001E-3</v>
      </c>
      <c r="AL249" s="146">
        <v>1.1089187109999999E-3</v>
      </c>
      <c r="AM249" s="146">
        <v>1.305864073E-3</v>
      </c>
      <c r="AN249" s="146">
        <v>1.177012181E-3</v>
      </c>
      <c r="AO249" s="146">
        <v>1.1214902360000001E-3</v>
      </c>
      <c r="AP249" s="146">
        <v>1.06286145E-3</v>
      </c>
      <c r="AQ249" s="146">
        <v>1.104759408E-3</v>
      </c>
      <c r="AR249" s="146">
        <v>5.2192095340000003E-3</v>
      </c>
      <c r="AS249" s="146">
        <v>4.3653735140000002E-3</v>
      </c>
      <c r="AT249" s="146">
        <v>4.5134668330000004E-3</v>
      </c>
      <c r="AU249" s="146">
        <v>4.2059334469999998E-3</v>
      </c>
      <c r="AV249" s="146">
        <v>1.077755844E-3</v>
      </c>
      <c r="AW249" s="146">
        <v>1.0439455959999999E-3</v>
      </c>
      <c r="AX249" s="146">
        <v>9.8711945499999998E-4</v>
      </c>
      <c r="AY249" s="146">
        <v>1.0651173480000001E-3</v>
      </c>
      <c r="AZ249" s="146">
        <v>3.0592465000000001E-4</v>
      </c>
      <c r="BA249" s="146">
        <v>3.0945318600000002E-4</v>
      </c>
      <c r="BB249" s="109">
        <v>0</v>
      </c>
      <c r="BC249" s="109">
        <v>0</v>
      </c>
      <c r="BD249" s="146">
        <v>1.5421700600000001E-4</v>
      </c>
      <c r="BE249" s="146">
        <v>1.15566671E-4</v>
      </c>
      <c r="BF249" s="146">
        <v>0</v>
      </c>
      <c r="BG249" s="146">
        <v>0</v>
      </c>
      <c r="BH249" s="146">
        <v>3.7176391199999999E-4</v>
      </c>
      <c r="BI249" s="146">
        <v>3.6352821700000001E-4</v>
      </c>
      <c r="BJ249" s="146">
        <v>3.50556399E-4</v>
      </c>
      <c r="BK249" s="146">
        <v>3.2739340000000002E-4</v>
      </c>
      <c r="BL249" s="146">
        <v>7.29641936E-4</v>
      </c>
      <c r="BM249" s="146">
        <v>6.3076292999999996E-4</v>
      </c>
      <c r="BN249" s="146">
        <v>6.8226726599999999E-4</v>
      </c>
      <c r="BO249" s="146">
        <v>7.6177834899999997E-4</v>
      </c>
      <c r="BP249" s="146">
        <v>3.5362872099999997E-4</v>
      </c>
      <c r="BQ249" s="146">
        <v>3.4402069499999999E-4</v>
      </c>
      <c r="BR249" s="146">
        <v>3.3108317399999998E-4</v>
      </c>
      <c r="BS249" s="146">
        <v>3.0770290799999998E-4</v>
      </c>
      <c r="BT249" s="146">
        <v>3.71764302E-4</v>
      </c>
      <c r="BU249" s="146">
        <v>3.6352851899999999E-4</v>
      </c>
      <c r="BV249" s="146">
        <v>3.5055591599999998E-4</v>
      </c>
      <c r="BW249" s="146">
        <v>3.2739291799999999E-4</v>
      </c>
      <c r="BX249" s="146">
        <v>3.7176391199999999E-4</v>
      </c>
      <c r="BY249" s="146">
        <v>3.6352821700000001E-4</v>
      </c>
      <c r="BZ249" s="146">
        <v>3.50556399E-4</v>
      </c>
      <c r="CA249" s="146">
        <v>3.2739340000000002E-4</v>
      </c>
      <c r="CB249" s="146">
        <v>1.75263018E-4</v>
      </c>
      <c r="CC249" s="146">
        <v>1.6997847399999999E-4</v>
      </c>
      <c r="CD249" s="146">
        <v>1.64655953E-4</v>
      </c>
      <c r="CE249" s="146">
        <v>1.5152675499999999E-4</v>
      </c>
      <c r="CF249" s="146">
        <v>2.7369700900000001E-4</v>
      </c>
      <c r="CG249" s="146">
        <v>2.65313227E-4</v>
      </c>
      <c r="CH249" s="146">
        <v>2.5471968600000001E-4</v>
      </c>
      <c r="CI249" s="146">
        <v>2.3647448399999999E-4</v>
      </c>
      <c r="CJ249" s="146">
        <v>1.8976614400000001E-4</v>
      </c>
      <c r="CK249" s="146">
        <v>1.8440562400000001E-4</v>
      </c>
      <c r="CL249" s="146">
        <v>1.8304174099999999E-4</v>
      </c>
      <c r="CM249" s="146">
        <v>2.08192442E-4</v>
      </c>
      <c r="CN249" s="146">
        <v>9.3303637599999995E-4</v>
      </c>
      <c r="CO249" s="146">
        <v>9.8535644199999992E-4</v>
      </c>
      <c r="CP249" s="146">
        <v>9.8596595599999997E-4</v>
      </c>
      <c r="CQ249" s="146">
        <v>9.5025783199999996E-4</v>
      </c>
      <c r="CT249" s="105"/>
    </row>
    <row r="250" spans="1:98" x14ac:dyDescent="0.25">
      <c r="A250" s="122" t="s">
        <v>693</v>
      </c>
      <c r="B250" s="104" t="s">
        <v>698</v>
      </c>
      <c r="C250" s="88" t="s">
        <v>349</v>
      </c>
      <c r="D250" s="123">
        <f t="shared" ca="1" si="28"/>
        <v>7.3031416100000004E-4</v>
      </c>
      <c r="E250" s="123">
        <f t="shared" ca="1" si="28"/>
        <v>7.8854593574999993E-4</v>
      </c>
      <c r="F250" s="123">
        <f t="shared" ca="1" si="28"/>
        <v>1.4304365499999999E-4</v>
      </c>
      <c r="G250" s="123">
        <f t="shared" ca="1" si="28"/>
        <v>7.8854593574999993E-4</v>
      </c>
      <c r="H250" s="123">
        <f t="shared" ca="1" si="28"/>
        <v>7.5353254575E-4</v>
      </c>
      <c r="I250" s="123">
        <f t="shared" ca="1" si="28"/>
        <v>5.7168352250000001E-5</v>
      </c>
      <c r="J250" s="123">
        <f t="shared" ca="1" si="28"/>
        <v>7.0401215549999998E-4</v>
      </c>
      <c r="K250" s="123">
        <f t="shared" ca="1" si="28"/>
        <v>1.0334264975000001E-4</v>
      </c>
      <c r="L250" s="123">
        <f t="shared" ca="1" si="28"/>
        <v>4.5393127249999997E-5</v>
      </c>
      <c r="M250" s="123">
        <f t="shared" ca="1" si="28"/>
        <v>2.383562855E-4</v>
      </c>
      <c r="N250" s="123">
        <f t="shared" ca="1" si="28"/>
        <v>4.7243849975E-4</v>
      </c>
      <c r="O250" s="123">
        <f t="shared" ca="1" si="28"/>
        <v>2.2544259825000001E-4</v>
      </c>
      <c r="P250" s="123">
        <f t="shared" ca="1" si="28"/>
        <v>2.3835655175E-4</v>
      </c>
      <c r="Q250" s="123">
        <f t="shared" ca="1" si="28"/>
        <v>2.383562855E-4</v>
      </c>
      <c r="R250" s="123">
        <f t="shared" ca="1" si="28"/>
        <v>1.11593705E-4</v>
      </c>
      <c r="S250" s="123">
        <f t="shared" ca="1" si="28"/>
        <v>1.7379878875000001E-4</v>
      </c>
      <c r="T250" s="123">
        <f t="shared" ca="1" si="27"/>
        <v>1.290836915E-4</v>
      </c>
      <c r="U250" s="124">
        <f t="shared" ca="1" si="27"/>
        <v>6.5040313250000004E-4</v>
      </c>
      <c r="X250" s="146">
        <v>8.8576266800000005E-4</v>
      </c>
      <c r="Y250" s="146">
        <v>7.5221670300000001E-4</v>
      </c>
      <c r="Z250" s="146">
        <v>7.2803448900000001E-4</v>
      </c>
      <c r="AA250" s="146">
        <v>5.5524278399999996E-4</v>
      </c>
      <c r="AB250" s="146">
        <v>7.6514591E-4</v>
      </c>
      <c r="AC250" s="146">
        <v>7.6146039699999998E-4</v>
      </c>
      <c r="AD250" s="146">
        <v>7.4875529399999995E-4</v>
      </c>
      <c r="AE250" s="146">
        <v>8.78822142E-4</v>
      </c>
      <c r="AF250" s="146">
        <v>2.5444879700000001E-4</v>
      </c>
      <c r="AG250" s="146">
        <v>1.35102131E-4</v>
      </c>
      <c r="AH250" s="146">
        <v>1.2882643299999999E-4</v>
      </c>
      <c r="AI250" s="146">
        <v>5.3797259000000002E-5</v>
      </c>
      <c r="AJ250" s="146">
        <v>7.6514591E-4</v>
      </c>
      <c r="AK250" s="146">
        <v>7.6146039699999998E-4</v>
      </c>
      <c r="AL250" s="146">
        <v>7.4875529399999995E-4</v>
      </c>
      <c r="AM250" s="146">
        <v>8.78822142E-4</v>
      </c>
      <c r="AN250" s="146">
        <v>7.9563798800000004E-4</v>
      </c>
      <c r="AO250" s="146">
        <v>7.57677191E-4</v>
      </c>
      <c r="AP250" s="146">
        <v>7.1744322999999996E-4</v>
      </c>
      <c r="AQ250" s="146">
        <v>7.4337177399999999E-4</v>
      </c>
      <c r="AR250" s="146">
        <v>7.1774663999999997E-5</v>
      </c>
      <c r="AS250" s="146">
        <v>1.9488241E-5</v>
      </c>
      <c r="AT250" s="146">
        <v>5.8979047999999997E-5</v>
      </c>
      <c r="AU250" s="146">
        <v>7.8431456000000002E-5</v>
      </c>
      <c r="AV250" s="146">
        <v>7.2839469499999998E-4</v>
      </c>
      <c r="AW250" s="146">
        <v>7.0498802099999995E-4</v>
      </c>
      <c r="AX250" s="146">
        <v>6.66124091E-4</v>
      </c>
      <c r="AY250" s="146">
        <v>7.1654181500000001E-4</v>
      </c>
      <c r="AZ250" s="146">
        <v>2.0614201799999999E-4</v>
      </c>
      <c r="BA250" s="146">
        <v>2.0722858100000001E-4</v>
      </c>
      <c r="BB250" s="109">
        <v>0</v>
      </c>
      <c r="BC250" s="109">
        <v>0</v>
      </c>
      <c r="BD250" s="146">
        <v>1.04022506E-4</v>
      </c>
      <c r="BE250" s="146">
        <v>7.7550003000000003E-5</v>
      </c>
      <c r="BF250" s="146">
        <v>0</v>
      </c>
      <c r="BG250" s="146">
        <v>0</v>
      </c>
      <c r="BH250" s="146">
        <v>2.5120389499999997E-4</v>
      </c>
      <c r="BI250" s="146">
        <v>2.4553168299999999E-4</v>
      </c>
      <c r="BJ250" s="146">
        <v>2.3651777100000001E-4</v>
      </c>
      <c r="BK250" s="146">
        <v>2.2017179299999999E-4</v>
      </c>
      <c r="BL250" s="146">
        <v>4.9226245399999996E-4</v>
      </c>
      <c r="BM250" s="146">
        <v>4.2623931099999997E-4</v>
      </c>
      <c r="BN250" s="146">
        <v>4.5947820499999997E-4</v>
      </c>
      <c r="BO250" s="146">
        <v>5.1177402899999999E-4</v>
      </c>
      <c r="BP250" s="146">
        <v>2.38996454E-4</v>
      </c>
      <c r="BQ250" s="146">
        <v>2.3236883800000001E-4</v>
      </c>
      <c r="BR250" s="146">
        <v>2.23427319E-4</v>
      </c>
      <c r="BS250" s="146">
        <v>2.06977782E-4</v>
      </c>
      <c r="BT250" s="146">
        <v>2.5120388500000001E-4</v>
      </c>
      <c r="BU250" s="146">
        <v>2.4553227300000001E-4</v>
      </c>
      <c r="BV250" s="146">
        <v>2.36518255E-4</v>
      </c>
      <c r="BW250" s="146">
        <v>2.2017179399999999E-4</v>
      </c>
      <c r="BX250" s="146">
        <v>2.5120389499999997E-4</v>
      </c>
      <c r="BY250" s="146">
        <v>2.4553168299999999E-4</v>
      </c>
      <c r="BZ250" s="146">
        <v>2.3651777100000001E-4</v>
      </c>
      <c r="CA250" s="146">
        <v>2.2017179299999999E-4</v>
      </c>
      <c r="CB250" s="146">
        <v>1.1846050699999999E-4</v>
      </c>
      <c r="CC250" s="146">
        <v>1.14826577E-4</v>
      </c>
      <c r="CD250" s="146">
        <v>1.11138011E-4</v>
      </c>
      <c r="CE250" s="146">
        <v>1.01949725E-4</v>
      </c>
      <c r="CF250" s="146">
        <v>1.8498593400000001E-4</v>
      </c>
      <c r="CG250" s="146">
        <v>1.7921145099999999E-4</v>
      </c>
      <c r="CH250" s="146">
        <v>1.7190610899999999E-4</v>
      </c>
      <c r="CI250" s="146">
        <v>1.59091661E-4</v>
      </c>
      <c r="CJ250" s="146">
        <v>1.2829213399999999E-4</v>
      </c>
      <c r="CK250" s="146">
        <v>1.2457954899999999E-4</v>
      </c>
      <c r="CL250" s="146">
        <v>1.2347448799999999E-4</v>
      </c>
      <c r="CM250" s="146">
        <v>1.39988595E-4</v>
      </c>
      <c r="CN250" s="146">
        <v>6.3004948800000004E-4</v>
      </c>
      <c r="CO250" s="146">
        <v>6.6641257499999999E-4</v>
      </c>
      <c r="CP250" s="146">
        <v>6.6571271000000003E-4</v>
      </c>
      <c r="CQ250" s="146">
        <v>6.3943775699999998E-4</v>
      </c>
      <c r="CT250" s="105"/>
    </row>
    <row r="251" spans="1:98" x14ac:dyDescent="0.25">
      <c r="A251" s="122" t="s">
        <v>693</v>
      </c>
      <c r="B251" s="104" t="s">
        <v>698</v>
      </c>
      <c r="C251" s="88" t="s">
        <v>350</v>
      </c>
      <c r="D251" s="123">
        <f t="shared" ca="1" si="28"/>
        <v>1.934993595E-4</v>
      </c>
      <c r="E251" s="123">
        <f t="shared" ca="1" si="28"/>
        <v>3.1776330475000007E-4</v>
      </c>
      <c r="F251" s="123">
        <f t="shared" ca="1" si="28"/>
        <v>1.5396892500000001E-5</v>
      </c>
      <c r="G251" s="123">
        <f t="shared" ca="1" si="28"/>
        <v>3.1776330475000007E-4</v>
      </c>
      <c r="H251" s="123">
        <f t="shared" ca="1" si="28"/>
        <v>3.6633264575E-4</v>
      </c>
      <c r="I251" s="123">
        <f t="shared" ca="1" si="28"/>
        <v>1.8503225835E-3</v>
      </c>
      <c r="J251" s="123">
        <f t="shared" ca="1" si="28"/>
        <v>4.0024226575E-4</v>
      </c>
      <c r="K251" s="123">
        <f t="shared" ca="1" si="28"/>
        <v>2.4265844999999997E-5</v>
      </c>
      <c r="L251" s="123">
        <f t="shared" ca="1" si="28"/>
        <v>4.2188356750000001E-5</v>
      </c>
      <c r="M251" s="123">
        <f t="shared" ca="1" si="28"/>
        <v>8.6153284250000003E-5</v>
      </c>
      <c r="N251" s="123">
        <f t="shared" ca="1" si="28"/>
        <v>1.748939405E-4</v>
      </c>
      <c r="O251" s="123">
        <f t="shared" ca="1" si="28"/>
        <v>8.1121579000000002E-5</v>
      </c>
      <c r="P251" s="123">
        <f t="shared" ca="1" si="28"/>
        <v>8.615324999999999E-5</v>
      </c>
      <c r="Q251" s="123">
        <f t="shared" ca="1" si="28"/>
        <v>8.6153284250000003E-5</v>
      </c>
      <c r="R251" s="123">
        <f t="shared" ca="1" si="28"/>
        <v>3.9402897499999998E-5</v>
      </c>
      <c r="S251" s="123">
        <f t="shared" ca="1" si="28"/>
        <v>6.1407773750000002E-5</v>
      </c>
      <c r="T251" s="123">
        <f t="shared" ca="1" si="27"/>
        <v>4.4481940500000006E-5</v>
      </c>
      <c r="U251" s="124">
        <f t="shared" ca="1" si="27"/>
        <v>2.2377434425E-4</v>
      </c>
      <c r="X251" s="146">
        <v>2.3926186299999999E-4</v>
      </c>
      <c r="Y251" s="146">
        <v>1.91865826E-4</v>
      </c>
      <c r="Z251" s="146">
        <v>1.8551300799999999E-4</v>
      </c>
      <c r="AA251" s="146">
        <v>1.5735674100000001E-4</v>
      </c>
      <c r="AB251" s="146">
        <v>3.4742707899999999E-4</v>
      </c>
      <c r="AC251" s="146">
        <v>3.4121863400000003E-4</v>
      </c>
      <c r="AD251" s="146">
        <v>3.0882269199999999E-4</v>
      </c>
      <c r="AE251" s="146">
        <v>2.73584814E-4</v>
      </c>
      <c r="AF251" s="146">
        <v>2.5371174000000001E-5</v>
      </c>
      <c r="AG251" s="146">
        <v>1.2653248000000001E-5</v>
      </c>
      <c r="AH251" s="146">
        <v>1.1568663E-5</v>
      </c>
      <c r="AI251" s="146">
        <v>1.1994485000000001E-5</v>
      </c>
      <c r="AJ251" s="146">
        <v>3.4742707899999999E-4</v>
      </c>
      <c r="AK251" s="146">
        <v>3.4121863400000003E-4</v>
      </c>
      <c r="AL251" s="146">
        <v>3.0882269199999999E-4</v>
      </c>
      <c r="AM251" s="146">
        <v>2.73584814E-4</v>
      </c>
      <c r="AN251" s="146">
        <v>4.1996977200000002E-4</v>
      </c>
      <c r="AO251" s="146">
        <v>3.9157682899999997E-4</v>
      </c>
      <c r="AP251" s="146">
        <v>3.57848751E-4</v>
      </c>
      <c r="AQ251" s="146">
        <v>2.9593523099999999E-4</v>
      </c>
      <c r="AR251" s="146">
        <v>2.156720207E-3</v>
      </c>
      <c r="AS251" s="146">
        <v>2.239947212E-3</v>
      </c>
      <c r="AT251" s="146">
        <v>1.9208922480000001E-3</v>
      </c>
      <c r="AU251" s="146">
        <v>1.0837306669999999E-3</v>
      </c>
      <c r="AV251" s="146">
        <v>4.4089677900000001E-4</v>
      </c>
      <c r="AW251" s="146">
        <v>4.2617274999999998E-4</v>
      </c>
      <c r="AX251" s="146">
        <v>4.0475960999999998E-4</v>
      </c>
      <c r="AY251" s="146">
        <v>3.2913992399999999E-4</v>
      </c>
      <c r="AZ251" s="146">
        <v>5.9352053999999998E-5</v>
      </c>
      <c r="BA251" s="146">
        <v>3.7711325999999997E-5</v>
      </c>
      <c r="BB251" s="109">
        <v>0</v>
      </c>
      <c r="BC251" s="109">
        <v>0</v>
      </c>
      <c r="BD251" s="146">
        <v>9.75996E-5</v>
      </c>
      <c r="BE251" s="146">
        <v>7.1153827000000004E-5</v>
      </c>
      <c r="BF251" s="146">
        <v>0</v>
      </c>
      <c r="BG251" s="146">
        <v>0</v>
      </c>
      <c r="BH251" s="146">
        <v>9.2254984999999996E-5</v>
      </c>
      <c r="BI251" s="146">
        <v>8.8134631000000006E-5</v>
      </c>
      <c r="BJ251" s="146">
        <v>8.5030903000000001E-5</v>
      </c>
      <c r="BK251" s="146">
        <v>7.9192617999999994E-5</v>
      </c>
      <c r="BL251" s="146">
        <v>1.7937464700000001E-4</v>
      </c>
      <c r="BM251" s="146">
        <v>1.6108540400000001E-4</v>
      </c>
      <c r="BN251" s="146">
        <v>1.6847704300000001E-4</v>
      </c>
      <c r="BO251" s="146">
        <v>1.9063866799999999E-4</v>
      </c>
      <c r="BP251" s="146">
        <v>8.7488236000000006E-5</v>
      </c>
      <c r="BQ251" s="146">
        <v>8.3028418999999998E-5</v>
      </c>
      <c r="BR251" s="146">
        <v>7.9999482999999999E-5</v>
      </c>
      <c r="BS251" s="146">
        <v>7.3970178000000005E-5</v>
      </c>
      <c r="BT251" s="146">
        <v>9.2255225999999995E-5</v>
      </c>
      <c r="BU251" s="146">
        <v>8.8134579999999993E-5</v>
      </c>
      <c r="BV251" s="146">
        <v>8.5030740000000002E-5</v>
      </c>
      <c r="BW251" s="146">
        <v>7.9192453999999999E-5</v>
      </c>
      <c r="BX251" s="146">
        <v>9.2254984999999996E-5</v>
      </c>
      <c r="BY251" s="146">
        <v>8.8134631000000006E-5</v>
      </c>
      <c r="BZ251" s="146">
        <v>8.5030903000000001E-5</v>
      </c>
      <c r="CA251" s="146">
        <v>7.9192617999999994E-5</v>
      </c>
      <c r="CB251" s="146">
        <v>4.2504642999999997E-5</v>
      </c>
      <c r="CC251" s="146">
        <v>4.0328184999999997E-5</v>
      </c>
      <c r="CD251" s="146">
        <v>3.9097531999999997E-5</v>
      </c>
      <c r="CE251" s="146">
        <v>3.5681230000000002E-5</v>
      </c>
      <c r="CF251" s="146">
        <v>6.6492550999999993E-5</v>
      </c>
      <c r="CG251" s="146">
        <v>6.2934967000000003E-5</v>
      </c>
      <c r="CH251" s="146">
        <v>6.0438028999999999E-5</v>
      </c>
      <c r="CI251" s="146">
        <v>5.5765547999999998E-5</v>
      </c>
      <c r="CJ251" s="146">
        <v>4.3795033E-5</v>
      </c>
      <c r="CK251" s="146">
        <v>4.2541471E-5</v>
      </c>
      <c r="CL251" s="146">
        <v>4.2993909E-5</v>
      </c>
      <c r="CM251" s="146">
        <v>4.8597348999999997E-5</v>
      </c>
      <c r="CN251" s="146">
        <v>2.21232455E-4</v>
      </c>
      <c r="CO251" s="146">
        <v>2.2783100600000001E-4</v>
      </c>
      <c r="CP251" s="146">
        <v>2.2566085099999999E-4</v>
      </c>
      <c r="CQ251" s="146">
        <v>2.2037306500000001E-4</v>
      </c>
      <c r="CT251" s="105"/>
    </row>
    <row r="252" spans="1:98" x14ac:dyDescent="0.25">
      <c r="A252" s="122" t="s">
        <v>693</v>
      </c>
      <c r="B252" s="104" t="s">
        <v>698</v>
      </c>
      <c r="C252" s="88" t="s">
        <v>427</v>
      </c>
      <c r="D252" s="123">
        <f t="shared" ca="1" si="28"/>
        <v>0</v>
      </c>
      <c r="E252" s="123">
        <f t="shared" ca="1" si="28"/>
        <v>0</v>
      </c>
      <c r="F252" s="123">
        <f t="shared" ca="1" si="28"/>
        <v>0</v>
      </c>
      <c r="G252" s="123">
        <f t="shared" ca="1" si="28"/>
        <v>0</v>
      </c>
      <c r="H252" s="123">
        <f t="shared" ca="1" si="28"/>
        <v>0</v>
      </c>
      <c r="I252" s="123">
        <f t="shared" ca="1" si="28"/>
        <v>0</v>
      </c>
      <c r="J252" s="123">
        <f t="shared" ca="1" si="28"/>
        <v>0</v>
      </c>
      <c r="K252" s="123">
        <f t="shared" ca="1" si="28"/>
        <v>0</v>
      </c>
      <c r="L252" s="123">
        <f t="shared" ca="1" si="28"/>
        <v>1.7854867500000001E-6</v>
      </c>
      <c r="M252" s="123">
        <f t="shared" ca="1" si="28"/>
        <v>0</v>
      </c>
      <c r="N252" s="123">
        <f t="shared" ca="1" si="28"/>
        <v>0</v>
      </c>
      <c r="O252" s="123">
        <f t="shared" ca="1" si="28"/>
        <v>0</v>
      </c>
      <c r="P252" s="123">
        <f t="shared" ca="1" si="28"/>
        <v>0</v>
      </c>
      <c r="Q252" s="123">
        <f t="shared" ca="1" si="28"/>
        <v>0</v>
      </c>
      <c r="R252" s="123">
        <f t="shared" ca="1" si="28"/>
        <v>0</v>
      </c>
      <c r="S252" s="123">
        <f t="shared" ca="1" si="28"/>
        <v>0</v>
      </c>
      <c r="T252" s="123">
        <f t="shared" ca="1" si="27"/>
        <v>0</v>
      </c>
      <c r="U252" s="124">
        <f t="shared" ca="1" si="27"/>
        <v>0</v>
      </c>
      <c r="X252" s="146">
        <v>0</v>
      </c>
      <c r="Y252" s="146">
        <v>0</v>
      </c>
      <c r="Z252" s="146">
        <v>0</v>
      </c>
      <c r="AA252" s="146">
        <v>0</v>
      </c>
      <c r="AB252" s="146">
        <v>0</v>
      </c>
      <c r="AC252" s="146">
        <v>0</v>
      </c>
      <c r="AD252" s="146">
        <v>0</v>
      </c>
      <c r="AE252" s="146">
        <v>0</v>
      </c>
      <c r="AF252" s="146">
        <v>0</v>
      </c>
      <c r="AG252" s="146">
        <v>0</v>
      </c>
      <c r="AH252" s="146">
        <v>0</v>
      </c>
      <c r="AI252" s="146">
        <v>0</v>
      </c>
      <c r="AJ252" s="146">
        <v>0</v>
      </c>
      <c r="AK252" s="146">
        <v>0</v>
      </c>
      <c r="AL252" s="146">
        <v>0</v>
      </c>
      <c r="AM252" s="146">
        <v>0</v>
      </c>
      <c r="AN252" s="146">
        <v>0</v>
      </c>
      <c r="AO252" s="146">
        <v>0</v>
      </c>
      <c r="AP252" s="146">
        <v>0</v>
      </c>
      <c r="AQ252" s="146">
        <v>0</v>
      </c>
      <c r="AR252" s="146">
        <v>0</v>
      </c>
      <c r="AS252" s="146">
        <v>0</v>
      </c>
      <c r="AT252" s="146">
        <v>0</v>
      </c>
      <c r="AU252" s="146">
        <v>0</v>
      </c>
      <c r="AV252" s="146">
        <v>0</v>
      </c>
      <c r="AW252" s="146">
        <v>0</v>
      </c>
      <c r="AX252" s="146">
        <v>0</v>
      </c>
      <c r="AY252" s="146">
        <v>0</v>
      </c>
      <c r="AZ252" s="146">
        <v>0</v>
      </c>
      <c r="BA252" s="146">
        <v>0</v>
      </c>
      <c r="BB252" s="109">
        <v>0</v>
      </c>
      <c r="BC252" s="109">
        <v>0</v>
      </c>
      <c r="BD252" s="146">
        <v>0</v>
      </c>
      <c r="BE252" s="146">
        <v>0</v>
      </c>
      <c r="BF252" s="146">
        <v>7.1419470000000004E-6</v>
      </c>
      <c r="BG252" s="146">
        <v>0</v>
      </c>
      <c r="BH252" s="146">
        <v>0</v>
      </c>
      <c r="BI252" s="146">
        <v>0</v>
      </c>
      <c r="BJ252" s="146">
        <v>0</v>
      </c>
      <c r="BK252" s="146">
        <v>0</v>
      </c>
      <c r="BL252" s="146">
        <v>0</v>
      </c>
      <c r="BM252" s="146">
        <v>0</v>
      </c>
      <c r="BN252" s="146">
        <v>0</v>
      </c>
      <c r="BO252" s="146">
        <v>0</v>
      </c>
      <c r="BP252" s="146">
        <v>0</v>
      </c>
      <c r="BQ252" s="146">
        <v>0</v>
      </c>
      <c r="BR252" s="146">
        <v>0</v>
      </c>
      <c r="BS252" s="146">
        <v>0</v>
      </c>
      <c r="BT252" s="146">
        <v>0</v>
      </c>
      <c r="BU252" s="146">
        <v>0</v>
      </c>
      <c r="BV252" s="146">
        <v>0</v>
      </c>
      <c r="BW252" s="146">
        <v>0</v>
      </c>
      <c r="BX252" s="146">
        <v>0</v>
      </c>
      <c r="BY252" s="146">
        <v>0</v>
      </c>
      <c r="BZ252" s="146">
        <v>0</v>
      </c>
      <c r="CA252" s="146">
        <v>0</v>
      </c>
      <c r="CB252" s="146">
        <v>0</v>
      </c>
      <c r="CC252" s="146">
        <v>0</v>
      </c>
      <c r="CD252" s="146">
        <v>0</v>
      </c>
      <c r="CE252" s="146">
        <v>0</v>
      </c>
      <c r="CF252" s="146">
        <v>0</v>
      </c>
      <c r="CG252" s="146">
        <v>0</v>
      </c>
      <c r="CH252" s="146">
        <v>0</v>
      </c>
      <c r="CI252" s="146">
        <v>0</v>
      </c>
      <c r="CJ252" s="146">
        <v>0</v>
      </c>
      <c r="CK252" s="146">
        <v>0</v>
      </c>
      <c r="CL252" s="146">
        <v>0</v>
      </c>
      <c r="CM252" s="146">
        <v>0</v>
      </c>
      <c r="CN252" s="146">
        <v>0</v>
      </c>
      <c r="CO252" s="146">
        <v>0</v>
      </c>
      <c r="CP252" s="146">
        <v>0</v>
      </c>
      <c r="CQ252" s="146">
        <v>0</v>
      </c>
      <c r="CT252" s="105"/>
    </row>
    <row r="253" spans="1:98" x14ac:dyDescent="0.25">
      <c r="A253" s="122" t="s">
        <v>693</v>
      </c>
      <c r="B253" s="104" t="s">
        <v>698</v>
      </c>
      <c r="C253" s="88" t="s">
        <v>352</v>
      </c>
      <c r="D253" s="123">
        <f t="shared" ca="1" si="28"/>
        <v>7.5205969199999996E-4</v>
      </c>
      <c r="E253" s="123">
        <f t="shared" ca="1" si="28"/>
        <v>1.1930969862500001E-3</v>
      </c>
      <c r="F253" s="123">
        <f t="shared" ca="1" si="28"/>
        <v>8.2263528249999998E-5</v>
      </c>
      <c r="G253" s="123">
        <f t="shared" ca="1" si="28"/>
        <v>1.1930969862500001E-3</v>
      </c>
      <c r="H253" s="123">
        <f t="shared" ca="1" si="28"/>
        <v>1.3900059065E-3</v>
      </c>
      <c r="I253" s="123">
        <f t="shared" ca="1" si="28"/>
        <v>0</v>
      </c>
      <c r="J253" s="123">
        <f t="shared" ca="1" si="28"/>
        <v>1.3386612110000001E-3</v>
      </c>
      <c r="K253" s="123">
        <f t="shared" ca="1" si="28"/>
        <v>2.7192136602500003E-3</v>
      </c>
      <c r="L253" s="123">
        <f t="shared" ca="1" si="28"/>
        <v>4.5061125260249996E-2</v>
      </c>
      <c r="M253" s="123">
        <f t="shared" ca="1" si="28"/>
        <v>3.3893609775000001E-4</v>
      </c>
      <c r="N253" s="123">
        <f t="shared" ca="1" si="28"/>
        <v>6.6968008425000007E-4</v>
      </c>
      <c r="O253" s="123">
        <f t="shared" ca="1" si="28"/>
        <v>3.2203428524999996E-4</v>
      </c>
      <c r="P253" s="123">
        <f t="shared" ca="1" si="28"/>
        <v>3.3893519375000005E-4</v>
      </c>
      <c r="Q253" s="123">
        <f t="shared" ca="1" si="28"/>
        <v>3.3893609775000001E-4</v>
      </c>
      <c r="R253" s="123">
        <f t="shared" ca="1" si="28"/>
        <v>1.58838701E-4</v>
      </c>
      <c r="S253" s="123">
        <f t="shared" ca="1" si="28"/>
        <v>2.4654620699999998E-4</v>
      </c>
      <c r="T253" s="123">
        <f t="shared" ca="1" si="27"/>
        <v>1.7787880824999999E-4</v>
      </c>
      <c r="U253" s="124">
        <f t="shared" ca="1" si="27"/>
        <v>8.6863271450000001E-4</v>
      </c>
      <c r="X253" s="146">
        <v>9.5554256200000001E-4</v>
      </c>
      <c r="Y253" s="146">
        <v>7.5173927900000004E-4</v>
      </c>
      <c r="Z253" s="146">
        <v>6.9148353900000002E-4</v>
      </c>
      <c r="AA253" s="146">
        <v>6.0947338799999999E-4</v>
      </c>
      <c r="AB253" s="146">
        <v>1.2850162330000001E-3</v>
      </c>
      <c r="AC253" s="146">
        <v>1.2961267959999999E-3</v>
      </c>
      <c r="AD253" s="146">
        <v>1.1351670490000001E-3</v>
      </c>
      <c r="AE253" s="146">
        <v>1.0560778670000001E-3</v>
      </c>
      <c r="AF253" s="146">
        <v>1.2807644E-4</v>
      </c>
      <c r="AG253" s="146">
        <v>6.8447373000000004E-5</v>
      </c>
      <c r="AH253" s="146">
        <v>5.9132963000000003E-5</v>
      </c>
      <c r="AI253" s="146">
        <v>7.3397336999999997E-5</v>
      </c>
      <c r="AJ253" s="146">
        <v>1.2850162330000001E-3</v>
      </c>
      <c r="AK253" s="146">
        <v>1.2961267959999999E-3</v>
      </c>
      <c r="AL253" s="146">
        <v>1.1351670490000001E-3</v>
      </c>
      <c r="AM253" s="146">
        <v>1.0560778670000001E-3</v>
      </c>
      <c r="AN253" s="146">
        <v>1.5140700730000001E-3</v>
      </c>
      <c r="AO253" s="146">
        <v>1.4498912499999999E-3</v>
      </c>
      <c r="AP253" s="146">
        <v>1.4099332830000001E-3</v>
      </c>
      <c r="AQ253" s="146">
        <v>1.1861290200000001E-3</v>
      </c>
      <c r="AR253" s="146">
        <v>0</v>
      </c>
      <c r="AS253" s="146">
        <v>0</v>
      </c>
      <c r="AT253" s="146">
        <v>0</v>
      </c>
      <c r="AU253" s="146">
        <v>0</v>
      </c>
      <c r="AV253" s="146">
        <v>1.2288044230000001E-3</v>
      </c>
      <c r="AW253" s="146">
        <v>1.2702261689999999E-3</v>
      </c>
      <c r="AX253" s="146">
        <v>1.5758843720000001E-3</v>
      </c>
      <c r="AY253" s="146">
        <v>1.27972988E-3</v>
      </c>
      <c r="AZ253" s="146">
        <v>6.4589846260000002E-3</v>
      </c>
      <c r="BA253" s="146">
        <v>4.4178700150000003E-3</v>
      </c>
      <c r="BB253" s="109">
        <v>0</v>
      </c>
      <c r="BC253" s="109">
        <v>0</v>
      </c>
      <c r="BD253" s="146">
        <v>1.3163270085E-2</v>
      </c>
      <c r="BE253" s="146">
        <v>1.9921395482E-2</v>
      </c>
      <c r="BF253" s="146">
        <v>7.3600189975999999E-2</v>
      </c>
      <c r="BG253" s="146">
        <v>7.3559645497999995E-2</v>
      </c>
      <c r="BH253" s="146">
        <v>3.6429825300000001E-4</v>
      </c>
      <c r="BI253" s="146">
        <v>3.5033724499999999E-4</v>
      </c>
      <c r="BJ253" s="146">
        <v>3.2445474999999999E-4</v>
      </c>
      <c r="BK253" s="146">
        <v>3.1665414300000001E-4</v>
      </c>
      <c r="BL253" s="146">
        <v>6.6507376800000004E-4</v>
      </c>
      <c r="BM253" s="146">
        <v>6.4341701600000001E-4</v>
      </c>
      <c r="BN253" s="146">
        <v>6.1797385999999999E-4</v>
      </c>
      <c r="BO253" s="146">
        <v>7.5225569300000001E-4</v>
      </c>
      <c r="BP253" s="146">
        <v>3.4959895799999998E-4</v>
      </c>
      <c r="BQ253" s="146">
        <v>3.33162684E-4</v>
      </c>
      <c r="BR253" s="146">
        <v>3.0780155900000001E-4</v>
      </c>
      <c r="BS253" s="146">
        <v>2.9757394000000002E-4</v>
      </c>
      <c r="BT253" s="146">
        <v>3.6429722100000001E-4</v>
      </c>
      <c r="BU253" s="146">
        <v>3.5033698999999998E-4</v>
      </c>
      <c r="BV253" s="146">
        <v>3.2445390500000001E-4</v>
      </c>
      <c r="BW253" s="146">
        <v>3.1665265900000003E-4</v>
      </c>
      <c r="BX253" s="146">
        <v>3.6429825300000001E-4</v>
      </c>
      <c r="BY253" s="146">
        <v>3.5033724499999999E-4</v>
      </c>
      <c r="BZ253" s="146">
        <v>3.2445474999999999E-4</v>
      </c>
      <c r="CA253" s="146">
        <v>3.1665414300000001E-4</v>
      </c>
      <c r="CB253" s="146">
        <v>1.72755371E-4</v>
      </c>
      <c r="CC253" s="146">
        <v>1.6433995500000001E-4</v>
      </c>
      <c r="CD253" s="146">
        <v>1.5276826399999999E-4</v>
      </c>
      <c r="CE253" s="146">
        <v>1.4549121399999999E-4</v>
      </c>
      <c r="CF253" s="146">
        <v>2.69090892E-4</v>
      </c>
      <c r="CG253" s="146">
        <v>2.5542989100000001E-4</v>
      </c>
      <c r="CH253" s="146">
        <v>2.3540886199999999E-4</v>
      </c>
      <c r="CI253" s="146">
        <v>2.26255183E-4</v>
      </c>
      <c r="CJ253" s="146">
        <v>1.7651027700000001E-4</v>
      </c>
      <c r="CK253" s="146">
        <v>1.7298731E-4</v>
      </c>
      <c r="CL253" s="146">
        <v>1.6623889099999999E-4</v>
      </c>
      <c r="CM253" s="146">
        <v>1.9577875499999999E-4</v>
      </c>
      <c r="CN253" s="146">
        <v>8.4906617700000004E-4</v>
      </c>
      <c r="CO253" s="146">
        <v>9.1018340399999997E-4</v>
      </c>
      <c r="CP253" s="146">
        <v>8.4761140799999996E-4</v>
      </c>
      <c r="CQ253" s="146">
        <v>8.6766986899999995E-4</v>
      </c>
      <c r="CT253" s="105"/>
    </row>
    <row r="254" spans="1:98" x14ac:dyDescent="0.25">
      <c r="A254" s="122" t="s">
        <v>693</v>
      </c>
      <c r="B254" s="104" t="s">
        <v>698</v>
      </c>
      <c r="C254" s="88" t="s">
        <v>355</v>
      </c>
      <c r="D254" s="123">
        <f t="shared" ca="1" si="28"/>
        <v>1.105269465E-4</v>
      </c>
      <c r="E254" s="123">
        <f t="shared" ca="1" si="28"/>
        <v>1.8288545525000001E-4</v>
      </c>
      <c r="F254" s="123">
        <f t="shared" ca="1" si="28"/>
        <v>0</v>
      </c>
      <c r="G254" s="123">
        <f t="shared" ca="1" si="28"/>
        <v>1.8288545525000001E-4</v>
      </c>
      <c r="H254" s="123">
        <f t="shared" ca="1" si="28"/>
        <v>1.807620625E-4</v>
      </c>
      <c r="I254" s="123">
        <f t="shared" ca="1" si="28"/>
        <v>3.3127031814749998E-2</v>
      </c>
      <c r="J254" s="123">
        <f t="shared" ca="1" si="28"/>
        <v>1.9290360825E-4</v>
      </c>
      <c r="K254" s="123">
        <f t="shared" ca="1" si="28"/>
        <v>0</v>
      </c>
      <c r="L254" s="123">
        <f t="shared" ca="1" si="28"/>
        <v>0</v>
      </c>
      <c r="M254" s="123">
        <f t="shared" ca="1" si="28"/>
        <v>4.8828555249999998E-5</v>
      </c>
      <c r="N254" s="123">
        <f t="shared" ca="1" si="28"/>
        <v>1.2747041524999999E-4</v>
      </c>
      <c r="O254" s="123">
        <f t="shared" ca="1" si="28"/>
        <v>4.5287768500000001E-5</v>
      </c>
      <c r="P254" s="123">
        <f t="shared" ca="1" si="28"/>
        <v>4.8828474500000002E-5</v>
      </c>
      <c r="Q254" s="123">
        <f t="shared" ca="1" si="28"/>
        <v>4.8828555249999998E-5</v>
      </c>
      <c r="R254" s="123">
        <f t="shared" ca="1" si="28"/>
        <v>5.945790825E-5</v>
      </c>
      <c r="S254" s="123">
        <f t="shared" ca="1" si="28"/>
        <v>0</v>
      </c>
      <c r="T254" s="123">
        <f t="shared" ca="1" si="27"/>
        <v>5.7457290749999999E-5</v>
      </c>
      <c r="U254" s="124">
        <f t="shared" ca="1" si="27"/>
        <v>2.0502098500000001E-4</v>
      </c>
      <c r="X254" s="146">
        <v>0</v>
      </c>
      <c r="Y254" s="146">
        <v>0</v>
      </c>
      <c r="Z254" s="146">
        <v>0</v>
      </c>
      <c r="AA254" s="146">
        <v>4.4210778600000002E-4</v>
      </c>
      <c r="AB254" s="146">
        <v>0</v>
      </c>
      <c r="AC254" s="146">
        <v>0</v>
      </c>
      <c r="AD254" s="146">
        <v>0</v>
      </c>
      <c r="AE254" s="146">
        <v>7.3154182100000002E-4</v>
      </c>
      <c r="AF254" s="146">
        <v>0</v>
      </c>
      <c r="AG254" s="146">
        <v>0</v>
      </c>
      <c r="AH254" s="146">
        <v>0</v>
      </c>
      <c r="AI254" s="146">
        <v>0</v>
      </c>
      <c r="AJ254" s="146">
        <v>0</v>
      </c>
      <c r="AK254" s="146">
        <v>0</v>
      </c>
      <c r="AL254" s="146">
        <v>0</v>
      </c>
      <c r="AM254" s="146">
        <v>7.3154182100000002E-4</v>
      </c>
      <c r="AN254" s="146">
        <v>0</v>
      </c>
      <c r="AO254" s="146">
        <v>0</v>
      </c>
      <c r="AP254" s="146">
        <v>0</v>
      </c>
      <c r="AQ254" s="146">
        <v>7.2304824999999998E-4</v>
      </c>
      <c r="AR254" s="146">
        <v>2.7546188717999999E-2</v>
      </c>
      <c r="AS254" s="146">
        <v>3.6674609049000002E-2</v>
      </c>
      <c r="AT254" s="146">
        <v>3.5781853847E-2</v>
      </c>
      <c r="AU254" s="146">
        <v>3.2505475644999997E-2</v>
      </c>
      <c r="AV254" s="146">
        <v>0</v>
      </c>
      <c r="AW254" s="146">
        <v>0</v>
      </c>
      <c r="AX254" s="146">
        <v>0</v>
      </c>
      <c r="AY254" s="146">
        <v>7.7161443300000001E-4</v>
      </c>
      <c r="AZ254" s="146">
        <v>0</v>
      </c>
      <c r="BA254" s="146">
        <v>0</v>
      </c>
      <c r="BB254" s="109">
        <v>0</v>
      </c>
      <c r="BC254" s="109">
        <v>0</v>
      </c>
      <c r="BD254" s="146">
        <v>0</v>
      </c>
      <c r="BE254" s="146">
        <v>0</v>
      </c>
      <c r="BF254" s="146">
        <v>0</v>
      </c>
      <c r="BG254" s="146">
        <v>0</v>
      </c>
      <c r="BH254" s="146">
        <v>0</v>
      </c>
      <c r="BI254" s="146">
        <v>0</v>
      </c>
      <c r="BJ254" s="146">
        <v>0</v>
      </c>
      <c r="BK254" s="146">
        <v>1.9531422099999999E-4</v>
      </c>
      <c r="BL254" s="146">
        <v>0</v>
      </c>
      <c r="BM254" s="146">
        <v>0</v>
      </c>
      <c r="BN254" s="146">
        <v>0</v>
      </c>
      <c r="BO254" s="146">
        <v>5.0988166099999997E-4</v>
      </c>
      <c r="BP254" s="146">
        <v>0</v>
      </c>
      <c r="BQ254" s="146">
        <v>0</v>
      </c>
      <c r="BR254" s="146">
        <v>0</v>
      </c>
      <c r="BS254" s="146">
        <v>1.81151074E-4</v>
      </c>
      <c r="BT254" s="146">
        <v>0</v>
      </c>
      <c r="BU254" s="146">
        <v>0</v>
      </c>
      <c r="BV254" s="146">
        <v>0</v>
      </c>
      <c r="BW254" s="146">
        <v>1.9531389800000001E-4</v>
      </c>
      <c r="BX254" s="146">
        <v>0</v>
      </c>
      <c r="BY254" s="146">
        <v>0</v>
      </c>
      <c r="BZ254" s="146">
        <v>0</v>
      </c>
      <c r="CA254" s="146">
        <v>1.9531422099999999E-4</v>
      </c>
      <c r="CB254" s="146">
        <v>0</v>
      </c>
      <c r="CC254" s="146">
        <v>0</v>
      </c>
      <c r="CD254" s="146">
        <v>0</v>
      </c>
      <c r="CE254" s="146">
        <v>2.37831633E-4</v>
      </c>
      <c r="CF254" s="146">
        <v>0</v>
      </c>
      <c r="CG254" s="146">
        <v>0</v>
      </c>
      <c r="CH254" s="146">
        <v>0</v>
      </c>
      <c r="CI254" s="146">
        <v>0</v>
      </c>
      <c r="CJ254" s="146">
        <v>0</v>
      </c>
      <c r="CK254" s="146">
        <v>0</v>
      </c>
      <c r="CL254" s="146">
        <v>0</v>
      </c>
      <c r="CM254" s="146">
        <v>2.29829163E-4</v>
      </c>
      <c r="CN254" s="146">
        <v>0</v>
      </c>
      <c r="CO254" s="146">
        <v>0</v>
      </c>
      <c r="CP254" s="146">
        <v>0</v>
      </c>
      <c r="CQ254" s="146">
        <v>8.2008394000000003E-4</v>
      </c>
      <c r="CT254" s="105"/>
    </row>
    <row r="255" spans="1:98" x14ac:dyDescent="0.25">
      <c r="A255" s="122" t="s">
        <v>693</v>
      </c>
      <c r="B255" s="104" t="s">
        <v>698</v>
      </c>
      <c r="C255" s="88" t="s">
        <v>356</v>
      </c>
      <c r="D255" s="123">
        <f t="shared" ca="1" si="28"/>
        <v>2.4587507650000002E-4</v>
      </c>
      <c r="E255" s="123">
        <f t="shared" ca="1" si="28"/>
        <v>3.7546832874999999E-4</v>
      </c>
      <c r="F255" s="123">
        <f t="shared" ca="1" si="28"/>
        <v>0</v>
      </c>
      <c r="G255" s="123">
        <f t="shared" ca="1" si="28"/>
        <v>3.7546832874999999E-4</v>
      </c>
      <c r="H255" s="123">
        <f t="shared" ca="1" si="28"/>
        <v>4.0256351724999998E-4</v>
      </c>
      <c r="I255" s="123">
        <f t="shared" ca="1" si="28"/>
        <v>1.0721328375E-4</v>
      </c>
      <c r="J255" s="123">
        <f t="shared" ca="1" si="28"/>
        <v>4.4762246424999994E-4</v>
      </c>
      <c r="K255" s="123">
        <f t="shared" ca="1" si="28"/>
        <v>3.24832205E-5</v>
      </c>
      <c r="L255" s="123">
        <f t="shared" ca="1" si="28"/>
        <v>2.9728734250000001E-5</v>
      </c>
      <c r="M255" s="123">
        <f t="shared" ca="1" si="28"/>
        <v>1.0449152950000001E-4</v>
      </c>
      <c r="N255" s="123">
        <f t="shared" ca="1" si="28"/>
        <v>2.4364917025E-4</v>
      </c>
      <c r="O255" s="123">
        <f t="shared" ca="1" si="28"/>
        <v>9.5406450750000002E-5</v>
      </c>
      <c r="P255" s="123">
        <f t="shared" ca="1" si="28"/>
        <v>1.04491526E-4</v>
      </c>
      <c r="Q255" s="123">
        <f t="shared" ca="1" si="28"/>
        <v>1.0449152950000001E-4</v>
      </c>
      <c r="R255" s="123">
        <f t="shared" ca="1" si="28"/>
        <v>4.5674833000000002E-5</v>
      </c>
      <c r="S255" s="123">
        <f t="shared" ca="1" si="28"/>
        <v>7.1348407249999994E-5</v>
      </c>
      <c r="T255" s="123">
        <f t="shared" ca="1" si="27"/>
        <v>5.4258850749999997E-5</v>
      </c>
      <c r="U255" s="124">
        <f t="shared" ca="1" si="27"/>
        <v>3.1848635849999996E-4</v>
      </c>
      <c r="X255" s="146">
        <v>2.16901564E-4</v>
      </c>
      <c r="Y255" s="146">
        <v>2.5761200199999999E-4</v>
      </c>
      <c r="Z255" s="146">
        <v>2.6023357000000001E-4</v>
      </c>
      <c r="AA255" s="146">
        <v>2.4875317000000002E-4</v>
      </c>
      <c r="AB255" s="146">
        <v>3.0376215399999999E-4</v>
      </c>
      <c r="AC255" s="146">
        <v>4.0162486500000002E-4</v>
      </c>
      <c r="AD255" s="146">
        <v>3.9651576799999997E-4</v>
      </c>
      <c r="AE255" s="146">
        <v>3.9997052799999998E-4</v>
      </c>
      <c r="AF255" s="146">
        <v>0</v>
      </c>
      <c r="AG255" s="146">
        <v>0</v>
      </c>
      <c r="AH255" s="146">
        <v>0</v>
      </c>
      <c r="AI255" s="146">
        <v>0</v>
      </c>
      <c r="AJ255" s="146">
        <v>3.0376215399999999E-4</v>
      </c>
      <c r="AK255" s="146">
        <v>4.0162486500000002E-4</v>
      </c>
      <c r="AL255" s="146">
        <v>3.9651576799999997E-4</v>
      </c>
      <c r="AM255" s="146">
        <v>3.9997052799999998E-4</v>
      </c>
      <c r="AN255" s="146">
        <v>3.4811062999999998E-4</v>
      </c>
      <c r="AO255" s="146">
        <v>4.4062029599999998E-4</v>
      </c>
      <c r="AP255" s="146">
        <v>4.1583916299999999E-4</v>
      </c>
      <c r="AQ255" s="146">
        <v>4.0568397999999999E-4</v>
      </c>
      <c r="AR255" s="146">
        <v>0</v>
      </c>
      <c r="AS255" s="146">
        <v>0</v>
      </c>
      <c r="AT255" s="146">
        <v>0</v>
      </c>
      <c r="AU255" s="146">
        <v>4.2885313499999998E-4</v>
      </c>
      <c r="AV255" s="146">
        <v>3.8760570099999998E-4</v>
      </c>
      <c r="AW255" s="146">
        <v>4.8947738399999997E-4</v>
      </c>
      <c r="AX255" s="146">
        <v>4.6563151000000001E-4</v>
      </c>
      <c r="AY255" s="146">
        <v>4.4777526200000001E-4</v>
      </c>
      <c r="AZ255" s="146">
        <v>6.5214204000000001E-5</v>
      </c>
      <c r="BA255" s="146">
        <v>6.4718678000000001E-5</v>
      </c>
      <c r="BB255" s="109">
        <v>0</v>
      </c>
      <c r="BC255" s="109">
        <v>0</v>
      </c>
      <c r="BD255" s="146">
        <v>6.8630433000000003E-5</v>
      </c>
      <c r="BE255" s="146">
        <v>5.0284504E-5</v>
      </c>
      <c r="BF255" s="146">
        <v>0</v>
      </c>
      <c r="BG255" s="146">
        <v>0</v>
      </c>
      <c r="BH255" s="146">
        <v>8.627272E-5</v>
      </c>
      <c r="BI255" s="146">
        <v>1.09581937E-4</v>
      </c>
      <c r="BJ255" s="146">
        <v>1.09578739E-4</v>
      </c>
      <c r="BK255" s="146">
        <v>1.12532722E-4</v>
      </c>
      <c r="BL255" s="146">
        <v>2.1177653899999999E-4</v>
      </c>
      <c r="BM255" s="146">
        <v>2.21966966E-4</v>
      </c>
      <c r="BN255" s="146">
        <v>2.4301172E-4</v>
      </c>
      <c r="BO255" s="146">
        <v>2.9784145599999999E-4</v>
      </c>
      <c r="BP255" s="146">
        <v>7.8206373999999999E-5</v>
      </c>
      <c r="BQ255" s="146">
        <v>9.971146E-5</v>
      </c>
      <c r="BR255" s="146">
        <v>1.00211978E-4</v>
      </c>
      <c r="BS255" s="146">
        <v>1.03495991E-4</v>
      </c>
      <c r="BT255" s="146">
        <v>8.6272804999999999E-5</v>
      </c>
      <c r="BU255" s="146">
        <v>1.09582013E-4</v>
      </c>
      <c r="BV255" s="146">
        <v>1.09578598E-4</v>
      </c>
      <c r="BW255" s="146">
        <v>1.12532688E-4</v>
      </c>
      <c r="BX255" s="146">
        <v>8.627272E-5</v>
      </c>
      <c r="BY255" s="146">
        <v>1.09581937E-4</v>
      </c>
      <c r="BZ255" s="146">
        <v>1.09578739E-4</v>
      </c>
      <c r="CA255" s="146">
        <v>1.12532722E-4</v>
      </c>
      <c r="CB255" s="146">
        <v>3.7074075000000003E-5</v>
      </c>
      <c r="CC255" s="146">
        <v>4.7705686999999997E-5</v>
      </c>
      <c r="CD255" s="146">
        <v>4.8439470000000001E-5</v>
      </c>
      <c r="CE255" s="146">
        <v>4.9480100000000001E-5</v>
      </c>
      <c r="CF255" s="146">
        <v>5.8280421000000003E-5</v>
      </c>
      <c r="CG255" s="146">
        <v>7.4680254999999994E-5</v>
      </c>
      <c r="CH255" s="146">
        <v>7.4844906999999998E-5</v>
      </c>
      <c r="CI255" s="146">
        <v>7.7588045999999996E-5</v>
      </c>
      <c r="CJ255" s="146">
        <v>4.0392617999999999E-5</v>
      </c>
      <c r="CK255" s="146">
        <v>5.1693926999999997E-5</v>
      </c>
      <c r="CL255" s="146">
        <v>5.5219459999999999E-5</v>
      </c>
      <c r="CM255" s="146">
        <v>6.9729398000000005E-5</v>
      </c>
      <c r="CN255" s="146">
        <v>2.5648534999999999E-4</v>
      </c>
      <c r="CO255" s="146">
        <v>3.2853437700000002E-4</v>
      </c>
      <c r="CP255" s="146">
        <v>3.3573607099999999E-4</v>
      </c>
      <c r="CQ255" s="146">
        <v>3.5318963600000002E-4</v>
      </c>
      <c r="CT255" s="105"/>
    </row>
    <row r="256" spans="1:98" x14ac:dyDescent="0.25">
      <c r="A256" s="122" t="s">
        <v>693</v>
      </c>
      <c r="B256" s="104" t="s">
        <v>698</v>
      </c>
      <c r="C256" s="88" t="s">
        <v>357</v>
      </c>
      <c r="D256" s="123">
        <f t="shared" ca="1" si="28"/>
        <v>7.3931862999999988E-5</v>
      </c>
      <c r="E256" s="123">
        <f t="shared" ca="1" si="28"/>
        <v>1.05844186E-4</v>
      </c>
      <c r="F256" s="123">
        <f t="shared" ca="1" si="28"/>
        <v>0</v>
      </c>
      <c r="G256" s="123">
        <f t="shared" ca="1" si="28"/>
        <v>1.05844186E-4</v>
      </c>
      <c r="H256" s="123">
        <f t="shared" ca="1" si="28"/>
        <v>1.143223675E-4</v>
      </c>
      <c r="I256" s="123">
        <f t="shared" ca="1" si="28"/>
        <v>2.0266498400000002E-4</v>
      </c>
      <c r="J256" s="123">
        <f t="shared" ca="1" si="28"/>
        <v>1.3042701250000002E-4</v>
      </c>
      <c r="K256" s="123">
        <f t="shared" ca="1" si="28"/>
        <v>1.0808590249999998E-5</v>
      </c>
      <c r="L256" s="123">
        <f t="shared" ca="1" si="28"/>
        <v>1.03118985E-5</v>
      </c>
      <c r="M256" s="123">
        <f t="shared" ca="1" si="28"/>
        <v>2.9772366999999999E-5</v>
      </c>
      <c r="N256" s="123">
        <f t="shared" ca="1" si="28"/>
        <v>4.82316935E-5</v>
      </c>
      <c r="O256" s="123">
        <f t="shared" ca="1" si="28"/>
        <v>2.723476575E-5</v>
      </c>
      <c r="P256" s="123">
        <f t="shared" ca="1" si="28"/>
        <v>2.9772392499999999E-5</v>
      </c>
      <c r="Q256" s="123">
        <f t="shared" ca="1" si="28"/>
        <v>2.9772366999999999E-5</v>
      </c>
      <c r="R256" s="123">
        <f t="shared" ca="1" si="28"/>
        <v>9.0162787500000006E-6</v>
      </c>
      <c r="S256" s="123">
        <f t="shared" ca="1" si="28"/>
        <v>2.085184725E-5</v>
      </c>
      <c r="T256" s="123">
        <f t="shared" ca="1" si="27"/>
        <v>1.5126422500000001E-5</v>
      </c>
      <c r="U256" s="124">
        <f t="shared" ca="1" si="27"/>
        <v>9.4064444999999997E-5</v>
      </c>
      <c r="X256" s="146">
        <v>5.8928472E-5</v>
      </c>
      <c r="Y256" s="146">
        <v>1.22485902E-4</v>
      </c>
      <c r="Z256" s="146">
        <v>7.7520543999999998E-5</v>
      </c>
      <c r="AA256" s="146">
        <v>3.6792533999999997E-5</v>
      </c>
      <c r="AB256" s="146">
        <v>7.7828842999999993E-5</v>
      </c>
      <c r="AC256" s="146">
        <v>1.7887414699999999E-4</v>
      </c>
      <c r="AD256" s="146">
        <v>1.1118433700000001E-4</v>
      </c>
      <c r="AE256" s="146">
        <v>5.5489416999999997E-5</v>
      </c>
      <c r="AF256" s="146">
        <v>0</v>
      </c>
      <c r="AG256" s="146">
        <v>0</v>
      </c>
      <c r="AH256" s="146">
        <v>0</v>
      </c>
      <c r="AI256" s="146">
        <v>0</v>
      </c>
      <c r="AJ256" s="146">
        <v>7.7828842999999993E-5</v>
      </c>
      <c r="AK256" s="146">
        <v>1.7887414699999999E-4</v>
      </c>
      <c r="AL256" s="146">
        <v>1.1118433700000001E-4</v>
      </c>
      <c r="AM256" s="146">
        <v>5.5489416999999997E-5</v>
      </c>
      <c r="AN256" s="146">
        <v>8.3847748000000005E-5</v>
      </c>
      <c r="AO256" s="146">
        <v>1.9558670400000001E-4</v>
      </c>
      <c r="AP256" s="146">
        <v>1.20345746E-4</v>
      </c>
      <c r="AQ256" s="146">
        <v>5.7509271999999998E-5</v>
      </c>
      <c r="AR256" s="146">
        <v>1.7006250799999999E-4</v>
      </c>
      <c r="AS256" s="146">
        <v>2.0203032399999999E-4</v>
      </c>
      <c r="AT256" s="146">
        <v>2.19100329E-4</v>
      </c>
      <c r="AU256" s="146">
        <v>2.19466775E-4</v>
      </c>
      <c r="AV256" s="146">
        <v>9.7526284000000005E-5</v>
      </c>
      <c r="AW256" s="146">
        <v>2.1997162999999999E-4</v>
      </c>
      <c r="AX256" s="146">
        <v>1.40002269E-4</v>
      </c>
      <c r="AY256" s="146">
        <v>6.4207866999999995E-5</v>
      </c>
      <c r="AZ256" s="146">
        <v>1.7823512999999999E-5</v>
      </c>
      <c r="BA256" s="146">
        <v>2.5410847999999999E-5</v>
      </c>
      <c r="BB256" s="109">
        <v>0</v>
      </c>
      <c r="BC256" s="109">
        <v>0</v>
      </c>
      <c r="BD256" s="146">
        <v>2.0872406999999999E-5</v>
      </c>
      <c r="BE256" s="146">
        <v>2.0375186999999999E-5</v>
      </c>
      <c r="BF256" s="146">
        <v>0</v>
      </c>
      <c r="BG256" s="146">
        <v>0</v>
      </c>
      <c r="BH256" s="146">
        <v>2.1747183000000001E-5</v>
      </c>
      <c r="BI256" s="146">
        <v>5.0304873E-5</v>
      </c>
      <c r="BJ256" s="146">
        <v>3.1375754E-5</v>
      </c>
      <c r="BK256" s="146">
        <v>1.5661658000000001E-5</v>
      </c>
      <c r="BL256" s="146">
        <v>4.4349471E-5</v>
      </c>
      <c r="BM256" s="146">
        <v>7.6527130000000003E-5</v>
      </c>
      <c r="BN256" s="146">
        <v>4.4023880000000002E-5</v>
      </c>
      <c r="BO256" s="146">
        <v>2.8026293000000001E-5</v>
      </c>
      <c r="BP256" s="146">
        <v>1.9845616999999998E-5</v>
      </c>
      <c r="BQ256" s="146">
        <v>4.5840907999999999E-5</v>
      </c>
      <c r="BR256" s="146">
        <v>2.8785934000000001E-5</v>
      </c>
      <c r="BS256" s="146">
        <v>1.4466604000000001E-5</v>
      </c>
      <c r="BT256" s="146">
        <v>2.1747211000000001E-5</v>
      </c>
      <c r="BU256" s="146">
        <v>5.0304930999999998E-5</v>
      </c>
      <c r="BV256" s="146">
        <v>3.1375777999999998E-5</v>
      </c>
      <c r="BW256" s="146">
        <v>1.5661649999999999E-5</v>
      </c>
      <c r="BX256" s="146">
        <v>2.1747183000000001E-5</v>
      </c>
      <c r="BY256" s="146">
        <v>5.0304873E-5</v>
      </c>
      <c r="BZ256" s="146">
        <v>3.1375754E-5</v>
      </c>
      <c r="CA256" s="146">
        <v>1.5661658000000001E-5</v>
      </c>
      <c r="CB256" s="146">
        <v>0</v>
      </c>
      <c r="CC256" s="146">
        <v>2.2058496000000001E-5</v>
      </c>
      <c r="CD256" s="146">
        <v>1.4006618999999999E-5</v>
      </c>
      <c r="CE256" s="146">
        <v>0</v>
      </c>
      <c r="CF256" s="146">
        <v>1.5166120999999999E-5</v>
      </c>
      <c r="CG256" s="146">
        <v>3.4973015E-5</v>
      </c>
      <c r="CH256" s="146">
        <v>2.2076257E-5</v>
      </c>
      <c r="CI256" s="146">
        <v>1.1191996E-5</v>
      </c>
      <c r="CJ256" s="146">
        <v>1.0424143E-5</v>
      </c>
      <c r="CK256" s="146">
        <v>2.4055884000000001E-5</v>
      </c>
      <c r="CL256" s="146">
        <v>1.5900965999999999E-5</v>
      </c>
      <c r="CM256" s="146">
        <v>1.0124697E-5</v>
      </c>
      <c r="CN256" s="146">
        <v>7.0033972000000004E-5</v>
      </c>
      <c r="CO256" s="146">
        <v>1.5526742500000001E-4</v>
      </c>
      <c r="CP256" s="146">
        <v>9.8077559000000006E-5</v>
      </c>
      <c r="CQ256" s="146">
        <v>5.2878823999999998E-5</v>
      </c>
      <c r="CT256" s="105"/>
    </row>
    <row r="257" spans="1:98" x14ac:dyDescent="0.25">
      <c r="A257" s="122" t="s">
        <v>693</v>
      </c>
      <c r="B257" s="104" t="s">
        <v>698</v>
      </c>
      <c r="C257" s="88" t="s">
        <v>358</v>
      </c>
      <c r="D257" s="123">
        <f t="shared" ca="1" si="28"/>
        <v>2.6291632500000001E-6</v>
      </c>
      <c r="E257" s="123">
        <f t="shared" ca="1" si="28"/>
        <v>3.9603695000000001E-6</v>
      </c>
      <c r="F257" s="123">
        <f t="shared" ca="1" si="28"/>
        <v>0</v>
      </c>
      <c r="G257" s="123">
        <f t="shared" ca="1" si="28"/>
        <v>3.9603695000000001E-6</v>
      </c>
      <c r="H257" s="123">
        <f t="shared" ca="1" si="28"/>
        <v>4.1508095000000003E-6</v>
      </c>
      <c r="I257" s="123">
        <f t="shared" ca="1" si="28"/>
        <v>5.9169669750000003E-5</v>
      </c>
      <c r="J257" s="123">
        <f t="shared" ca="1" si="28"/>
        <v>4.8175082500000001E-6</v>
      </c>
      <c r="K257" s="123">
        <f t="shared" ca="1" si="28"/>
        <v>0</v>
      </c>
      <c r="L257" s="123">
        <f t="shared" ca="1" si="28"/>
        <v>0</v>
      </c>
      <c r="M257" s="123">
        <f t="shared" ca="1" si="28"/>
        <v>0</v>
      </c>
      <c r="N257" s="123">
        <f t="shared" ca="1" si="28"/>
        <v>0</v>
      </c>
      <c r="O257" s="123">
        <f t="shared" ca="1" si="28"/>
        <v>0</v>
      </c>
      <c r="P257" s="123">
        <f t="shared" ca="1" si="28"/>
        <v>0</v>
      </c>
      <c r="Q257" s="123">
        <f t="shared" ca="1" si="28"/>
        <v>0</v>
      </c>
      <c r="R257" s="123">
        <f t="shared" ca="1" si="28"/>
        <v>0</v>
      </c>
      <c r="S257" s="123">
        <f t="shared" ref="S257:U272" ca="1" si="29">AVERAGE(OFFSET($X257,0,4*S$3-4,1,4))</f>
        <v>0</v>
      </c>
      <c r="T257" s="123">
        <f t="shared" ca="1" si="29"/>
        <v>0</v>
      </c>
      <c r="U257" s="124">
        <f t="shared" ca="1" si="29"/>
        <v>3.3176852500000001E-6</v>
      </c>
      <c r="X257" s="146">
        <v>0</v>
      </c>
      <c r="Y257" s="146">
        <v>1.0516653E-5</v>
      </c>
      <c r="Z257" s="146">
        <v>0</v>
      </c>
      <c r="AA257" s="146">
        <v>0</v>
      </c>
      <c r="AB257" s="146">
        <v>0</v>
      </c>
      <c r="AC257" s="146">
        <v>1.5841478000000001E-5</v>
      </c>
      <c r="AD257" s="146">
        <v>0</v>
      </c>
      <c r="AE257" s="146">
        <v>0</v>
      </c>
      <c r="AF257" s="146">
        <v>0</v>
      </c>
      <c r="AG257" s="146">
        <v>0</v>
      </c>
      <c r="AH257" s="146">
        <v>0</v>
      </c>
      <c r="AI257" s="146">
        <v>0</v>
      </c>
      <c r="AJ257" s="146">
        <v>0</v>
      </c>
      <c r="AK257" s="146">
        <v>1.5841478000000001E-5</v>
      </c>
      <c r="AL257" s="146">
        <v>0</v>
      </c>
      <c r="AM257" s="146">
        <v>0</v>
      </c>
      <c r="AN257" s="146">
        <v>0</v>
      </c>
      <c r="AO257" s="146">
        <v>1.6603238000000001E-5</v>
      </c>
      <c r="AP257" s="146">
        <v>0</v>
      </c>
      <c r="AQ257" s="146">
        <v>0</v>
      </c>
      <c r="AR257" s="146">
        <v>4.60401E-5</v>
      </c>
      <c r="AS257" s="146">
        <v>9.6471076999999996E-5</v>
      </c>
      <c r="AT257" s="146">
        <v>6.2329302000000005E-5</v>
      </c>
      <c r="AU257" s="146">
        <v>3.1838200000000003E-5</v>
      </c>
      <c r="AV257" s="146">
        <v>0</v>
      </c>
      <c r="AW257" s="146">
        <v>1.9270033E-5</v>
      </c>
      <c r="AX257" s="146">
        <v>0</v>
      </c>
      <c r="AY257" s="146">
        <v>0</v>
      </c>
      <c r="AZ257" s="146">
        <v>0</v>
      </c>
      <c r="BA257" s="146">
        <v>0</v>
      </c>
      <c r="BB257" s="109">
        <v>0</v>
      </c>
      <c r="BC257" s="109">
        <v>0</v>
      </c>
      <c r="BD257" s="146">
        <v>0</v>
      </c>
      <c r="BE257" s="146">
        <v>0</v>
      </c>
      <c r="BF257" s="146">
        <v>0</v>
      </c>
      <c r="BG257" s="146">
        <v>0</v>
      </c>
      <c r="BH257" s="146">
        <v>0</v>
      </c>
      <c r="BI257" s="146">
        <v>0</v>
      </c>
      <c r="BJ257" s="146">
        <v>0</v>
      </c>
      <c r="BK257" s="146">
        <v>0</v>
      </c>
      <c r="BL257" s="146">
        <v>0</v>
      </c>
      <c r="BM257" s="146">
        <v>0</v>
      </c>
      <c r="BN257" s="146">
        <v>0</v>
      </c>
      <c r="BO257" s="146">
        <v>0</v>
      </c>
      <c r="BP257" s="146">
        <v>0</v>
      </c>
      <c r="BQ257" s="146">
        <v>0</v>
      </c>
      <c r="BR257" s="146">
        <v>0</v>
      </c>
      <c r="BS257" s="146">
        <v>0</v>
      </c>
      <c r="BT257" s="146">
        <v>0</v>
      </c>
      <c r="BU257" s="146">
        <v>0</v>
      </c>
      <c r="BV257" s="146">
        <v>0</v>
      </c>
      <c r="BW257" s="146">
        <v>0</v>
      </c>
      <c r="BX257" s="146">
        <v>0</v>
      </c>
      <c r="BY257" s="146">
        <v>0</v>
      </c>
      <c r="BZ257" s="146">
        <v>0</v>
      </c>
      <c r="CA257" s="146">
        <v>0</v>
      </c>
      <c r="CB257" s="146">
        <v>0</v>
      </c>
      <c r="CC257" s="146">
        <v>0</v>
      </c>
      <c r="CD257" s="146">
        <v>0</v>
      </c>
      <c r="CE257" s="146">
        <v>0</v>
      </c>
      <c r="CF257" s="146">
        <v>0</v>
      </c>
      <c r="CG257" s="146">
        <v>0</v>
      </c>
      <c r="CH257" s="146">
        <v>0</v>
      </c>
      <c r="CI257" s="146">
        <v>0</v>
      </c>
      <c r="CJ257" s="146">
        <v>0</v>
      </c>
      <c r="CK257" s="146">
        <v>0</v>
      </c>
      <c r="CL257" s="146">
        <v>0</v>
      </c>
      <c r="CM257" s="146">
        <v>0</v>
      </c>
      <c r="CN257" s="146">
        <v>0</v>
      </c>
      <c r="CO257" s="146">
        <v>1.3270741E-5</v>
      </c>
      <c r="CP257" s="146">
        <v>0</v>
      </c>
      <c r="CQ257" s="146">
        <v>0</v>
      </c>
      <c r="CT257" s="105"/>
    </row>
    <row r="258" spans="1:98" x14ac:dyDescent="0.25">
      <c r="A258" s="122" t="s">
        <v>693</v>
      </c>
      <c r="B258" s="104" t="s">
        <v>698</v>
      </c>
      <c r="C258" s="88" t="s">
        <v>359</v>
      </c>
      <c r="D258" s="123">
        <f t="shared" ref="D258:S273" ca="1" si="30">AVERAGE(OFFSET($X258,0,4*D$3-4,1,4))</f>
        <v>1.54535793E-4</v>
      </c>
      <c r="E258" s="123">
        <f t="shared" ca="1" si="30"/>
        <v>2.2478487349999999E-4</v>
      </c>
      <c r="F258" s="123">
        <f t="shared" ca="1" si="30"/>
        <v>0</v>
      </c>
      <c r="G258" s="123">
        <f t="shared" ca="1" si="30"/>
        <v>2.2478487349999999E-4</v>
      </c>
      <c r="H258" s="123">
        <f t="shared" ca="1" si="30"/>
        <v>2.4163136224999998E-4</v>
      </c>
      <c r="I258" s="123">
        <f t="shared" ca="1" si="30"/>
        <v>0</v>
      </c>
      <c r="J258" s="123">
        <f t="shared" ca="1" si="30"/>
        <v>2.7730896100000004E-4</v>
      </c>
      <c r="K258" s="123">
        <f t="shared" ca="1" si="30"/>
        <v>1.40358475E-5</v>
      </c>
      <c r="L258" s="123">
        <f t="shared" ca="1" si="30"/>
        <v>1.27703645E-5</v>
      </c>
      <c r="M258" s="123">
        <f t="shared" ca="1" si="30"/>
        <v>6.187390775E-5</v>
      </c>
      <c r="N258" s="123">
        <f t="shared" ca="1" si="30"/>
        <v>5.5945480999999996E-5</v>
      </c>
      <c r="O258" s="123">
        <f t="shared" ca="1" si="30"/>
        <v>5.7033543250000005E-5</v>
      </c>
      <c r="P258" s="123">
        <f t="shared" ca="1" si="30"/>
        <v>6.187392125E-5</v>
      </c>
      <c r="Q258" s="123">
        <f t="shared" ca="1" si="30"/>
        <v>6.187390775E-5</v>
      </c>
      <c r="R258" s="123">
        <f t="shared" ca="1" si="30"/>
        <v>2.7658455999999999E-5</v>
      </c>
      <c r="S258" s="123">
        <f t="shared" ca="1" si="30"/>
        <v>4.4886018249999998E-5</v>
      </c>
      <c r="T258" s="123">
        <f t="shared" ca="1" si="29"/>
        <v>3.2459806499999998E-5</v>
      </c>
      <c r="U258" s="124">
        <f t="shared" ca="1" si="29"/>
        <v>1.9156312249999998E-4</v>
      </c>
      <c r="X258" s="146">
        <v>0</v>
      </c>
      <c r="Y258" s="146">
        <v>2.98633007E-4</v>
      </c>
      <c r="Z258" s="146">
        <v>2.31156358E-4</v>
      </c>
      <c r="AA258" s="146">
        <v>8.8353807E-5</v>
      </c>
      <c r="AB258" s="146">
        <v>1.1046659999999999E-5</v>
      </c>
      <c r="AC258" s="146">
        <v>4.3172038899999998E-4</v>
      </c>
      <c r="AD258" s="146">
        <v>3.2186987599999999E-4</v>
      </c>
      <c r="AE258" s="146">
        <v>1.34502569E-4</v>
      </c>
      <c r="AF258" s="146">
        <v>0</v>
      </c>
      <c r="AG258" s="146">
        <v>0</v>
      </c>
      <c r="AH258" s="146">
        <v>0</v>
      </c>
      <c r="AI258" s="146">
        <v>0</v>
      </c>
      <c r="AJ258" s="146">
        <v>1.1046659999999999E-5</v>
      </c>
      <c r="AK258" s="146">
        <v>4.3172038899999998E-4</v>
      </c>
      <c r="AL258" s="146">
        <v>3.2186987599999999E-4</v>
      </c>
      <c r="AM258" s="146">
        <v>1.34502569E-4</v>
      </c>
      <c r="AN258" s="146">
        <v>1.1475748000000001E-5</v>
      </c>
      <c r="AO258" s="146">
        <v>4.6420419200000001E-4</v>
      </c>
      <c r="AP258" s="146">
        <v>3.5162343400000002E-4</v>
      </c>
      <c r="AQ258" s="146">
        <v>1.3922207499999999E-4</v>
      </c>
      <c r="AR258" s="146">
        <v>0</v>
      </c>
      <c r="AS258" s="146">
        <v>0</v>
      </c>
      <c r="AT258" s="146">
        <v>0</v>
      </c>
      <c r="AU258" s="146">
        <v>0</v>
      </c>
      <c r="AV258" s="146">
        <v>1.2810244E-5</v>
      </c>
      <c r="AW258" s="146">
        <v>5.3118119500000002E-4</v>
      </c>
      <c r="AX258" s="146">
        <v>4.0928768300000002E-4</v>
      </c>
      <c r="AY258" s="146">
        <v>1.55956722E-4</v>
      </c>
      <c r="AZ258" s="146">
        <v>0</v>
      </c>
      <c r="BA258" s="146">
        <v>5.6143390000000001E-5</v>
      </c>
      <c r="BB258" s="109">
        <v>0</v>
      </c>
      <c r="BC258" s="109">
        <v>0</v>
      </c>
      <c r="BD258" s="146">
        <v>0</v>
      </c>
      <c r="BE258" s="146">
        <v>5.1081458000000001E-5</v>
      </c>
      <c r="BF258" s="146">
        <v>0</v>
      </c>
      <c r="BG258" s="146">
        <v>0</v>
      </c>
      <c r="BH258" s="146">
        <v>0</v>
      </c>
      <c r="BI258" s="146">
        <v>1.1971396800000001E-4</v>
      </c>
      <c r="BJ258" s="146">
        <v>9.0122366999999999E-5</v>
      </c>
      <c r="BK258" s="146">
        <v>3.7659296000000003E-5</v>
      </c>
      <c r="BL258" s="146">
        <v>0</v>
      </c>
      <c r="BM258" s="146">
        <v>1.0256187199999999E-4</v>
      </c>
      <c r="BN258" s="146">
        <v>8.3431949999999993E-5</v>
      </c>
      <c r="BO258" s="146">
        <v>3.7788101999999997E-5</v>
      </c>
      <c r="BP258" s="146">
        <v>0</v>
      </c>
      <c r="BQ258" s="146">
        <v>1.1015928000000001E-4</v>
      </c>
      <c r="BR258" s="146">
        <v>8.3080280000000003E-5</v>
      </c>
      <c r="BS258" s="146">
        <v>3.4894612999999998E-5</v>
      </c>
      <c r="BT258" s="146">
        <v>0</v>
      </c>
      <c r="BU258" s="146">
        <v>1.1971398099999999E-4</v>
      </c>
      <c r="BV258" s="146">
        <v>9.0122438999999996E-5</v>
      </c>
      <c r="BW258" s="146">
        <v>3.7659264999999998E-5</v>
      </c>
      <c r="BX258" s="146">
        <v>0</v>
      </c>
      <c r="BY258" s="146">
        <v>1.1971396800000001E-4</v>
      </c>
      <c r="BZ258" s="146">
        <v>9.0122366999999999E-5</v>
      </c>
      <c r="CA258" s="146">
        <v>3.7659296000000003E-5</v>
      </c>
      <c r="CB258" s="146">
        <v>0</v>
      </c>
      <c r="CC258" s="146">
        <v>5.2783366000000001E-5</v>
      </c>
      <c r="CD258" s="146">
        <v>4.0801669999999997E-5</v>
      </c>
      <c r="CE258" s="146">
        <v>1.7048787999999999E-5</v>
      </c>
      <c r="CF258" s="146">
        <v>0</v>
      </c>
      <c r="CG258" s="146">
        <v>8.6195338000000002E-5</v>
      </c>
      <c r="CH258" s="146">
        <v>6.5630866000000002E-5</v>
      </c>
      <c r="CI258" s="146">
        <v>2.7717869E-5</v>
      </c>
      <c r="CJ258" s="146">
        <v>0</v>
      </c>
      <c r="CK258" s="146">
        <v>5.8414834000000002E-5</v>
      </c>
      <c r="CL258" s="146">
        <v>4.6711873999999998E-5</v>
      </c>
      <c r="CM258" s="146">
        <v>2.4712518E-5</v>
      </c>
      <c r="CN258" s="146">
        <v>0</v>
      </c>
      <c r="CO258" s="146">
        <v>3.6562526800000002E-4</v>
      </c>
      <c r="CP258" s="146">
        <v>2.7756785899999998E-4</v>
      </c>
      <c r="CQ258" s="146">
        <v>1.23059363E-4</v>
      </c>
      <c r="CT258" s="105"/>
    </row>
    <row r="259" spans="1:98" x14ac:dyDescent="0.25">
      <c r="A259" s="122" t="s">
        <v>693</v>
      </c>
      <c r="B259" s="104" t="s">
        <v>698</v>
      </c>
      <c r="C259" s="88" t="s">
        <v>360</v>
      </c>
      <c r="D259" s="123">
        <f t="shared" ca="1" si="30"/>
        <v>9.8902034407499992E-3</v>
      </c>
      <c r="E259" s="123">
        <f t="shared" ca="1" si="30"/>
        <v>1.6570186618500002E-2</v>
      </c>
      <c r="F259" s="123">
        <f t="shared" ca="1" si="30"/>
        <v>2.0153149549999999E-4</v>
      </c>
      <c r="G259" s="123">
        <f t="shared" ca="1" si="30"/>
        <v>1.6570186618500002E-2</v>
      </c>
      <c r="H259" s="123">
        <f t="shared" ca="1" si="30"/>
        <v>1.7354433259499997E-2</v>
      </c>
      <c r="I259" s="123">
        <f t="shared" ca="1" si="30"/>
        <v>1.2669219274999999E-4</v>
      </c>
      <c r="J259" s="123">
        <f t="shared" ca="1" si="30"/>
        <v>1.8692862681249998E-2</v>
      </c>
      <c r="K259" s="123">
        <f t="shared" ca="1" si="30"/>
        <v>1.2727381037500002E-3</v>
      </c>
      <c r="L259" s="123">
        <f t="shared" ca="1" si="30"/>
        <v>1.2100205265000001E-3</v>
      </c>
      <c r="M259" s="123">
        <f t="shared" ca="1" si="30"/>
        <v>4.31123786325E-3</v>
      </c>
      <c r="N259" s="123">
        <f t="shared" ca="1" si="30"/>
        <v>9.7255748947500005E-3</v>
      </c>
      <c r="O259" s="123">
        <f t="shared" ca="1" si="30"/>
        <v>4.0028450660000003E-3</v>
      </c>
      <c r="P259" s="123">
        <f t="shared" ca="1" si="30"/>
        <v>4.3112381835000001E-3</v>
      </c>
      <c r="Q259" s="123">
        <f t="shared" ca="1" si="30"/>
        <v>4.31123786325E-3</v>
      </c>
      <c r="R259" s="123">
        <f t="shared" ca="1" si="30"/>
        <v>1.9341774832499999E-3</v>
      </c>
      <c r="S259" s="123">
        <f t="shared" ca="1" si="30"/>
        <v>3.0144901510000006E-3</v>
      </c>
      <c r="T259" s="123">
        <f t="shared" ca="1" si="29"/>
        <v>2.2372761404999999E-3</v>
      </c>
      <c r="U259" s="124">
        <f t="shared" ca="1" si="29"/>
        <v>1.17879085035E-2</v>
      </c>
      <c r="X259" s="146">
        <v>9.9248493229999995E-3</v>
      </c>
      <c r="Y259" s="146">
        <v>9.7380347459999992E-3</v>
      </c>
      <c r="Z259" s="146">
        <v>1.0341205096999999E-2</v>
      </c>
      <c r="AA259" s="146">
        <v>9.5567245970000006E-3</v>
      </c>
      <c r="AB259" s="146">
        <v>1.4932054348000001E-2</v>
      </c>
      <c r="AC259" s="146">
        <v>1.6963568974E-2</v>
      </c>
      <c r="AD259" s="146">
        <v>1.7278910936000001E-2</v>
      </c>
      <c r="AE259" s="146">
        <v>1.7106212216000002E-2</v>
      </c>
      <c r="AF259" s="146">
        <v>1.2859044200000001E-4</v>
      </c>
      <c r="AG259" s="146">
        <v>1.3295518800000001E-4</v>
      </c>
      <c r="AH259" s="146">
        <v>2.0749389799999999E-4</v>
      </c>
      <c r="AI259" s="146">
        <v>3.3708645399999998E-4</v>
      </c>
      <c r="AJ259" s="146">
        <v>1.4932054348000001E-2</v>
      </c>
      <c r="AK259" s="146">
        <v>1.6963568974E-2</v>
      </c>
      <c r="AL259" s="146">
        <v>1.7278910936000001E-2</v>
      </c>
      <c r="AM259" s="146">
        <v>1.7106212216000002E-2</v>
      </c>
      <c r="AN259" s="146">
        <v>1.6934835474000001E-2</v>
      </c>
      <c r="AO259" s="146">
        <v>1.8065329554999999E-2</v>
      </c>
      <c r="AP259" s="146">
        <v>1.7699783984999998E-2</v>
      </c>
      <c r="AQ259" s="146">
        <v>1.6717784023999999E-2</v>
      </c>
      <c r="AR259" s="146">
        <v>0</v>
      </c>
      <c r="AS259" s="146">
        <v>2.4218801799999999E-4</v>
      </c>
      <c r="AT259" s="146">
        <v>1.8731938400000001E-4</v>
      </c>
      <c r="AU259" s="146">
        <v>7.7261368999999994E-5</v>
      </c>
      <c r="AV259" s="146">
        <v>1.8229024383E-2</v>
      </c>
      <c r="AW259" s="146">
        <v>1.9455152571000001E-2</v>
      </c>
      <c r="AX259" s="146">
        <v>1.9100080782000001E-2</v>
      </c>
      <c r="AY259" s="146">
        <v>1.7987192988999999E-2</v>
      </c>
      <c r="AZ259" s="146">
        <v>2.4812453910000002E-3</v>
      </c>
      <c r="BA259" s="146">
        <v>2.6097070240000001E-3</v>
      </c>
      <c r="BB259" s="109">
        <v>0</v>
      </c>
      <c r="BC259" s="109">
        <v>0</v>
      </c>
      <c r="BD259" s="146">
        <v>2.784420681E-3</v>
      </c>
      <c r="BE259" s="146">
        <v>1.8832892510000001E-3</v>
      </c>
      <c r="BF259" s="146">
        <v>7.4976127000000003E-5</v>
      </c>
      <c r="BG259" s="146">
        <v>9.7396047000000003E-5</v>
      </c>
      <c r="BH259" s="146">
        <v>3.9448956360000004E-3</v>
      </c>
      <c r="BI259" s="146">
        <v>4.2514859670000002E-3</v>
      </c>
      <c r="BJ259" s="146">
        <v>4.4501880820000004E-3</v>
      </c>
      <c r="BK259" s="146">
        <v>4.5983817679999999E-3</v>
      </c>
      <c r="BL259" s="146">
        <v>9.5534844180000002E-3</v>
      </c>
      <c r="BM259" s="146">
        <v>8.6103044230000005E-3</v>
      </c>
      <c r="BN259" s="146">
        <v>9.4097559869999996E-3</v>
      </c>
      <c r="BO259" s="146">
        <v>1.1328754751E-2</v>
      </c>
      <c r="BP259" s="146">
        <v>3.6386690869999998E-3</v>
      </c>
      <c r="BQ259" s="146">
        <v>3.9419905539999998E-3</v>
      </c>
      <c r="BR259" s="146">
        <v>4.1478957249999997E-3</v>
      </c>
      <c r="BS259" s="146">
        <v>4.2828248980000001E-3</v>
      </c>
      <c r="BT259" s="146">
        <v>3.9449022100000002E-3</v>
      </c>
      <c r="BU259" s="146">
        <v>4.2514749030000002E-3</v>
      </c>
      <c r="BV259" s="146">
        <v>4.4501851069999997E-3</v>
      </c>
      <c r="BW259" s="146">
        <v>4.5983905139999996E-3</v>
      </c>
      <c r="BX259" s="146">
        <v>3.9448956360000004E-3</v>
      </c>
      <c r="BY259" s="146">
        <v>4.2514859670000002E-3</v>
      </c>
      <c r="BZ259" s="146">
        <v>4.4501880820000004E-3</v>
      </c>
      <c r="CA259" s="146">
        <v>4.5983817679999999E-3</v>
      </c>
      <c r="CB259" s="146">
        <v>1.741213026E-3</v>
      </c>
      <c r="CC259" s="146">
        <v>1.9067125380000001E-3</v>
      </c>
      <c r="CD259" s="146">
        <v>2.0247388829999998E-3</v>
      </c>
      <c r="CE259" s="146">
        <v>2.0640454859999998E-3</v>
      </c>
      <c r="CF259" s="146">
        <v>2.7334412980000002E-3</v>
      </c>
      <c r="CG259" s="146">
        <v>2.9755269500000001E-3</v>
      </c>
      <c r="CH259" s="146">
        <v>3.1253023770000002E-3</v>
      </c>
      <c r="CI259" s="146">
        <v>3.2236899790000001E-3</v>
      </c>
      <c r="CJ259" s="146">
        <v>1.85632897E-3</v>
      </c>
      <c r="CK259" s="146">
        <v>2.0463657650000001E-3</v>
      </c>
      <c r="CL259" s="146">
        <v>2.2525968080000002E-3</v>
      </c>
      <c r="CM259" s="146">
        <v>2.7938130189999999E-3</v>
      </c>
      <c r="CN259" s="146">
        <v>1.0608125554E-2</v>
      </c>
      <c r="CO259" s="146">
        <v>1.1479621996E-2</v>
      </c>
      <c r="CP259" s="146">
        <v>1.2183291775999999E-2</v>
      </c>
      <c r="CQ259" s="146">
        <v>1.2880594687999999E-2</v>
      </c>
      <c r="CT259" s="105"/>
    </row>
    <row r="260" spans="1:98" x14ac:dyDescent="0.25">
      <c r="A260" s="122" t="s">
        <v>693</v>
      </c>
      <c r="B260" s="104" t="s">
        <v>698</v>
      </c>
      <c r="C260" s="88" t="s">
        <v>363</v>
      </c>
      <c r="D260" s="123">
        <f t="shared" ca="1" si="30"/>
        <v>7.179493675E-4</v>
      </c>
      <c r="E260" s="123">
        <f t="shared" ca="1" si="30"/>
        <v>9.1946956299999993E-4</v>
      </c>
      <c r="F260" s="123">
        <f t="shared" ca="1" si="30"/>
        <v>1.3384091949999999E-4</v>
      </c>
      <c r="G260" s="123">
        <f t="shared" ca="1" si="30"/>
        <v>9.1946956299999993E-4</v>
      </c>
      <c r="H260" s="123">
        <f t="shared" ca="1" si="30"/>
        <v>8.2354853750000003E-4</v>
      </c>
      <c r="I260" s="123">
        <f t="shared" ca="1" si="30"/>
        <v>2.6376637500000002E-6</v>
      </c>
      <c r="J260" s="123">
        <f t="shared" ca="1" si="30"/>
        <v>7.7620012650000004E-4</v>
      </c>
      <c r="K260" s="123">
        <f t="shared" ca="1" si="30"/>
        <v>3.789688975E-5</v>
      </c>
      <c r="L260" s="123">
        <f t="shared" ca="1" si="30"/>
        <v>2.1574863750000002E-5</v>
      </c>
      <c r="M260" s="123">
        <f t="shared" ca="1" si="30"/>
        <v>2.5355545300000001E-4</v>
      </c>
      <c r="N260" s="123">
        <f t="shared" ca="1" si="30"/>
        <v>5.3313909375000002E-4</v>
      </c>
      <c r="O260" s="123">
        <f t="shared" ca="1" si="30"/>
        <v>2.3950469775000001E-4</v>
      </c>
      <c r="P260" s="123">
        <f t="shared" ca="1" si="30"/>
        <v>2.5355563824999998E-4</v>
      </c>
      <c r="Q260" s="123">
        <f t="shared" ca="1" si="30"/>
        <v>2.5355545300000001E-4</v>
      </c>
      <c r="R260" s="123">
        <f t="shared" ca="1" si="30"/>
        <v>1.1829418375E-4</v>
      </c>
      <c r="S260" s="123">
        <f t="shared" ca="1" si="30"/>
        <v>1.84154803E-4</v>
      </c>
      <c r="T260" s="123">
        <f t="shared" ca="1" si="29"/>
        <v>1.46453951E-4</v>
      </c>
      <c r="U260" s="124">
        <f t="shared" ca="1" si="29"/>
        <v>7.2481404399999999E-4</v>
      </c>
      <c r="X260" s="146">
        <v>3.8985592499999998E-4</v>
      </c>
      <c r="Y260" s="146">
        <v>2.13695046E-4</v>
      </c>
      <c r="Z260" s="146">
        <v>9.9777424499999999E-4</v>
      </c>
      <c r="AA260" s="146">
        <v>1.270472254E-3</v>
      </c>
      <c r="AB260" s="146">
        <v>3.2532241499999998E-4</v>
      </c>
      <c r="AC260" s="146">
        <v>2.1828162000000001E-4</v>
      </c>
      <c r="AD260" s="146">
        <v>1.1234031859999999E-3</v>
      </c>
      <c r="AE260" s="146">
        <v>2.0108710309999999E-3</v>
      </c>
      <c r="AF260" s="146">
        <v>9.6652368000000002E-5</v>
      </c>
      <c r="AG260" s="146">
        <v>3.2238279000000002E-5</v>
      </c>
      <c r="AH260" s="146">
        <v>2.8337753000000002E-4</v>
      </c>
      <c r="AI260" s="146">
        <v>1.2309550099999999E-4</v>
      </c>
      <c r="AJ260" s="146">
        <v>3.2532241499999998E-4</v>
      </c>
      <c r="AK260" s="146">
        <v>2.1828162000000001E-4</v>
      </c>
      <c r="AL260" s="146">
        <v>1.1234031859999999E-3</v>
      </c>
      <c r="AM260" s="146">
        <v>2.0108710309999999E-3</v>
      </c>
      <c r="AN260" s="146">
        <v>3.44016242E-4</v>
      </c>
      <c r="AO260" s="146">
        <v>2.16504226E-4</v>
      </c>
      <c r="AP260" s="146">
        <v>1.032735723E-3</v>
      </c>
      <c r="AQ260" s="146">
        <v>1.7009379590000001E-3</v>
      </c>
      <c r="AR260" s="146">
        <v>0</v>
      </c>
      <c r="AS260" s="146">
        <v>0</v>
      </c>
      <c r="AT260" s="146">
        <v>0</v>
      </c>
      <c r="AU260" s="146">
        <v>1.0550655000000001E-5</v>
      </c>
      <c r="AV260" s="146">
        <v>3.2020137500000001E-4</v>
      </c>
      <c r="AW260" s="146">
        <v>2.0196131799999999E-4</v>
      </c>
      <c r="AX260" s="146">
        <v>9.4308775400000003E-4</v>
      </c>
      <c r="AY260" s="146">
        <v>1.639550059E-3</v>
      </c>
      <c r="AZ260" s="146">
        <v>9.7283861999999995E-5</v>
      </c>
      <c r="BA260" s="146">
        <v>5.4303696999999998E-5</v>
      </c>
      <c r="BB260" s="109">
        <v>0</v>
      </c>
      <c r="BC260" s="109">
        <v>0</v>
      </c>
      <c r="BD260" s="146">
        <v>5.1597617999999998E-5</v>
      </c>
      <c r="BE260" s="146">
        <v>1.9594110999999999E-5</v>
      </c>
      <c r="BF260" s="146">
        <v>0</v>
      </c>
      <c r="BG260" s="146">
        <v>1.5107726000000001E-5</v>
      </c>
      <c r="BH260" s="146">
        <v>1.0887803500000001E-4</v>
      </c>
      <c r="BI260" s="146">
        <v>7.1706578999999998E-5</v>
      </c>
      <c r="BJ260" s="146">
        <v>3.2985424199999999E-4</v>
      </c>
      <c r="BK260" s="146">
        <v>5.0378295600000001E-4</v>
      </c>
      <c r="BL260" s="146">
        <v>2.0340689099999999E-4</v>
      </c>
      <c r="BM260" s="146">
        <v>1.3494320800000001E-4</v>
      </c>
      <c r="BN260" s="146">
        <v>6.2319490199999996E-4</v>
      </c>
      <c r="BO260" s="146">
        <v>1.171011374E-3</v>
      </c>
      <c r="BP260" s="146">
        <v>1.04361702E-4</v>
      </c>
      <c r="BQ260" s="146">
        <v>6.7378828999999999E-5</v>
      </c>
      <c r="BR260" s="146">
        <v>3.1268495899999999E-4</v>
      </c>
      <c r="BS260" s="146">
        <v>4.7359330100000001E-4</v>
      </c>
      <c r="BT260" s="146">
        <v>1.08878104E-4</v>
      </c>
      <c r="BU260" s="146">
        <v>7.170666E-5</v>
      </c>
      <c r="BV260" s="146">
        <v>3.2985419899999999E-4</v>
      </c>
      <c r="BW260" s="146">
        <v>5.0378358999999997E-4</v>
      </c>
      <c r="BX260" s="146">
        <v>1.0887803500000001E-4</v>
      </c>
      <c r="BY260" s="146">
        <v>7.1706578999999998E-5</v>
      </c>
      <c r="BZ260" s="146">
        <v>3.2985424199999999E-4</v>
      </c>
      <c r="CA260" s="146">
        <v>5.0378295600000001E-4</v>
      </c>
      <c r="CB260" s="146">
        <v>5.2025684000000002E-5</v>
      </c>
      <c r="CC260" s="146">
        <v>3.319272E-5</v>
      </c>
      <c r="CD260" s="146">
        <v>1.5468327E-4</v>
      </c>
      <c r="CE260" s="146">
        <v>2.3327506099999999E-4</v>
      </c>
      <c r="CF260" s="146">
        <v>8.0394503999999995E-5</v>
      </c>
      <c r="CG260" s="146">
        <v>5.1722051999999999E-5</v>
      </c>
      <c r="CH260" s="146">
        <v>2.4047935400000001E-4</v>
      </c>
      <c r="CI260" s="146">
        <v>3.6402330199999998E-4</v>
      </c>
      <c r="CJ260" s="146">
        <v>5.5177643999999999E-5</v>
      </c>
      <c r="CK260" s="146">
        <v>3.5607223000000003E-5</v>
      </c>
      <c r="CL260" s="146">
        <v>1.74717784E-4</v>
      </c>
      <c r="CM260" s="146">
        <v>3.2031315300000001E-4</v>
      </c>
      <c r="CN260" s="146">
        <v>2.5328750299999999E-4</v>
      </c>
      <c r="CO260" s="146">
        <v>1.9824472299999999E-4</v>
      </c>
      <c r="CP260" s="146">
        <v>9.8460287099999999E-4</v>
      </c>
      <c r="CQ260" s="146">
        <v>1.4631210790000001E-3</v>
      </c>
      <c r="CT260" s="105"/>
    </row>
    <row r="261" spans="1:98" x14ac:dyDescent="0.25">
      <c r="A261" s="122" t="s">
        <v>693</v>
      </c>
      <c r="B261" s="104" t="s">
        <v>698</v>
      </c>
      <c r="C261" s="88" t="s">
        <v>364</v>
      </c>
      <c r="D261" s="123">
        <f t="shared" ca="1" si="30"/>
        <v>1.1195456195000001E-3</v>
      </c>
      <c r="E261" s="123">
        <f t="shared" ca="1" si="30"/>
        <v>1.2557769625E-3</v>
      </c>
      <c r="F261" s="123">
        <f t="shared" ca="1" si="30"/>
        <v>2.6802576299999996E-4</v>
      </c>
      <c r="G261" s="123">
        <f t="shared" ca="1" si="30"/>
        <v>1.2557769625E-3</v>
      </c>
      <c r="H261" s="123">
        <f t="shared" ca="1" si="30"/>
        <v>1.1911285995000001E-3</v>
      </c>
      <c r="I261" s="123">
        <f t="shared" ca="1" si="30"/>
        <v>1.6893856222500001E-3</v>
      </c>
      <c r="J261" s="123">
        <f t="shared" ca="1" si="30"/>
        <v>1.1236534929999998E-3</v>
      </c>
      <c r="K261" s="123">
        <f t="shared" ca="1" si="30"/>
        <v>1.7524228399999999E-4</v>
      </c>
      <c r="L261" s="123">
        <f t="shared" ca="1" si="30"/>
        <v>7.5361610499999999E-5</v>
      </c>
      <c r="M261" s="123">
        <f t="shared" ca="1" si="30"/>
        <v>3.8791135050000002E-4</v>
      </c>
      <c r="N261" s="123">
        <f t="shared" ca="1" si="30"/>
        <v>7.9754407824999998E-4</v>
      </c>
      <c r="O261" s="123">
        <f t="shared" ca="1" si="30"/>
        <v>3.6506229975000003E-4</v>
      </c>
      <c r="P261" s="123">
        <f t="shared" ca="1" si="30"/>
        <v>3.8791172800000003E-4</v>
      </c>
      <c r="Q261" s="123">
        <f t="shared" ca="1" si="30"/>
        <v>3.8791135050000002E-4</v>
      </c>
      <c r="R261" s="123">
        <f t="shared" ca="1" si="30"/>
        <v>1.7357811924999998E-4</v>
      </c>
      <c r="S261" s="123">
        <f t="shared" ca="1" si="30"/>
        <v>2.7172166749999999E-4</v>
      </c>
      <c r="T261" s="123">
        <f t="shared" ca="1" si="29"/>
        <v>1.9135958600000001E-4</v>
      </c>
      <c r="U261" s="124">
        <f t="shared" ca="1" si="29"/>
        <v>9.2345009775000007E-4</v>
      </c>
      <c r="X261" s="146">
        <v>1.3607297920000001E-3</v>
      </c>
      <c r="Y261" s="146">
        <v>9.4022797299999998E-4</v>
      </c>
      <c r="Z261" s="146">
        <v>1.1096924529999999E-3</v>
      </c>
      <c r="AA261" s="146">
        <v>1.06753226E-3</v>
      </c>
      <c r="AB261" s="146">
        <v>1.1306582800000001E-3</v>
      </c>
      <c r="AC261" s="146">
        <v>9.8150832900000006E-4</v>
      </c>
      <c r="AD261" s="146">
        <v>1.1933231909999999E-3</v>
      </c>
      <c r="AE261" s="146">
        <v>1.71761805E-3</v>
      </c>
      <c r="AF261" s="146">
        <v>4.7838168800000001E-4</v>
      </c>
      <c r="AG261" s="146">
        <v>2.2674480899999999E-4</v>
      </c>
      <c r="AH261" s="146">
        <v>2.74738614E-4</v>
      </c>
      <c r="AI261" s="146">
        <v>9.2237940999999999E-5</v>
      </c>
      <c r="AJ261" s="146">
        <v>1.1306582800000001E-3</v>
      </c>
      <c r="AK261" s="146">
        <v>9.8150832900000006E-4</v>
      </c>
      <c r="AL261" s="146">
        <v>1.1933231909999999E-3</v>
      </c>
      <c r="AM261" s="146">
        <v>1.71761805E-3</v>
      </c>
      <c r="AN261" s="146">
        <v>1.2022472620000001E-3</v>
      </c>
      <c r="AO261" s="146">
        <v>9.7773824700000001E-4</v>
      </c>
      <c r="AP261" s="146">
        <v>1.132319736E-3</v>
      </c>
      <c r="AQ261" s="146">
        <v>1.4522091529999999E-3</v>
      </c>
      <c r="AR261" s="146">
        <v>9.1796491599999998E-4</v>
      </c>
      <c r="AS261" s="146">
        <v>6.4288482399999999E-4</v>
      </c>
      <c r="AT261" s="146">
        <v>2.7169690900000001E-3</v>
      </c>
      <c r="AU261" s="146">
        <v>2.4797236590000001E-3</v>
      </c>
      <c r="AV261" s="146">
        <v>1.1247591780000001E-3</v>
      </c>
      <c r="AW261" s="146">
        <v>9.1947100900000001E-4</v>
      </c>
      <c r="AX261" s="146">
        <v>1.040064782E-3</v>
      </c>
      <c r="AY261" s="146">
        <v>1.4103190029999999E-3</v>
      </c>
      <c r="AZ261" s="146">
        <v>3.5703370399999999E-4</v>
      </c>
      <c r="BA261" s="146">
        <v>3.4393543199999997E-4</v>
      </c>
      <c r="BB261" s="109">
        <v>0</v>
      </c>
      <c r="BC261" s="109">
        <v>0</v>
      </c>
      <c r="BD261" s="146">
        <v>1.7937805699999999E-4</v>
      </c>
      <c r="BE261" s="146">
        <v>1.22068385E-4</v>
      </c>
      <c r="BF261" s="146">
        <v>0</v>
      </c>
      <c r="BG261" s="146">
        <v>0</v>
      </c>
      <c r="BH261" s="146">
        <v>3.9092842899999999E-4</v>
      </c>
      <c r="BI261" s="146">
        <v>3.2781810700000002E-4</v>
      </c>
      <c r="BJ261" s="146">
        <v>3.8722117799999998E-4</v>
      </c>
      <c r="BK261" s="146">
        <v>4.4567768800000002E-4</v>
      </c>
      <c r="BL261" s="146">
        <v>7.3532901200000001E-4</v>
      </c>
      <c r="BM261" s="146">
        <v>6.28660939E-4</v>
      </c>
      <c r="BN261" s="146">
        <v>7.4523510100000005E-4</v>
      </c>
      <c r="BO261" s="146">
        <v>1.080951261E-3</v>
      </c>
      <c r="BP261" s="146">
        <v>3.71653312E-4</v>
      </c>
      <c r="BQ261" s="146">
        <v>3.07935749E-4</v>
      </c>
      <c r="BR261" s="146">
        <v>3.64988273E-4</v>
      </c>
      <c r="BS261" s="146">
        <v>4.1567186500000001E-4</v>
      </c>
      <c r="BT261" s="146">
        <v>3.9092933300000001E-4</v>
      </c>
      <c r="BU261" s="146">
        <v>3.2781857000000001E-4</v>
      </c>
      <c r="BV261" s="146">
        <v>3.8722147E-4</v>
      </c>
      <c r="BW261" s="146">
        <v>4.4567753900000002E-4</v>
      </c>
      <c r="BX261" s="146">
        <v>3.9092842899999999E-4</v>
      </c>
      <c r="BY261" s="146">
        <v>3.2781810700000002E-4</v>
      </c>
      <c r="BZ261" s="146">
        <v>3.8722117799999998E-4</v>
      </c>
      <c r="CA261" s="146">
        <v>4.4567768800000002E-4</v>
      </c>
      <c r="CB261" s="146">
        <v>1.7711343500000001E-4</v>
      </c>
      <c r="CC261" s="146">
        <v>1.4496187899999999E-4</v>
      </c>
      <c r="CD261" s="146">
        <v>1.7413558E-4</v>
      </c>
      <c r="CE261" s="146">
        <v>1.9810158300000001E-4</v>
      </c>
      <c r="CF261" s="146">
        <v>2.7879603999999999E-4</v>
      </c>
      <c r="CG261" s="146">
        <v>2.2760625900000001E-4</v>
      </c>
      <c r="CH261" s="146">
        <v>2.71130776E-4</v>
      </c>
      <c r="CI261" s="146">
        <v>3.0935359500000001E-4</v>
      </c>
      <c r="CJ261" s="146">
        <v>1.6743296600000001E-4</v>
      </c>
      <c r="CK261" s="146">
        <v>1.45670165E-4</v>
      </c>
      <c r="CL261" s="146">
        <v>1.87895187E-4</v>
      </c>
      <c r="CM261" s="146">
        <v>2.6444002600000001E-4</v>
      </c>
      <c r="CN261" s="146">
        <v>8.7417090100000005E-4</v>
      </c>
      <c r="CO261" s="146">
        <v>7.5468221800000001E-4</v>
      </c>
      <c r="CP261" s="146">
        <v>9.2394741300000003E-4</v>
      </c>
      <c r="CQ261" s="146">
        <v>1.140999859E-3</v>
      </c>
      <c r="CT261" s="105"/>
    </row>
    <row r="262" spans="1:98" x14ac:dyDescent="0.25">
      <c r="A262" s="122" t="s">
        <v>693</v>
      </c>
      <c r="B262" s="104" t="s">
        <v>698</v>
      </c>
      <c r="C262" s="88" t="s">
        <v>365</v>
      </c>
      <c r="D262" s="123">
        <f t="shared" ca="1" si="30"/>
        <v>1.2903952140000002E-3</v>
      </c>
      <c r="E262" s="123">
        <f t="shared" ca="1" si="30"/>
        <v>1.3253021632500001E-3</v>
      </c>
      <c r="F262" s="123">
        <f t="shared" ca="1" si="30"/>
        <v>2.37181174E-4</v>
      </c>
      <c r="G262" s="123">
        <f t="shared" ca="1" si="30"/>
        <v>1.3253021632500001E-3</v>
      </c>
      <c r="H262" s="123">
        <f t="shared" ca="1" si="30"/>
        <v>1.2810172482499999E-3</v>
      </c>
      <c r="I262" s="123">
        <f t="shared" ca="1" si="30"/>
        <v>3.1173799480000001E-3</v>
      </c>
      <c r="J262" s="123">
        <f t="shared" ca="1" si="30"/>
        <v>1.1956281125E-3</v>
      </c>
      <c r="K262" s="123">
        <f t="shared" ca="1" si="30"/>
        <v>1.8344174650000001E-4</v>
      </c>
      <c r="L262" s="123">
        <f t="shared" ca="1" si="30"/>
        <v>8.1151039000000003E-5</v>
      </c>
      <c r="M262" s="123">
        <f t="shared" ca="1" si="30"/>
        <v>4.1518633674999996E-4</v>
      </c>
      <c r="N262" s="123">
        <f t="shared" ca="1" si="30"/>
        <v>8.4758913075000007E-4</v>
      </c>
      <c r="O262" s="123">
        <f t="shared" ca="1" si="30"/>
        <v>3.92867631E-4</v>
      </c>
      <c r="P262" s="123">
        <f t="shared" ca="1" si="30"/>
        <v>4.1518613825E-4</v>
      </c>
      <c r="Q262" s="123">
        <f t="shared" ca="1" si="30"/>
        <v>4.1518633674999996E-4</v>
      </c>
      <c r="R262" s="123">
        <f t="shared" ca="1" si="30"/>
        <v>1.9500647425000001E-4</v>
      </c>
      <c r="S262" s="123">
        <f t="shared" ca="1" si="30"/>
        <v>3.0188149775000001E-4</v>
      </c>
      <c r="T262" s="123">
        <f t="shared" ca="1" si="29"/>
        <v>2.2237648049999999E-4</v>
      </c>
      <c r="U262" s="124">
        <f t="shared" ca="1" si="29"/>
        <v>1.0953002707500001E-3</v>
      </c>
      <c r="X262" s="146">
        <v>1.528249696E-3</v>
      </c>
      <c r="Y262" s="146">
        <v>1.307299019E-3</v>
      </c>
      <c r="Z262" s="146">
        <v>1.3022598680000001E-3</v>
      </c>
      <c r="AA262" s="146">
        <v>1.023772273E-3</v>
      </c>
      <c r="AB262" s="146">
        <v>1.3002504499999999E-3</v>
      </c>
      <c r="AC262" s="146">
        <v>1.3261550060000001E-3</v>
      </c>
      <c r="AD262" s="146">
        <v>1.29143507E-3</v>
      </c>
      <c r="AE262" s="146">
        <v>1.383368127E-3</v>
      </c>
      <c r="AF262" s="146">
        <v>3.9311737E-4</v>
      </c>
      <c r="AG262" s="146">
        <v>2.0570211700000001E-4</v>
      </c>
      <c r="AH262" s="146">
        <v>2.06079771E-4</v>
      </c>
      <c r="AI262" s="146">
        <v>1.43825438E-4</v>
      </c>
      <c r="AJ262" s="146">
        <v>1.3002504499999999E-3</v>
      </c>
      <c r="AK262" s="146">
        <v>1.3261550060000001E-3</v>
      </c>
      <c r="AL262" s="146">
        <v>1.29143507E-3</v>
      </c>
      <c r="AM262" s="146">
        <v>1.383368127E-3</v>
      </c>
      <c r="AN262" s="146">
        <v>1.362790447E-3</v>
      </c>
      <c r="AO262" s="146">
        <v>1.317156504E-3</v>
      </c>
      <c r="AP262" s="146">
        <v>1.246346365E-3</v>
      </c>
      <c r="AQ262" s="146">
        <v>1.197775677E-3</v>
      </c>
      <c r="AR262" s="146">
        <v>3.4871964019999998E-3</v>
      </c>
      <c r="AS262" s="146">
        <v>3.1496476890000001E-3</v>
      </c>
      <c r="AT262" s="146">
        <v>3.5944281410000001E-3</v>
      </c>
      <c r="AU262" s="146">
        <v>2.23824756E-3</v>
      </c>
      <c r="AV262" s="146">
        <v>1.254845296E-3</v>
      </c>
      <c r="AW262" s="146">
        <v>1.237243018E-3</v>
      </c>
      <c r="AX262" s="146">
        <v>1.157501372E-3</v>
      </c>
      <c r="AY262" s="146">
        <v>1.1329227639999999E-3</v>
      </c>
      <c r="AZ262" s="146">
        <v>3.5290469500000001E-4</v>
      </c>
      <c r="BA262" s="146">
        <v>3.8086229100000002E-4</v>
      </c>
      <c r="BB262" s="109">
        <v>0</v>
      </c>
      <c r="BC262" s="109">
        <v>0</v>
      </c>
      <c r="BD262" s="146">
        <v>1.8169971200000001E-4</v>
      </c>
      <c r="BE262" s="146">
        <v>1.42904444E-4</v>
      </c>
      <c r="BF262" s="146">
        <v>0</v>
      </c>
      <c r="BG262" s="146">
        <v>0</v>
      </c>
      <c r="BH262" s="146">
        <v>4.2794519700000002E-4</v>
      </c>
      <c r="BI262" s="146">
        <v>4.2484436500000002E-4</v>
      </c>
      <c r="BJ262" s="146">
        <v>4.1896964500000002E-4</v>
      </c>
      <c r="BK262" s="146">
        <v>3.8898614E-4</v>
      </c>
      <c r="BL262" s="146">
        <v>8.3600304200000003E-4</v>
      </c>
      <c r="BM262" s="146">
        <v>7.6943696300000002E-4</v>
      </c>
      <c r="BN262" s="146">
        <v>8.4819538800000001E-4</v>
      </c>
      <c r="BO262" s="146">
        <v>9.3672112999999997E-4</v>
      </c>
      <c r="BP262" s="146">
        <v>4.0775950399999999E-4</v>
      </c>
      <c r="BQ262" s="146">
        <v>4.0227497200000001E-4</v>
      </c>
      <c r="BR262" s="146">
        <v>3.9604834300000001E-4</v>
      </c>
      <c r="BS262" s="146">
        <v>3.6538770500000001E-4</v>
      </c>
      <c r="BT262" s="146">
        <v>4.2794586400000001E-4</v>
      </c>
      <c r="BU262" s="146">
        <v>4.2484417299999997E-4</v>
      </c>
      <c r="BV262" s="146">
        <v>4.1896885399999998E-4</v>
      </c>
      <c r="BW262" s="146">
        <v>3.8898566200000001E-4</v>
      </c>
      <c r="BX262" s="146">
        <v>4.2794519700000002E-4</v>
      </c>
      <c r="BY262" s="146">
        <v>4.2484436500000002E-4</v>
      </c>
      <c r="BZ262" s="146">
        <v>4.1896964500000002E-4</v>
      </c>
      <c r="CA262" s="146">
        <v>3.8898614E-4</v>
      </c>
      <c r="CB262" s="146">
        <v>2.0251523700000001E-4</v>
      </c>
      <c r="CC262" s="146">
        <v>1.9936061300000001E-4</v>
      </c>
      <c r="CD262" s="146">
        <v>1.9768942199999999E-4</v>
      </c>
      <c r="CE262" s="146">
        <v>1.8046062500000001E-4</v>
      </c>
      <c r="CF262" s="146">
        <v>3.1468242199999999E-4</v>
      </c>
      <c r="CG262" s="146">
        <v>3.0912322399999999E-4</v>
      </c>
      <c r="CH262" s="146">
        <v>3.03824559E-4</v>
      </c>
      <c r="CI262" s="146">
        <v>2.7989578600000001E-4</v>
      </c>
      <c r="CJ262" s="146">
        <v>2.16041282E-4</v>
      </c>
      <c r="CK262" s="146">
        <v>2.13066125E-4</v>
      </c>
      <c r="CL262" s="146">
        <v>2.1760045900000001E-4</v>
      </c>
      <c r="CM262" s="146">
        <v>2.4279805600000001E-4</v>
      </c>
      <c r="CN262" s="146">
        <v>1.046573883E-3</v>
      </c>
      <c r="CO262" s="146">
        <v>1.1077432060000001E-3</v>
      </c>
      <c r="CP262" s="146">
        <v>1.134992833E-3</v>
      </c>
      <c r="CQ262" s="146">
        <v>1.091891161E-3</v>
      </c>
      <c r="CT262" s="105"/>
    </row>
    <row r="263" spans="1:98" x14ac:dyDescent="0.25">
      <c r="A263" s="122" t="s">
        <v>693</v>
      </c>
      <c r="B263" s="104" t="s">
        <v>698</v>
      </c>
      <c r="C263" s="88" t="s">
        <v>366</v>
      </c>
      <c r="D263" s="123">
        <f t="shared" ca="1" si="30"/>
        <v>1.4626147649999998E-4</v>
      </c>
      <c r="E263" s="123">
        <f t="shared" ca="1" si="30"/>
        <v>1.4727841675E-4</v>
      </c>
      <c r="F263" s="123">
        <f t="shared" ca="1" si="30"/>
        <v>1.4627340750000001E-5</v>
      </c>
      <c r="G263" s="123">
        <f t="shared" ca="1" si="30"/>
        <v>1.4727841675E-4</v>
      </c>
      <c r="H263" s="123">
        <f t="shared" ca="1" si="30"/>
        <v>1.4600185800000003E-4</v>
      </c>
      <c r="I263" s="123">
        <f t="shared" ca="1" si="30"/>
        <v>3.4324730265000002E-3</v>
      </c>
      <c r="J263" s="123">
        <f t="shared" ca="1" si="30"/>
        <v>1.3115309725E-4</v>
      </c>
      <c r="K263" s="123">
        <f t="shared" ca="1" si="30"/>
        <v>1.994431975E-5</v>
      </c>
      <c r="L263" s="123">
        <f t="shared" ca="1" si="30"/>
        <v>5.2471777500000003E-6</v>
      </c>
      <c r="M263" s="123">
        <f t="shared" ca="1" si="30"/>
        <v>4.7170016499999999E-5</v>
      </c>
      <c r="N263" s="123">
        <f t="shared" ca="1" si="30"/>
        <v>9.9542549750000002E-5</v>
      </c>
      <c r="O263" s="123">
        <f t="shared" ca="1" si="30"/>
        <v>4.3573323000000001E-5</v>
      </c>
      <c r="P263" s="123">
        <f t="shared" ca="1" si="30"/>
        <v>4.7170073500000002E-5</v>
      </c>
      <c r="Q263" s="123">
        <f t="shared" ca="1" si="30"/>
        <v>4.7170016499999999E-5</v>
      </c>
      <c r="R263" s="123">
        <f t="shared" ca="1" si="30"/>
        <v>2.0830696999999999E-5</v>
      </c>
      <c r="S263" s="123">
        <f t="shared" ca="1" si="30"/>
        <v>3.2565866750000003E-5</v>
      </c>
      <c r="T263" s="123">
        <f t="shared" ca="1" si="29"/>
        <v>2.2581768249999999E-5</v>
      </c>
      <c r="U263" s="124">
        <f t="shared" ca="1" si="29"/>
        <v>1.4558706225000002E-4</v>
      </c>
      <c r="X263" s="146">
        <v>2.8055116600000002E-4</v>
      </c>
      <c r="Y263" s="146">
        <v>2.7677503700000001E-4</v>
      </c>
      <c r="Z263" s="146">
        <v>2.7719703E-5</v>
      </c>
      <c r="AA263" s="146">
        <v>0</v>
      </c>
      <c r="AB263" s="146">
        <v>2.7139137099999999E-4</v>
      </c>
      <c r="AC263" s="146">
        <v>2.93109612E-4</v>
      </c>
      <c r="AD263" s="146">
        <v>2.4612683999999999E-5</v>
      </c>
      <c r="AE263" s="146">
        <v>0</v>
      </c>
      <c r="AF263" s="146">
        <v>2.8234741000000001E-5</v>
      </c>
      <c r="AG263" s="146">
        <v>3.0274622E-5</v>
      </c>
      <c r="AH263" s="146">
        <v>0</v>
      </c>
      <c r="AI263" s="146">
        <v>0</v>
      </c>
      <c r="AJ263" s="146">
        <v>2.7139137099999999E-4</v>
      </c>
      <c r="AK263" s="146">
        <v>2.93109612E-4</v>
      </c>
      <c r="AL263" s="146">
        <v>2.4612683999999999E-5</v>
      </c>
      <c r="AM263" s="146">
        <v>0</v>
      </c>
      <c r="AN263" s="146">
        <v>2.7357329899999999E-4</v>
      </c>
      <c r="AO263" s="146">
        <v>2.8521917500000003E-4</v>
      </c>
      <c r="AP263" s="146">
        <v>2.5214958E-5</v>
      </c>
      <c r="AQ263" s="146">
        <v>0</v>
      </c>
      <c r="AR263" s="146">
        <v>3.599951566E-3</v>
      </c>
      <c r="AS263" s="146">
        <v>3.8181600890000002E-3</v>
      </c>
      <c r="AT263" s="146">
        <v>3.5603073810000002E-3</v>
      </c>
      <c r="AU263" s="146">
        <v>2.7514730700000001E-3</v>
      </c>
      <c r="AV263" s="146">
        <v>2.4023470299999999E-4</v>
      </c>
      <c r="AW263" s="146">
        <v>2.6021598099999998E-4</v>
      </c>
      <c r="AX263" s="146">
        <v>2.4161705E-5</v>
      </c>
      <c r="AY263" s="146">
        <v>0</v>
      </c>
      <c r="AZ263" s="146">
        <v>5.9929412000000002E-5</v>
      </c>
      <c r="BA263" s="146">
        <v>1.9847867E-5</v>
      </c>
      <c r="BB263" s="109">
        <v>0</v>
      </c>
      <c r="BC263" s="109">
        <v>0</v>
      </c>
      <c r="BD263" s="146">
        <v>2.0988711000000001E-5</v>
      </c>
      <c r="BE263" s="146">
        <v>0</v>
      </c>
      <c r="BF263" s="146">
        <v>0</v>
      </c>
      <c r="BG263" s="146">
        <v>0</v>
      </c>
      <c r="BH263" s="146">
        <v>9.0630939000000007E-5</v>
      </c>
      <c r="BI263" s="146">
        <v>9.8049127000000003E-5</v>
      </c>
      <c r="BJ263" s="146">
        <v>0</v>
      </c>
      <c r="BK263" s="146">
        <v>0</v>
      </c>
      <c r="BL263" s="146">
        <v>2.0262452899999999E-4</v>
      </c>
      <c r="BM263" s="146">
        <v>1.7659500599999999E-4</v>
      </c>
      <c r="BN263" s="146">
        <v>1.8950664E-5</v>
      </c>
      <c r="BO263" s="146">
        <v>0</v>
      </c>
      <c r="BP263" s="146">
        <v>8.3399774000000003E-5</v>
      </c>
      <c r="BQ263" s="146">
        <v>9.0893518000000002E-5</v>
      </c>
      <c r="BR263" s="146">
        <v>0</v>
      </c>
      <c r="BS263" s="146">
        <v>0</v>
      </c>
      <c r="BT263" s="146">
        <v>9.0631022E-5</v>
      </c>
      <c r="BU263" s="146">
        <v>9.8049272000000007E-5</v>
      </c>
      <c r="BV263" s="146">
        <v>0</v>
      </c>
      <c r="BW263" s="146">
        <v>0</v>
      </c>
      <c r="BX263" s="146">
        <v>9.0630939000000007E-5</v>
      </c>
      <c r="BY263" s="146">
        <v>9.8049127000000003E-5</v>
      </c>
      <c r="BZ263" s="146">
        <v>0</v>
      </c>
      <c r="CA263" s="146">
        <v>0</v>
      </c>
      <c r="CB263" s="146">
        <v>3.9373233999999997E-5</v>
      </c>
      <c r="CC263" s="146">
        <v>4.3949553999999998E-5</v>
      </c>
      <c r="CD263" s="146">
        <v>0</v>
      </c>
      <c r="CE263" s="146">
        <v>0</v>
      </c>
      <c r="CF263" s="146">
        <v>6.203483E-5</v>
      </c>
      <c r="CG263" s="146">
        <v>6.8228637000000001E-5</v>
      </c>
      <c r="CH263" s="146">
        <v>0</v>
      </c>
      <c r="CI263" s="146">
        <v>0</v>
      </c>
      <c r="CJ263" s="146">
        <v>4.314857E-5</v>
      </c>
      <c r="CK263" s="146">
        <v>4.7178502999999997E-5</v>
      </c>
      <c r="CL263" s="146">
        <v>0</v>
      </c>
      <c r="CM263" s="146">
        <v>0</v>
      </c>
      <c r="CN263" s="146">
        <v>2.7600121400000001E-4</v>
      </c>
      <c r="CO263" s="146">
        <v>2.8386124599999999E-4</v>
      </c>
      <c r="CP263" s="146">
        <v>2.2485789000000001E-5</v>
      </c>
      <c r="CQ263" s="146">
        <v>0</v>
      </c>
      <c r="CT263" s="105"/>
    </row>
    <row r="264" spans="1:98" x14ac:dyDescent="0.25">
      <c r="A264" s="122" t="s">
        <v>693</v>
      </c>
      <c r="B264" s="104" t="s">
        <v>698</v>
      </c>
      <c r="C264" s="88" t="s">
        <v>367</v>
      </c>
      <c r="D264" s="123">
        <f t="shared" ca="1" si="30"/>
        <v>6.0356012500000004E-6</v>
      </c>
      <c r="E264" s="123">
        <f t="shared" ca="1" si="30"/>
        <v>3.7103880000000002E-6</v>
      </c>
      <c r="F264" s="123">
        <f t="shared" ca="1" si="30"/>
        <v>0</v>
      </c>
      <c r="G264" s="123">
        <f t="shared" ca="1" si="30"/>
        <v>3.7103880000000002E-6</v>
      </c>
      <c r="H264" s="123">
        <f t="shared" ca="1" si="30"/>
        <v>3.6255350000000002E-6</v>
      </c>
      <c r="I264" s="123">
        <f t="shared" ca="1" si="30"/>
        <v>4.7846437299999998E-4</v>
      </c>
      <c r="J264" s="123">
        <f t="shared" ca="1" si="30"/>
        <v>3.3861615E-6</v>
      </c>
      <c r="K264" s="123">
        <f t="shared" ca="1" si="30"/>
        <v>0</v>
      </c>
      <c r="L264" s="123">
        <f t="shared" ca="1" si="30"/>
        <v>0</v>
      </c>
      <c r="M264" s="123">
        <f t="shared" ca="1" si="30"/>
        <v>0</v>
      </c>
      <c r="N264" s="123">
        <f t="shared" ca="1" si="30"/>
        <v>0</v>
      </c>
      <c r="O264" s="123">
        <f t="shared" ca="1" si="30"/>
        <v>0</v>
      </c>
      <c r="P264" s="123">
        <f t="shared" ca="1" si="30"/>
        <v>0</v>
      </c>
      <c r="Q264" s="123">
        <f t="shared" ca="1" si="30"/>
        <v>0</v>
      </c>
      <c r="R264" s="123">
        <f t="shared" ca="1" si="30"/>
        <v>0</v>
      </c>
      <c r="S264" s="123">
        <f t="shared" ca="1" si="30"/>
        <v>0</v>
      </c>
      <c r="T264" s="123">
        <f t="shared" ca="1" si="29"/>
        <v>0</v>
      </c>
      <c r="U264" s="124">
        <f t="shared" ca="1" si="29"/>
        <v>6.0335930000000002E-6</v>
      </c>
      <c r="X264" s="146">
        <v>1.0247943999999999E-5</v>
      </c>
      <c r="Y264" s="146">
        <v>1.3894461000000001E-5</v>
      </c>
      <c r="Z264" s="146">
        <v>0</v>
      </c>
      <c r="AA264" s="146">
        <v>0</v>
      </c>
      <c r="AB264" s="146">
        <v>0</v>
      </c>
      <c r="AC264" s="146">
        <v>1.4841552000000001E-5</v>
      </c>
      <c r="AD264" s="146">
        <v>0</v>
      </c>
      <c r="AE264" s="146">
        <v>0</v>
      </c>
      <c r="AF264" s="146">
        <v>0</v>
      </c>
      <c r="AG264" s="146">
        <v>0</v>
      </c>
      <c r="AH264" s="146">
        <v>0</v>
      </c>
      <c r="AI264" s="146">
        <v>0</v>
      </c>
      <c r="AJ264" s="146">
        <v>0</v>
      </c>
      <c r="AK264" s="146">
        <v>1.4841552000000001E-5</v>
      </c>
      <c r="AL264" s="146">
        <v>0</v>
      </c>
      <c r="AM264" s="146">
        <v>0</v>
      </c>
      <c r="AN264" s="146">
        <v>0</v>
      </c>
      <c r="AO264" s="146">
        <v>1.4502140000000001E-5</v>
      </c>
      <c r="AP264" s="146">
        <v>0</v>
      </c>
      <c r="AQ264" s="146">
        <v>0</v>
      </c>
      <c r="AR264" s="146">
        <v>8.2552630400000002E-4</v>
      </c>
      <c r="AS264" s="146">
        <v>1.010698273E-3</v>
      </c>
      <c r="AT264" s="146">
        <v>7.7632914999999994E-5</v>
      </c>
      <c r="AU264" s="146">
        <v>0</v>
      </c>
      <c r="AV264" s="146">
        <v>0</v>
      </c>
      <c r="AW264" s="146">
        <v>1.3544646E-5</v>
      </c>
      <c r="AX264" s="146">
        <v>0</v>
      </c>
      <c r="AY264" s="146">
        <v>0</v>
      </c>
      <c r="AZ264" s="146">
        <v>0</v>
      </c>
      <c r="BA264" s="146">
        <v>0</v>
      </c>
      <c r="BB264" s="109">
        <v>0</v>
      </c>
      <c r="BC264" s="109">
        <v>0</v>
      </c>
      <c r="BD264" s="146">
        <v>0</v>
      </c>
      <c r="BE264" s="146">
        <v>0</v>
      </c>
      <c r="BF264" s="146">
        <v>0</v>
      </c>
      <c r="BG264" s="146">
        <v>0</v>
      </c>
      <c r="BH264" s="146">
        <v>0</v>
      </c>
      <c r="BI264" s="146">
        <v>0</v>
      </c>
      <c r="BJ264" s="146">
        <v>0</v>
      </c>
      <c r="BK264" s="146">
        <v>0</v>
      </c>
      <c r="BL264" s="146">
        <v>0</v>
      </c>
      <c r="BM264" s="146">
        <v>0</v>
      </c>
      <c r="BN264" s="146">
        <v>0</v>
      </c>
      <c r="BO264" s="146">
        <v>0</v>
      </c>
      <c r="BP264" s="146">
        <v>0</v>
      </c>
      <c r="BQ264" s="146">
        <v>0</v>
      </c>
      <c r="BR264" s="146">
        <v>0</v>
      </c>
      <c r="BS264" s="146">
        <v>0</v>
      </c>
      <c r="BT264" s="146">
        <v>0</v>
      </c>
      <c r="BU264" s="146">
        <v>0</v>
      </c>
      <c r="BV264" s="146">
        <v>0</v>
      </c>
      <c r="BW264" s="146">
        <v>0</v>
      </c>
      <c r="BX264" s="146">
        <v>0</v>
      </c>
      <c r="BY264" s="146">
        <v>0</v>
      </c>
      <c r="BZ264" s="146">
        <v>0</v>
      </c>
      <c r="CA264" s="146">
        <v>0</v>
      </c>
      <c r="CB264" s="146">
        <v>0</v>
      </c>
      <c r="CC264" s="146">
        <v>0</v>
      </c>
      <c r="CD264" s="146">
        <v>0</v>
      </c>
      <c r="CE264" s="146">
        <v>0</v>
      </c>
      <c r="CF264" s="146">
        <v>0</v>
      </c>
      <c r="CG264" s="146">
        <v>0</v>
      </c>
      <c r="CH264" s="146">
        <v>0</v>
      </c>
      <c r="CI264" s="146">
        <v>0</v>
      </c>
      <c r="CJ264" s="146">
        <v>0</v>
      </c>
      <c r="CK264" s="146">
        <v>0</v>
      </c>
      <c r="CL264" s="146">
        <v>0</v>
      </c>
      <c r="CM264" s="146">
        <v>0</v>
      </c>
      <c r="CN264" s="146">
        <v>1.0181656000000001E-5</v>
      </c>
      <c r="CO264" s="146">
        <v>1.3952716E-5</v>
      </c>
      <c r="CP264" s="146">
        <v>0</v>
      </c>
      <c r="CQ264" s="146">
        <v>0</v>
      </c>
      <c r="CT264" s="105"/>
    </row>
    <row r="265" spans="1:98" x14ac:dyDescent="0.25">
      <c r="A265" s="122" t="s">
        <v>693</v>
      </c>
      <c r="B265" s="104" t="s">
        <v>698</v>
      </c>
      <c r="C265" s="88" t="s">
        <v>368</v>
      </c>
      <c r="D265" s="123">
        <f t="shared" ca="1" si="30"/>
        <v>7.8824522200000001E-4</v>
      </c>
      <c r="E265" s="123">
        <f t="shared" ca="1" si="30"/>
        <v>1.0826503390000001E-3</v>
      </c>
      <c r="F265" s="123">
        <f t="shared" ca="1" si="30"/>
        <v>0</v>
      </c>
      <c r="G265" s="123">
        <f t="shared" ca="1" si="30"/>
        <v>1.0826503390000001E-3</v>
      </c>
      <c r="H265" s="123">
        <f t="shared" ca="1" si="30"/>
        <v>9.641864137500001E-4</v>
      </c>
      <c r="I265" s="123">
        <f t="shared" ca="1" si="30"/>
        <v>1.805727975E-5</v>
      </c>
      <c r="J265" s="123">
        <f t="shared" ca="1" si="30"/>
        <v>9.6104046449999991E-4</v>
      </c>
      <c r="K265" s="123">
        <f t="shared" ca="1" si="30"/>
        <v>0</v>
      </c>
      <c r="L265" s="123">
        <f t="shared" ca="1" si="30"/>
        <v>1.62574265E-5</v>
      </c>
      <c r="M265" s="123">
        <f t="shared" ca="1" si="30"/>
        <v>2.9572645349999998E-4</v>
      </c>
      <c r="N265" s="123">
        <f t="shared" ca="1" si="30"/>
        <v>7.1906766850000003E-4</v>
      </c>
      <c r="O265" s="123">
        <f t="shared" ca="1" si="30"/>
        <v>2.7160919350000001E-4</v>
      </c>
      <c r="P265" s="123">
        <f t="shared" ca="1" si="30"/>
        <v>2.9572641649999997E-4</v>
      </c>
      <c r="Q265" s="123">
        <f t="shared" ca="1" si="30"/>
        <v>2.9572645349999998E-4</v>
      </c>
      <c r="R265" s="123">
        <f t="shared" ca="1" si="30"/>
        <v>1.2971132524999999E-4</v>
      </c>
      <c r="S265" s="123">
        <f t="shared" ca="1" si="30"/>
        <v>2.0344989699999999E-4</v>
      </c>
      <c r="T265" s="123">
        <f t="shared" ca="1" si="29"/>
        <v>1.8127107475000002E-4</v>
      </c>
      <c r="U265" s="124">
        <f t="shared" ca="1" si="29"/>
        <v>9.6936235224999998E-4</v>
      </c>
      <c r="X265" s="146">
        <v>0</v>
      </c>
      <c r="Y265" s="146">
        <v>0</v>
      </c>
      <c r="Z265" s="146">
        <v>6.8135029699999995E-4</v>
      </c>
      <c r="AA265" s="146">
        <v>2.4716305910000001E-3</v>
      </c>
      <c r="AB265" s="146">
        <v>0</v>
      </c>
      <c r="AC265" s="146">
        <v>0</v>
      </c>
      <c r="AD265" s="146">
        <v>8.7750132099999995E-4</v>
      </c>
      <c r="AE265" s="146">
        <v>3.453100035E-3</v>
      </c>
      <c r="AF265" s="146">
        <v>0</v>
      </c>
      <c r="AG265" s="146">
        <v>0</v>
      </c>
      <c r="AH265" s="146">
        <v>0</v>
      </c>
      <c r="AI265" s="146">
        <v>0</v>
      </c>
      <c r="AJ265" s="146">
        <v>0</v>
      </c>
      <c r="AK265" s="146">
        <v>0</v>
      </c>
      <c r="AL265" s="146">
        <v>8.7750132099999995E-4</v>
      </c>
      <c r="AM265" s="146">
        <v>3.453100035E-3</v>
      </c>
      <c r="AN265" s="146">
        <v>0</v>
      </c>
      <c r="AO265" s="146">
        <v>0</v>
      </c>
      <c r="AP265" s="146">
        <v>7.6894518099999997E-4</v>
      </c>
      <c r="AQ265" s="146">
        <v>3.0878004740000002E-3</v>
      </c>
      <c r="AR265" s="146">
        <v>2.3439898E-5</v>
      </c>
      <c r="AS265" s="146">
        <v>4.8789221000000001E-5</v>
      </c>
      <c r="AT265" s="146">
        <v>0</v>
      </c>
      <c r="AU265" s="146">
        <v>0</v>
      </c>
      <c r="AV265" s="146">
        <v>0</v>
      </c>
      <c r="AW265" s="146">
        <v>0</v>
      </c>
      <c r="AX265" s="146">
        <v>7.3784842999999995E-4</v>
      </c>
      <c r="AY265" s="146">
        <v>3.1063134279999999E-3</v>
      </c>
      <c r="AZ265" s="146">
        <v>0</v>
      </c>
      <c r="BA265" s="146">
        <v>0</v>
      </c>
      <c r="BB265" s="109">
        <v>0</v>
      </c>
      <c r="BC265" s="109">
        <v>0</v>
      </c>
      <c r="BD265" s="146">
        <v>0</v>
      </c>
      <c r="BE265" s="146">
        <v>0</v>
      </c>
      <c r="BF265" s="146">
        <v>1.4143254E-5</v>
      </c>
      <c r="BG265" s="146">
        <v>5.0886451999999997E-5</v>
      </c>
      <c r="BH265" s="146">
        <v>0</v>
      </c>
      <c r="BI265" s="146">
        <v>0</v>
      </c>
      <c r="BJ265" s="146">
        <v>2.35922415E-4</v>
      </c>
      <c r="BK265" s="146">
        <v>9.4698339900000001E-4</v>
      </c>
      <c r="BL265" s="146">
        <v>0</v>
      </c>
      <c r="BM265" s="146">
        <v>0</v>
      </c>
      <c r="BN265" s="146">
        <v>5.3281810100000004E-4</v>
      </c>
      <c r="BO265" s="146">
        <v>2.3434525730000001E-3</v>
      </c>
      <c r="BP265" s="146">
        <v>0</v>
      </c>
      <c r="BQ265" s="146">
        <v>0</v>
      </c>
      <c r="BR265" s="146">
        <v>2.1663487699999999E-4</v>
      </c>
      <c r="BS265" s="146">
        <v>8.6980189700000001E-4</v>
      </c>
      <c r="BT265" s="146">
        <v>0</v>
      </c>
      <c r="BU265" s="146">
        <v>0</v>
      </c>
      <c r="BV265" s="146">
        <v>2.3592236399999999E-4</v>
      </c>
      <c r="BW265" s="146">
        <v>9.4698330199999997E-4</v>
      </c>
      <c r="BX265" s="146">
        <v>0</v>
      </c>
      <c r="BY265" s="146">
        <v>0</v>
      </c>
      <c r="BZ265" s="146">
        <v>2.35922415E-4</v>
      </c>
      <c r="CA265" s="146">
        <v>9.4698339900000001E-4</v>
      </c>
      <c r="CB265" s="146">
        <v>0</v>
      </c>
      <c r="CC265" s="146">
        <v>0</v>
      </c>
      <c r="CD265" s="146">
        <v>1.0422997699999999E-4</v>
      </c>
      <c r="CE265" s="146">
        <v>4.1461532400000002E-4</v>
      </c>
      <c r="CF265" s="146">
        <v>0</v>
      </c>
      <c r="CG265" s="146">
        <v>0</v>
      </c>
      <c r="CH265" s="146">
        <v>1.6175972E-4</v>
      </c>
      <c r="CI265" s="146">
        <v>6.5203986799999998E-4</v>
      </c>
      <c r="CJ265" s="146">
        <v>0</v>
      </c>
      <c r="CK265" s="146">
        <v>0</v>
      </c>
      <c r="CL265" s="146">
        <v>1.3406245300000001E-4</v>
      </c>
      <c r="CM265" s="146">
        <v>5.9102184600000004E-4</v>
      </c>
      <c r="CN265" s="146">
        <v>0</v>
      </c>
      <c r="CO265" s="146">
        <v>0</v>
      </c>
      <c r="CP265" s="146">
        <v>8.1573492000000004E-4</v>
      </c>
      <c r="CQ265" s="146">
        <v>3.0617144889999999E-3</v>
      </c>
      <c r="CT265" s="105"/>
    </row>
    <row r="266" spans="1:98" x14ac:dyDescent="0.25">
      <c r="A266" s="122" t="s">
        <v>693</v>
      </c>
      <c r="B266" s="104" t="s">
        <v>698</v>
      </c>
      <c r="C266" s="88" t="s">
        <v>372</v>
      </c>
      <c r="D266" s="123">
        <f t="shared" ca="1" si="30"/>
        <v>1.6952128025000002E-4</v>
      </c>
      <c r="E266" s="123">
        <f t="shared" ca="1" si="30"/>
        <v>2.4747546800000001E-4</v>
      </c>
      <c r="F266" s="123">
        <f t="shared" ca="1" si="30"/>
        <v>0</v>
      </c>
      <c r="G266" s="123">
        <f t="shared" ca="1" si="30"/>
        <v>2.4747546800000001E-4</v>
      </c>
      <c r="H266" s="123">
        <f t="shared" ca="1" si="30"/>
        <v>2.6252408324999997E-4</v>
      </c>
      <c r="I266" s="123">
        <f t="shared" ca="1" si="30"/>
        <v>1.1891445749999999E-5</v>
      </c>
      <c r="J266" s="123">
        <f t="shared" ca="1" si="30"/>
        <v>2.9566105399999996E-4</v>
      </c>
      <c r="K266" s="123">
        <f t="shared" ca="1" si="30"/>
        <v>1.5952135250000001E-5</v>
      </c>
      <c r="L266" s="123">
        <f t="shared" ca="1" si="30"/>
        <v>1.3981704500000001E-5</v>
      </c>
      <c r="M266" s="123">
        <f t="shared" ca="1" si="30"/>
        <v>6.8297879749999995E-5</v>
      </c>
      <c r="N266" s="123">
        <f t="shared" ca="1" si="30"/>
        <v>7.7623828749999994E-5</v>
      </c>
      <c r="O266" s="123">
        <f t="shared" ca="1" si="30"/>
        <v>6.2897346500000002E-5</v>
      </c>
      <c r="P266" s="123">
        <f t="shared" ca="1" si="30"/>
        <v>6.8297876750000007E-5</v>
      </c>
      <c r="Q266" s="123">
        <f t="shared" ca="1" si="30"/>
        <v>6.8297879749999995E-5</v>
      </c>
      <c r="R266" s="123">
        <f t="shared" ca="1" si="30"/>
        <v>4.5892487250000005E-5</v>
      </c>
      <c r="S266" s="123">
        <f t="shared" ca="1" si="30"/>
        <v>0</v>
      </c>
      <c r="T266" s="123">
        <f t="shared" ca="1" si="29"/>
        <v>2.5602414249999998E-5</v>
      </c>
      <c r="U266" s="124">
        <f t="shared" ca="1" si="29"/>
        <v>2.9411178367500001E-3</v>
      </c>
      <c r="X266" s="146">
        <v>5.1031337000000002E-5</v>
      </c>
      <c r="Y266" s="146">
        <v>2.7086666499999998E-4</v>
      </c>
      <c r="Z266" s="146">
        <v>2.33851781E-4</v>
      </c>
      <c r="AA266" s="146">
        <v>1.22335338E-4</v>
      </c>
      <c r="AB266" s="146">
        <v>7.2862976999999994E-5</v>
      </c>
      <c r="AC266" s="146">
        <v>3.9546309800000002E-4</v>
      </c>
      <c r="AD266" s="146">
        <v>3.3285602900000002E-4</v>
      </c>
      <c r="AE266" s="146">
        <v>1.88719768E-4</v>
      </c>
      <c r="AF266" s="146">
        <v>0</v>
      </c>
      <c r="AG266" s="146">
        <v>0</v>
      </c>
      <c r="AH266" s="146">
        <v>0</v>
      </c>
      <c r="AI266" s="146">
        <v>0</v>
      </c>
      <c r="AJ266" s="146">
        <v>7.2862976999999994E-5</v>
      </c>
      <c r="AK266" s="146">
        <v>3.9546309800000002E-4</v>
      </c>
      <c r="AL266" s="146">
        <v>3.3285602900000002E-4</v>
      </c>
      <c r="AM266" s="146">
        <v>1.88719768E-4</v>
      </c>
      <c r="AN266" s="146">
        <v>7.7950664E-5</v>
      </c>
      <c r="AO266" s="146">
        <v>4.260507E-4</v>
      </c>
      <c r="AP266" s="146">
        <v>3.5355962600000003E-4</v>
      </c>
      <c r="AQ266" s="146">
        <v>1.9253534300000001E-4</v>
      </c>
      <c r="AR266" s="146">
        <v>0</v>
      </c>
      <c r="AS266" s="146">
        <v>2.9644695000000001E-5</v>
      </c>
      <c r="AT266" s="146">
        <v>1.7921088000000001E-5</v>
      </c>
      <c r="AU266" s="146">
        <v>0</v>
      </c>
      <c r="AV266" s="146">
        <v>8.7050078000000002E-5</v>
      </c>
      <c r="AW266" s="146">
        <v>4.8215235999999999E-4</v>
      </c>
      <c r="AX266" s="146">
        <v>4.01701006E-4</v>
      </c>
      <c r="AY266" s="146">
        <v>2.1174077200000001E-4</v>
      </c>
      <c r="AZ266" s="146">
        <v>1.6199442000000001E-5</v>
      </c>
      <c r="BA266" s="146">
        <v>4.7609099000000002E-5</v>
      </c>
      <c r="BB266" s="109">
        <v>0</v>
      </c>
      <c r="BC266" s="109">
        <v>0</v>
      </c>
      <c r="BD266" s="146">
        <v>1.5786178000000001E-5</v>
      </c>
      <c r="BE266" s="146">
        <v>4.0140640000000003E-5</v>
      </c>
      <c r="BF266" s="146">
        <v>0</v>
      </c>
      <c r="BG266" s="146">
        <v>0</v>
      </c>
      <c r="BH266" s="146">
        <v>1.9596679000000001E-5</v>
      </c>
      <c r="BI266" s="146">
        <v>1.09713464E-4</v>
      </c>
      <c r="BJ266" s="146">
        <v>9.2198848E-5</v>
      </c>
      <c r="BK266" s="146">
        <v>5.1682528000000002E-5</v>
      </c>
      <c r="BL266" s="146">
        <v>2.3075675000000002E-5</v>
      </c>
      <c r="BM266" s="146">
        <v>9.9661500999999997E-5</v>
      </c>
      <c r="BN266" s="146">
        <v>1.08892773E-4</v>
      </c>
      <c r="BO266" s="146">
        <v>7.8865365999999999E-5</v>
      </c>
      <c r="BP266" s="146">
        <v>1.7943632E-5</v>
      </c>
      <c r="BQ266" s="146">
        <v>1.00582927E-4</v>
      </c>
      <c r="BR266" s="146">
        <v>8.5065568000000007E-5</v>
      </c>
      <c r="BS266" s="146">
        <v>4.7997259000000003E-5</v>
      </c>
      <c r="BT266" s="146">
        <v>1.9596689000000002E-5</v>
      </c>
      <c r="BU266" s="146">
        <v>1.09713423E-4</v>
      </c>
      <c r="BV266" s="146">
        <v>9.2198886999999993E-5</v>
      </c>
      <c r="BW266" s="146">
        <v>5.1682508E-5</v>
      </c>
      <c r="BX266" s="146">
        <v>1.9596679000000001E-5</v>
      </c>
      <c r="BY266" s="146">
        <v>1.09713464E-4</v>
      </c>
      <c r="BZ266" s="146">
        <v>9.2198848E-5</v>
      </c>
      <c r="CA266" s="146">
        <v>5.1682528000000002E-5</v>
      </c>
      <c r="CB266" s="146">
        <v>1.2591095E-5</v>
      </c>
      <c r="CC266" s="146">
        <v>6.9619250999999999E-5</v>
      </c>
      <c r="CD266" s="146">
        <v>6.1367972000000003E-5</v>
      </c>
      <c r="CE266" s="146">
        <v>3.9991631000000003E-5</v>
      </c>
      <c r="CF266" s="146">
        <v>0</v>
      </c>
      <c r="CG266" s="146">
        <v>0</v>
      </c>
      <c r="CH266" s="146">
        <v>0</v>
      </c>
      <c r="CI266" s="146">
        <v>0</v>
      </c>
      <c r="CJ266" s="146">
        <v>8.6903950000000003E-6</v>
      </c>
      <c r="CK266" s="146">
        <v>4.8339949999999998E-5</v>
      </c>
      <c r="CL266" s="146">
        <v>3.6106223E-5</v>
      </c>
      <c r="CM266" s="146">
        <v>9.2730889999999993E-6</v>
      </c>
      <c r="CN266" s="146">
        <v>9.10471554E-4</v>
      </c>
      <c r="CO266" s="146">
        <v>4.4595448440000003E-3</v>
      </c>
      <c r="CP266" s="146">
        <v>3.9438851270000002E-3</v>
      </c>
      <c r="CQ266" s="146">
        <v>2.4505698219999998E-3</v>
      </c>
      <c r="CT266" s="105"/>
    </row>
    <row r="267" spans="1:98" x14ac:dyDescent="0.25">
      <c r="A267" s="122" t="s">
        <v>693</v>
      </c>
      <c r="B267" s="104" t="s">
        <v>698</v>
      </c>
      <c r="C267" s="88" t="s">
        <v>373</v>
      </c>
      <c r="D267" s="123">
        <f t="shared" ca="1" si="30"/>
        <v>1.0354835474999998E-4</v>
      </c>
      <c r="E267" s="123">
        <f t="shared" ca="1" si="30"/>
        <v>3.2539678974999997E-4</v>
      </c>
      <c r="F267" s="123">
        <f t="shared" ca="1" si="30"/>
        <v>1.071420675E-5</v>
      </c>
      <c r="G267" s="123">
        <f t="shared" ca="1" si="30"/>
        <v>3.2539678974999997E-4</v>
      </c>
      <c r="H267" s="123">
        <f t="shared" ca="1" si="30"/>
        <v>2.0686835075000001E-4</v>
      </c>
      <c r="I267" s="123">
        <f t="shared" ca="1" si="30"/>
        <v>1.4122974399999999E-4</v>
      </c>
      <c r="J267" s="123">
        <f t="shared" ca="1" si="30"/>
        <v>1.4897530099999999E-4</v>
      </c>
      <c r="K267" s="123">
        <f t="shared" ca="1" si="30"/>
        <v>1.8523464499999999E-5</v>
      </c>
      <c r="L267" s="123">
        <f t="shared" ca="1" si="30"/>
        <v>6.4461637500000002E-6</v>
      </c>
      <c r="M267" s="123">
        <f t="shared" ca="1" si="30"/>
        <v>5.2350581750000005E-5</v>
      </c>
      <c r="N267" s="123">
        <f t="shared" ca="1" si="30"/>
        <v>1.00591543E-4</v>
      </c>
      <c r="O267" s="123">
        <f t="shared" ca="1" si="30"/>
        <v>4.9215361499999994E-5</v>
      </c>
      <c r="P267" s="123">
        <f t="shared" ca="1" si="30"/>
        <v>5.2350579999999998E-5</v>
      </c>
      <c r="Q267" s="123">
        <f t="shared" ca="1" si="30"/>
        <v>5.2350581750000005E-5</v>
      </c>
      <c r="R267" s="123">
        <f t="shared" ca="1" si="30"/>
        <v>2.3673266250000002E-5</v>
      </c>
      <c r="S267" s="123">
        <f t="shared" ca="1" si="30"/>
        <v>3.7176347E-5</v>
      </c>
      <c r="T267" s="123">
        <f t="shared" ca="1" si="29"/>
        <v>2.7476430999999998E-5</v>
      </c>
      <c r="U267" s="124">
        <f t="shared" ca="1" si="29"/>
        <v>1.4390168725000001E-4</v>
      </c>
      <c r="X267" s="146">
        <v>1.10974923E-4</v>
      </c>
      <c r="Y267" s="146">
        <v>1.07875365E-4</v>
      </c>
      <c r="Z267" s="146">
        <v>1.02766574E-4</v>
      </c>
      <c r="AA267" s="146">
        <v>9.2576557E-5</v>
      </c>
      <c r="AB267" s="146">
        <v>3.8845124799999998E-4</v>
      </c>
      <c r="AC267" s="146">
        <v>3.4347299800000002E-4</v>
      </c>
      <c r="AD267" s="146">
        <v>3.06575696E-4</v>
      </c>
      <c r="AE267" s="146">
        <v>2.6308721700000001E-4</v>
      </c>
      <c r="AF267" s="146">
        <v>2.0889789000000001E-5</v>
      </c>
      <c r="AG267" s="146">
        <v>1.0916323E-5</v>
      </c>
      <c r="AH267" s="146">
        <v>1.1050715E-5</v>
      </c>
      <c r="AI267" s="146">
        <v>0</v>
      </c>
      <c r="AJ267" s="146">
        <v>3.8845124799999998E-4</v>
      </c>
      <c r="AK267" s="146">
        <v>3.4347299800000002E-4</v>
      </c>
      <c r="AL267" s="146">
        <v>3.06575696E-4</v>
      </c>
      <c r="AM267" s="146">
        <v>2.6308721700000001E-4</v>
      </c>
      <c r="AN267" s="146">
        <v>2.3330207500000001E-4</v>
      </c>
      <c r="AO267" s="146">
        <v>2.31673619E-4</v>
      </c>
      <c r="AP267" s="146">
        <v>1.95719512E-4</v>
      </c>
      <c r="AQ267" s="146">
        <v>1.6677819699999999E-4</v>
      </c>
      <c r="AR267" s="146">
        <v>4.0229547E-5</v>
      </c>
      <c r="AS267" s="146">
        <v>2.1801462700000001E-4</v>
      </c>
      <c r="AT267" s="146">
        <v>1.9617199E-4</v>
      </c>
      <c r="AU267" s="146">
        <v>1.10502812E-4</v>
      </c>
      <c r="AV267" s="146">
        <v>1.49680329E-4</v>
      </c>
      <c r="AW267" s="146">
        <v>1.7697248699999999E-4</v>
      </c>
      <c r="AX267" s="146">
        <v>1.44301319E-4</v>
      </c>
      <c r="AY267" s="146">
        <v>1.24947069E-4</v>
      </c>
      <c r="AZ267" s="146">
        <v>3.9371154999999997E-5</v>
      </c>
      <c r="BA267" s="146">
        <v>3.4722703E-5</v>
      </c>
      <c r="BB267" s="109">
        <v>0</v>
      </c>
      <c r="BC267" s="109">
        <v>0</v>
      </c>
      <c r="BD267" s="146">
        <v>1.3111349E-5</v>
      </c>
      <c r="BE267" s="146">
        <v>1.1070916999999999E-5</v>
      </c>
      <c r="BF267" s="146">
        <v>7.26337E-7</v>
      </c>
      <c r="BG267" s="146">
        <v>8.7605200000000002E-7</v>
      </c>
      <c r="BH267" s="146">
        <v>5.3819587E-5</v>
      </c>
      <c r="BI267" s="146">
        <v>5.5239228999999997E-5</v>
      </c>
      <c r="BJ267" s="146">
        <v>5.177145E-5</v>
      </c>
      <c r="BK267" s="146">
        <v>4.8572061000000002E-5</v>
      </c>
      <c r="BL267" s="146">
        <v>1.03646892E-4</v>
      </c>
      <c r="BM267" s="146">
        <v>9.9071738000000006E-5</v>
      </c>
      <c r="BN267" s="146">
        <v>9.9217837999999995E-5</v>
      </c>
      <c r="BO267" s="146">
        <v>1.00429704E-4</v>
      </c>
      <c r="BP267" s="146">
        <v>5.0769758000000001E-5</v>
      </c>
      <c r="BQ267" s="146">
        <v>5.1962724999999998E-5</v>
      </c>
      <c r="BR267" s="146">
        <v>4.8611583000000001E-5</v>
      </c>
      <c r="BS267" s="146">
        <v>4.5517379999999998E-5</v>
      </c>
      <c r="BT267" s="146">
        <v>5.3819597999999997E-5</v>
      </c>
      <c r="BU267" s="146">
        <v>5.5239186E-5</v>
      </c>
      <c r="BV267" s="146">
        <v>5.1771394000000001E-5</v>
      </c>
      <c r="BW267" s="146">
        <v>4.8572141999999997E-5</v>
      </c>
      <c r="BX267" s="146">
        <v>5.3819587E-5</v>
      </c>
      <c r="BY267" s="146">
        <v>5.5239228999999997E-5</v>
      </c>
      <c r="BZ267" s="146">
        <v>5.177145E-5</v>
      </c>
      <c r="CA267" s="146">
        <v>4.8572061000000002E-5</v>
      </c>
      <c r="CB267" s="146">
        <v>2.4356823E-5</v>
      </c>
      <c r="CC267" s="146">
        <v>2.5031251000000001E-5</v>
      </c>
      <c r="CD267" s="146">
        <v>2.3580036999999999E-5</v>
      </c>
      <c r="CE267" s="146">
        <v>2.1724954E-5</v>
      </c>
      <c r="CF267" s="146">
        <v>3.8461285999999999E-5</v>
      </c>
      <c r="CG267" s="146">
        <v>3.9293321000000003E-5</v>
      </c>
      <c r="CH267" s="146">
        <v>3.6622748999999998E-5</v>
      </c>
      <c r="CI267" s="146">
        <v>3.4328032000000002E-5</v>
      </c>
      <c r="CJ267" s="146">
        <v>2.6311451E-5</v>
      </c>
      <c r="CK267" s="146">
        <v>2.6993571999999999E-5</v>
      </c>
      <c r="CL267" s="146">
        <v>2.5872432000000001E-5</v>
      </c>
      <c r="CM267" s="146">
        <v>3.0728268999999997E-5</v>
      </c>
      <c r="CN267" s="146">
        <v>1.36248686E-4</v>
      </c>
      <c r="CO267" s="146">
        <v>1.5210270600000001E-4</v>
      </c>
      <c r="CP267" s="146">
        <v>1.4484850999999999E-4</v>
      </c>
      <c r="CQ267" s="146">
        <v>1.4240684700000001E-4</v>
      </c>
      <c r="CT267" s="105"/>
    </row>
    <row r="268" spans="1:98" x14ac:dyDescent="0.25">
      <c r="A268" s="122" t="s">
        <v>693</v>
      </c>
      <c r="B268" s="104" t="s">
        <v>698</v>
      </c>
      <c r="C268" s="88" t="s">
        <v>374</v>
      </c>
      <c r="D268" s="123">
        <f t="shared" ca="1" si="30"/>
        <v>4.0717926899999993E-4</v>
      </c>
      <c r="E268" s="123">
        <f t="shared" ca="1" si="30"/>
        <v>6.6195844999999997E-4</v>
      </c>
      <c r="F268" s="123">
        <f t="shared" ca="1" si="30"/>
        <v>2.9562585499999997E-5</v>
      </c>
      <c r="G268" s="123">
        <f t="shared" ca="1" si="30"/>
        <v>6.6195844999999997E-4</v>
      </c>
      <c r="H268" s="123">
        <f t="shared" ca="1" si="30"/>
        <v>6.9886531675000005E-4</v>
      </c>
      <c r="I268" s="123">
        <f t="shared" ca="1" si="30"/>
        <v>6.7545660999999993E-5</v>
      </c>
      <c r="J268" s="123">
        <f t="shared" ca="1" si="30"/>
        <v>7.4999274175000007E-4</v>
      </c>
      <c r="K268" s="123">
        <f t="shared" ca="1" si="30"/>
        <v>5.4228912499999996E-5</v>
      </c>
      <c r="L268" s="123">
        <f t="shared" ca="1" si="30"/>
        <v>4.9899379750000005E-5</v>
      </c>
      <c r="M268" s="123">
        <f t="shared" ca="1" si="30"/>
        <v>1.6934497100000001E-4</v>
      </c>
      <c r="N268" s="123">
        <f t="shared" ca="1" si="30"/>
        <v>3.5089669300000001E-4</v>
      </c>
      <c r="O268" s="123">
        <f t="shared" ca="1" si="30"/>
        <v>1.5912775975000001E-4</v>
      </c>
      <c r="P268" s="123">
        <f t="shared" ca="1" si="30"/>
        <v>1.6934494625E-4</v>
      </c>
      <c r="Q268" s="123">
        <f t="shared" ca="1" si="30"/>
        <v>1.6934497100000001E-4</v>
      </c>
      <c r="R268" s="123">
        <f t="shared" ca="1" si="30"/>
        <v>2.0784134174999999E-4</v>
      </c>
      <c r="S268" s="123">
        <f t="shared" ca="1" si="30"/>
        <v>0</v>
      </c>
      <c r="T268" s="123">
        <f t="shared" ca="1" si="29"/>
        <v>1.5649562075E-4</v>
      </c>
      <c r="U268" s="124">
        <f t="shared" ca="1" si="29"/>
        <v>5.6220251224999994E-4</v>
      </c>
      <c r="X268" s="146">
        <v>5.0864095299999997E-4</v>
      </c>
      <c r="Y268" s="146">
        <v>4.0466001499999999E-4</v>
      </c>
      <c r="Z268" s="146">
        <v>3.91079493E-4</v>
      </c>
      <c r="AA268" s="146">
        <v>3.2433661499999997E-4</v>
      </c>
      <c r="AB268" s="146">
        <v>7.09709703E-4</v>
      </c>
      <c r="AC268" s="146">
        <v>7.0377433699999996E-4</v>
      </c>
      <c r="AD268" s="146">
        <v>6.5763288199999995E-4</v>
      </c>
      <c r="AE268" s="146">
        <v>5.7671687799999997E-4</v>
      </c>
      <c r="AF268" s="146">
        <v>5.0841687999999999E-5</v>
      </c>
      <c r="AG268" s="146">
        <v>2.3467234000000001E-5</v>
      </c>
      <c r="AH268" s="146">
        <v>2.1658383999999999E-5</v>
      </c>
      <c r="AI268" s="146">
        <v>2.2283035999999998E-5</v>
      </c>
      <c r="AJ268" s="146">
        <v>7.09709703E-4</v>
      </c>
      <c r="AK268" s="146">
        <v>7.0377433699999996E-4</v>
      </c>
      <c r="AL268" s="146">
        <v>6.5763288199999995E-4</v>
      </c>
      <c r="AM268" s="146">
        <v>5.7671687799999997E-4</v>
      </c>
      <c r="AN268" s="146">
        <v>8.1559165199999995E-4</v>
      </c>
      <c r="AO268" s="146">
        <v>7.46031156E-4</v>
      </c>
      <c r="AP268" s="146">
        <v>6.7107158800000001E-4</v>
      </c>
      <c r="AQ268" s="146">
        <v>5.6276687100000001E-4</v>
      </c>
      <c r="AR268" s="146">
        <v>3.4003415999999997E-5</v>
      </c>
      <c r="AS268" s="146">
        <v>6.3479168999999995E-5</v>
      </c>
      <c r="AT268" s="146">
        <v>7.3581332999999997E-5</v>
      </c>
      <c r="AU268" s="146">
        <v>9.9118725999999995E-5</v>
      </c>
      <c r="AV268" s="146">
        <v>8.6623663400000001E-4</v>
      </c>
      <c r="AW268" s="146">
        <v>8.0546032000000005E-4</v>
      </c>
      <c r="AX268" s="146">
        <v>7.2219692000000005E-4</v>
      </c>
      <c r="AY268" s="146">
        <v>6.0607709299999996E-4</v>
      </c>
      <c r="AZ268" s="146">
        <v>9.9922701999999997E-5</v>
      </c>
      <c r="BA268" s="146">
        <v>1.16992948E-4</v>
      </c>
      <c r="BB268" s="109">
        <v>0</v>
      </c>
      <c r="BC268" s="109">
        <v>0</v>
      </c>
      <c r="BD268" s="146">
        <v>1.17123795E-4</v>
      </c>
      <c r="BE268" s="146">
        <v>8.2473724000000002E-5</v>
      </c>
      <c r="BF268" s="146">
        <v>0</v>
      </c>
      <c r="BG268" s="146">
        <v>0</v>
      </c>
      <c r="BH268" s="146">
        <v>1.8304675600000001E-4</v>
      </c>
      <c r="BI268" s="146">
        <v>1.7260825699999999E-4</v>
      </c>
      <c r="BJ268" s="146">
        <v>1.6661211399999999E-4</v>
      </c>
      <c r="BK268" s="146">
        <v>1.5511275700000001E-4</v>
      </c>
      <c r="BL268" s="146">
        <v>3.6122729999999998E-4</v>
      </c>
      <c r="BM268" s="146">
        <v>3.2267959900000002E-4</v>
      </c>
      <c r="BN268" s="146">
        <v>3.3764711E-4</v>
      </c>
      <c r="BO268" s="146">
        <v>3.8203276300000002E-4</v>
      </c>
      <c r="BP268" s="146">
        <v>1.7331796099999999E-4</v>
      </c>
      <c r="BQ268" s="146">
        <v>1.6220870400000001E-4</v>
      </c>
      <c r="BR268" s="146">
        <v>1.5640305200000001E-4</v>
      </c>
      <c r="BS268" s="146">
        <v>1.44581322E-4</v>
      </c>
      <c r="BT268" s="146">
        <v>1.83046758E-4</v>
      </c>
      <c r="BU268" s="146">
        <v>1.72608315E-4</v>
      </c>
      <c r="BV268" s="146">
        <v>1.6661217700000001E-4</v>
      </c>
      <c r="BW268" s="146">
        <v>1.5511253500000001E-4</v>
      </c>
      <c r="BX268" s="146">
        <v>1.8304675600000001E-4</v>
      </c>
      <c r="BY268" s="146">
        <v>1.7260825699999999E-4</v>
      </c>
      <c r="BZ268" s="146">
        <v>1.6661211399999999E-4</v>
      </c>
      <c r="CA268" s="146">
        <v>1.5511275700000001E-4</v>
      </c>
      <c r="CB268" s="146">
        <v>2.2903945800000001E-4</v>
      </c>
      <c r="CC268" s="146">
        <v>2.11610308E-4</v>
      </c>
      <c r="CD268" s="146">
        <v>2.0266729899999999E-4</v>
      </c>
      <c r="CE268" s="146">
        <v>1.88048302E-4</v>
      </c>
      <c r="CF268" s="146">
        <v>0</v>
      </c>
      <c r="CG268" s="146">
        <v>0</v>
      </c>
      <c r="CH268" s="146">
        <v>0</v>
      </c>
      <c r="CI268" s="146">
        <v>0</v>
      </c>
      <c r="CJ268" s="146">
        <v>1.5703372300000001E-4</v>
      </c>
      <c r="CK268" s="146">
        <v>1.49395726E-4</v>
      </c>
      <c r="CL268" s="146">
        <v>1.5011039400000001E-4</v>
      </c>
      <c r="CM268" s="146">
        <v>1.6944264E-4</v>
      </c>
      <c r="CN268" s="146">
        <v>5.6883196700000004E-4</v>
      </c>
      <c r="CO268" s="146">
        <v>5.75929267E-4</v>
      </c>
      <c r="CP268" s="146">
        <v>5.6503193599999996E-4</v>
      </c>
      <c r="CQ268" s="146">
        <v>5.3901687899999997E-4</v>
      </c>
      <c r="CT268" s="105"/>
    </row>
    <row r="269" spans="1:98" x14ac:dyDescent="0.25">
      <c r="A269" s="122" t="s">
        <v>693</v>
      </c>
      <c r="B269" s="104" t="s">
        <v>698</v>
      </c>
      <c r="C269" s="88" t="s">
        <v>375</v>
      </c>
      <c r="D269" s="123">
        <f t="shared" ca="1" si="30"/>
        <v>7.4161535200000005E-4</v>
      </c>
      <c r="E269" s="123">
        <f t="shared" ca="1" si="30"/>
        <v>1.2226710055E-3</v>
      </c>
      <c r="F269" s="123">
        <f t="shared" ca="1" si="30"/>
        <v>4.4372567249999998E-5</v>
      </c>
      <c r="G269" s="123">
        <f t="shared" ca="1" si="30"/>
        <v>1.2226710055E-3</v>
      </c>
      <c r="H269" s="123">
        <f t="shared" ca="1" si="30"/>
        <v>1.2851043524999999E-3</v>
      </c>
      <c r="I269" s="123">
        <f t="shared" ca="1" si="30"/>
        <v>3.64692641E-4</v>
      </c>
      <c r="J269" s="123">
        <f t="shared" ca="1" si="30"/>
        <v>1.3810324125E-3</v>
      </c>
      <c r="K269" s="123">
        <f t="shared" ca="1" si="30"/>
        <v>1.0107294525E-4</v>
      </c>
      <c r="L269" s="123">
        <f t="shared" ca="1" si="30"/>
        <v>9.1663352249999995E-5</v>
      </c>
      <c r="M269" s="123">
        <f t="shared" ca="1" si="30"/>
        <v>3.1303854074999997E-4</v>
      </c>
      <c r="N269" s="123">
        <f t="shared" ca="1" si="30"/>
        <v>6.5963840325000006E-4</v>
      </c>
      <c r="O269" s="123">
        <f t="shared" ca="1" si="30"/>
        <v>2.9353303299999999E-4</v>
      </c>
      <c r="P269" s="123">
        <f t="shared" ca="1" si="30"/>
        <v>3.1303836825000001E-4</v>
      </c>
      <c r="Q269" s="123">
        <f t="shared" ca="1" si="30"/>
        <v>3.1303854074999997E-4</v>
      </c>
      <c r="R269" s="123">
        <f t="shared" ca="1" si="30"/>
        <v>3.8275229724999999E-4</v>
      </c>
      <c r="S269" s="123">
        <f t="shared" ca="1" si="30"/>
        <v>0</v>
      </c>
      <c r="T269" s="123">
        <f t="shared" ca="1" si="29"/>
        <v>2.9053709125000001E-4</v>
      </c>
      <c r="U269" s="124">
        <f t="shared" ca="1" si="29"/>
        <v>1.04993586825E-3</v>
      </c>
      <c r="X269" s="146">
        <v>8.4730933800000003E-4</v>
      </c>
      <c r="Y269" s="146">
        <v>7.6292644699999998E-4</v>
      </c>
      <c r="Z269" s="146">
        <v>7.3785530500000002E-4</v>
      </c>
      <c r="AA269" s="146">
        <v>6.1837031799999995E-4</v>
      </c>
      <c r="AB269" s="146">
        <v>1.222417263E-3</v>
      </c>
      <c r="AC269" s="146">
        <v>1.327914097E-3</v>
      </c>
      <c r="AD269" s="146">
        <v>1.240445916E-3</v>
      </c>
      <c r="AE269" s="146">
        <v>1.0999067459999999E-3</v>
      </c>
      <c r="AF269" s="146">
        <v>5.9802863000000002E-5</v>
      </c>
      <c r="AG269" s="146">
        <v>3.9422238999999997E-5</v>
      </c>
      <c r="AH269" s="146">
        <v>3.6591780999999999E-5</v>
      </c>
      <c r="AI269" s="146">
        <v>4.1673386000000002E-5</v>
      </c>
      <c r="AJ269" s="146">
        <v>1.222417263E-3</v>
      </c>
      <c r="AK269" s="146">
        <v>1.327914097E-3</v>
      </c>
      <c r="AL269" s="146">
        <v>1.240445916E-3</v>
      </c>
      <c r="AM269" s="146">
        <v>1.0999067459999999E-3</v>
      </c>
      <c r="AN269" s="146">
        <v>1.391812562E-3</v>
      </c>
      <c r="AO269" s="146">
        <v>1.408482812E-3</v>
      </c>
      <c r="AP269" s="146">
        <v>1.2667954619999999E-3</v>
      </c>
      <c r="AQ269" s="146">
        <v>1.073326574E-3</v>
      </c>
      <c r="AR269" s="146">
        <v>4.2255317599999999E-4</v>
      </c>
      <c r="AS269" s="146">
        <v>3.4497311099999998E-4</v>
      </c>
      <c r="AT269" s="146">
        <v>3.5908264400000002E-4</v>
      </c>
      <c r="AU269" s="146">
        <v>3.32161633E-4</v>
      </c>
      <c r="AV269" s="146">
        <v>1.483022823E-3</v>
      </c>
      <c r="AW269" s="146">
        <v>1.5211988100000001E-3</v>
      </c>
      <c r="AX269" s="146">
        <v>1.3639091880000001E-3</v>
      </c>
      <c r="AY269" s="146">
        <v>1.155998829E-3</v>
      </c>
      <c r="AZ269" s="146">
        <v>1.8308404400000001E-4</v>
      </c>
      <c r="BA269" s="146">
        <v>2.2120773699999999E-4</v>
      </c>
      <c r="BB269" s="109">
        <v>0</v>
      </c>
      <c r="BC269" s="109">
        <v>0</v>
      </c>
      <c r="BD269" s="146">
        <v>2.1073891799999999E-4</v>
      </c>
      <c r="BE269" s="146">
        <v>1.5591449099999999E-4</v>
      </c>
      <c r="BF269" s="146">
        <v>0</v>
      </c>
      <c r="BG269" s="146">
        <v>0</v>
      </c>
      <c r="BH269" s="146">
        <v>3.1530114999999998E-4</v>
      </c>
      <c r="BI269" s="146">
        <v>3.2612520299999997E-4</v>
      </c>
      <c r="BJ269" s="146">
        <v>3.1488450099999998E-4</v>
      </c>
      <c r="BK269" s="146">
        <v>2.9584330900000002E-4</v>
      </c>
      <c r="BL269" s="146">
        <v>6.5546527600000002E-4</v>
      </c>
      <c r="BM269" s="146">
        <v>6.1262587599999997E-4</v>
      </c>
      <c r="BN269" s="146">
        <v>6.4140686199999999E-4</v>
      </c>
      <c r="BO269" s="146">
        <v>7.2905559900000004E-4</v>
      </c>
      <c r="BP269" s="146">
        <v>2.9672854300000001E-4</v>
      </c>
      <c r="BQ269" s="146">
        <v>3.06272178E-4</v>
      </c>
      <c r="BR269" s="146">
        <v>2.9539390299999999E-4</v>
      </c>
      <c r="BS269" s="146">
        <v>2.75737508E-4</v>
      </c>
      <c r="BT269" s="146">
        <v>3.1530159100000001E-4</v>
      </c>
      <c r="BU269" s="146">
        <v>3.2612550400000002E-4</v>
      </c>
      <c r="BV269" s="146">
        <v>3.1488380699999999E-4</v>
      </c>
      <c r="BW269" s="146">
        <v>2.9584257099999999E-4</v>
      </c>
      <c r="BX269" s="146">
        <v>3.1530114999999998E-4</v>
      </c>
      <c r="BY269" s="146">
        <v>3.2612520299999997E-4</v>
      </c>
      <c r="BZ269" s="146">
        <v>3.1488450099999998E-4</v>
      </c>
      <c r="CA269" s="146">
        <v>2.9584330900000002E-4</v>
      </c>
      <c r="CB269" s="146">
        <v>3.9012469699999997E-4</v>
      </c>
      <c r="CC269" s="146">
        <v>3.9954650999999999E-4</v>
      </c>
      <c r="CD269" s="146">
        <v>3.8271290299999997E-4</v>
      </c>
      <c r="CE269" s="146">
        <v>3.5862507900000001E-4</v>
      </c>
      <c r="CF269" s="146">
        <v>0</v>
      </c>
      <c r="CG269" s="146">
        <v>0</v>
      </c>
      <c r="CH269" s="146">
        <v>0</v>
      </c>
      <c r="CI269" s="146">
        <v>0</v>
      </c>
      <c r="CJ269" s="146">
        <v>2.71467992E-4</v>
      </c>
      <c r="CK269" s="146">
        <v>2.8349231399999998E-4</v>
      </c>
      <c r="CL269" s="146">
        <v>2.8403832500000002E-4</v>
      </c>
      <c r="CM269" s="146">
        <v>3.23149734E-4</v>
      </c>
      <c r="CN269" s="146">
        <v>1.0156905829999999E-3</v>
      </c>
      <c r="CO269" s="146">
        <v>1.088070492E-3</v>
      </c>
      <c r="CP269" s="146">
        <v>1.067907849E-3</v>
      </c>
      <c r="CQ269" s="146">
        <v>1.0280745490000001E-3</v>
      </c>
      <c r="CT269" s="105"/>
    </row>
    <row r="270" spans="1:98" x14ac:dyDescent="0.25">
      <c r="A270" s="122" t="s">
        <v>693</v>
      </c>
      <c r="B270" s="104" t="s">
        <v>698</v>
      </c>
      <c r="C270" s="88" t="s">
        <v>376</v>
      </c>
      <c r="D270" s="123">
        <f t="shared" ca="1" si="30"/>
        <v>7.4674897750000001E-5</v>
      </c>
      <c r="E270" s="123">
        <f t="shared" ca="1" si="30"/>
        <v>1.129481455E-4</v>
      </c>
      <c r="F270" s="123">
        <f t="shared" ca="1" si="30"/>
        <v>0</v>
      </c>
      <c r="G270" s="123">
        <f t="shared" ca="1" si="30"/>
        <v>1.129481455E-4</v>
      </c>
      <c r="H270" s="123">
        <f t="shared" ca="1" si="30"/>
        <v>1.2140585800000001E-4</v>
      </c>
      <c r="I270" s="123">
        <f t="shared" ca="1" si="30"/>
        <v>6.6572926700000001E-4</v>
      </c>
      <c r="J270" s="123">
        <f t="shared" ca="1" si="30"/>
        <v>1.3495722574999999E-4</v>
      </c>
      <c r="K270" s="123">
        <f t="shared" ca="1" si="30"/>
        <v>1.0307670000000001E-5</v>
      </c>
      <c r="L270" s="123">
        <f t="shared" ca="1" si="30"/>
        <v>9.4537167500000015E-6</v>
      </c>
      <c r="M270" s="123">
        <f t="shared" ca="1" si="30"/>
        <v>3.137011525E-5</v>
      </c>
      <c r="N270" s="123">
        <f t="shared" ca="1" si="30"/>
        <v>6.906688924999999E-5</v>
      </c>
      <c r="O270" s="123">
        <f t="shared" ca="1" si="30"/>
        <v>2.8726466249999996E-5</v>
      </c>
      <c r="P270" s="123">
        <f t="shared" ca="1" si="30"/>
        <v>3.1370148750000001E-5</v>
      </c>
      <c r="Q270" s="123">
        <f t="shared" ca="1" si="30"/>
        <v>3.137011525E-5</v>
      </c>
      <c r="R270" s="123">
        <f t="shared" ca="1" si="30"/>
        <v>3.7132126499999999E-5</v>
      </c>
      <c r="S270" s="123">
        <f t="shared" ca="1" si="30"/>
        <v>0</v>
      </c>
      <c r="T270" s="123">
        <f t="shared" ca="1" si="29"/>
        <v>2.9454219500000003E-5</v>
      </c>
      <c r="U270" s="124">
        <f t="shared" ca="1" si="29"/>
        <v>1.2097888475000001E-4</v>
      </c>
      <c r="X270" s="146">
        <v>7.0114636000000006E-5</v>
      </c>
      <c r="Y270" s="146">
        <v>8.5298399999999996E-5</v>
      </c>
      <c r="Z270" s="146">
        <v>7.6867005999999997E-5</v>
      </c>
      <c r="AA270" s="146">
        <v>6.6419549000000004E-5</v>
      </c>
      <c r="AB270" s="146">
        <v>9.7773434999999997E-5</v>
      </c>
      <c r="AC270" s="146">
        <v>1.32625221E-4</v>
      </c>
      <c r="AD270" s="146">
        <v>1.14824104E-4</v>
      </c>
      <c r="AE270" s="146">
        <v>1.06569822E-4</v>
      </c>
      <c r="AF270" s="146">
        <v>0</v>
      </c>
      <c r="AG270" s="146">
        <v>0</v>
      </c>
      <c r="AH270" s="146">
        <v>0</v>
      </c>
      <c r="AI270" s="146">
        <v>0</v>
      </c>
      <c r="AJ270" s="146">
        <v>9.7773434999999997E-5</v>
      </c>
      <c r="AK270" s="146">
        <v>1.32625221E-4</v>
      </c>
      <c r="AL270" s="146">
        <v>1.14824104E-4</v>
      </c>
      <c r="AM270" s="146">
        <v>1.06569822E-4</v>
      </c>
      <c r="AN270" s="146">
        <v>1.1119948800000001E-4</v>
      </c>
      <c r="AO270" s="146">
        <v>1.45235466E-4</v>
      </c>
      <c r="AP270" s="146">
        <v>1.20785971E-4</v>
      </c>
      <c r="AQ270" s="146">
        <v>1.08402507E-4</v>
      </c>
      <c r="AR270" s="146">
        <v>7.0213052999999997E-4</v>
      </c>
      <c r="AS270" s="146">
        <v>6.5002464500000005E-4</v>
      </c>
      <c r="AT270" s="146">
        <v>6.77573434E-4</v>
      </c>
      <c r="AU270" s="146">
        <v>6.3318845900000003E-4</v>
      </c>
      <c r="AV270" s="146">
        <v>1.2362006599999999E-4</v>
      </c>
      <c r="AW270" s="146">
        <v>1.6091450699999999E-4</v>
      </c>
      <c r="AX270" s="146">
        <v>1.3578639999999999E-4</v>
      </c>
      <c r="AY270" s="146">
        <v>1.1950793E-4</v>
      </c>
      <c r="AZ270" s="146">
        <v>2.0487839000000001E-5</v>
      </c>
      <c r="BA270" s="146">
        <v>2.0742840999999999E-5</v>
      </c>
      <c r="BB270" s="109">
        <v>0</v>
      </c>
      <c r="BC270" s="109">
        <v>0</v>
      </c>
      <c r="BD270" s="146">
        <v>2.1862598000000001E-5</v>
      </c>
      <c r="BE270" s="146">
        <v>1.5952269000000002E-5</v>
      </c>
      <c r="BF270" s="146">
        <v>0</v>
      </c>
      <c r="BG270" s="146">
        <v>0</v>
      </c>
      <c r="BH270" s="146">
        <v>2.7603317E-5</v>
      </c>
      <c r="BI270" s="146">
        <v>3.6134299999999997E-5</v>
      </c>
      <c r="BJ270" s="146">
        <v>3.1850977000000001E-5</v>
      </c>
      <c r="BK270" s="146">
        <v>2.9891867000000001E-5</v>
      </c>
      <c r="BL270" s="146">
        <v>6.6186439999999996E-5</v>
      </c>
      <c r="BM270" s="146">
        <v>6.9567303999999998E-5</v>
      </c>
      <c r="BN270" s="146">
        <v>6.6148316999999998E-5</v>
      </c>
      <c r="BO270" s="146">
        <v>7.4365495999999994E-5</v>
      </c>
      <c r="BP270" s="146">
        <v>2.5097231999999998E-5</v>
      </c>
      <c r="BQ270" s="146">
        <v>3.2982511000000002E-5</v>
      </c>
      <c r="BR270" s="146">
        <v>2.9236053000000001E-5</v>
      </c>
      <c r="BS270" s="146">
        <v>2.7590069000000001E-5</v>
      </c>
      <c r="BT270" s="146">
        <v>2.7603326000000002E-5</v>
      </c>
      <c r="BU270" s="146">
        <v>3.6134348000000002E-5</v>
      </c>
      <c r="BV270" s="146">
        <v>3.1851018E-5</v>
      </c>
      <c r="BW270" s="146">
        <v>2.9891902999999999E-5</v>
      </c>
      <c r="BX270" s="146">
        <v>2.7603317E-5</v>
      </c>
      <c r="BY270" s="146">
        <v>3.6134299999999997E-5</v>
      </c>
      <c r="BZ270" s="146">
        <v>3.1850977000000001E-5</v>
      </c>
      <c r="CA270" s="146">
        <v>2.9891867000000001E-5</v>
      </c>
      <c r="CB270" s="146">
        <v>3.2547610000000001E-5</v>
      </c>
      <c r="CC270" s="146">
        <v>4.2486934000000001E-5</v>
      </c>
      <c r="CD270" s="146">
        <v>3.7708835999999999E-5</v>
      </c>
      <c r="CE270" s="146">
        <v>3.5785126000000002E-5</v>
      </c>
      <c r="CF270" s="146">
        <v>0</v>
      </c>
      <c r="CG270" s="146">
        <v>0</v>
      </c>
      <c r="CH270" s="146">
        <v>0</v>
      </c>
      <c r="CI270" s="146">
        <v>0</v>
      </c>
      <c r="CJ270" s="146">
        <v>2.3718784E-5</v>
      </c>
      <c r="CK270" s="146">
        <v>3.1005299999999999E-5</v>
      </c>
      <c r="CL270" s="146">
        <v>2.9011011000000001E-5</v>
      </c>
      <c r="CM270" s="146">
        <v>3.4081783000000003E-5</v>
      </c>
      <c r="CN270" s="146">
        <v>1.03757249E-4</v>
      </c>
      <c r="CO270" s="146">
        <v>1.3839821799999999E-4</v>
      </c>
      <c r="CP270" s="146">
        <v>1.2486460900000001E-4</v>
      </c>
      <c r="CQ270" s="146">
        <v>1.16895463E-4</v>
      </c>
      <c r="CT270" s="105"/>
    </row>
    <row r="271" spans="1:98" x14ac:dyDescent="0.25">
      <c r="A271" s="122" t="s">
        <v>693</v>
      </c>
      <c r="B271" s="104" t="s">
        <v>698</v>
      </c>
      <c r="C271" s="88" t="s">
        <v>377</v>
      </c>
      <c r="D271" s="123">
        <f t="shared" ca="1" si="30"/>
        <v>8.9617624000000006E-5</v>
      </c>
      <c r="E271" s="123">
        <f t="shared" ca="1" si="30"/>
        <v>1.2927708249999998E-4</v>
      </c>
      <c r="F271" s="123">
        <f t="shared" ca="1" si="30"/>
        <v>0</v>
      </c>
      <c r="G271" s="123">
        <f t="shared" ca="1" si="30"/>
        <v>1.2927708249999998E-4</v>
      </c>
      <c r="H271" s="123">
        <f t="shared" ca="1" si="30"/>
        <v>1.3813038374999999E-4</v>
      </c>
      <c r="I271" s="123">
        <f t="shared" ca="1" si="30"/>
        <v>6.2200683749999999E-5</v>
      </c>
      <c r="J271" s="123">
        <f t="shared" ca="1" si="30"/>
        <v>1.5734529575000002E-4</v>
      </c>
      <c r="K271" s="123">
        <f t="shared" ca="1" si="30"/>
        <v>1.1373177749999999E-5</v>
      </c>
      <c r="L271" s="123">
        <f t="shared" ca="1" si="30"/>
        <v>1.084714025E-5</v>
      </c>
      <c r="M271" s="123">
        <f t="shared" ca="1" si="30"/>
        <v>3.6118902999999999E-5</v>
      </c>
      <c r="N271" s="123">
        <f t="shared" ca="1" si="30"/>
        <v>5.4028445000000002E-5</v>
      </c>
      <c r="O271" s="123">
        <f t="shared" ca="1" si="30"/>
        <v>3.3125499750000001E-5</v>
      </c>
      <c r="P271" s="123">
        <f t="shared" ca="1" si="30"/>
        <v>3.6118905500000002E-5</v>
      </c>
      <c r="Q271" s="123">
        <f t="shared" ca="1" si="30"/>
        <v>3.6118902999999999E-5</v>
      </c>
      <c r="R271" s="123">
        <f t="shared" ca="1" si="30"/>
        <v>4.2741073250000002E-5</v>
      </c>
      <c r="S271" s="123">
        <f t="shared" ca="1" si="30"/>
        <v>0</v>
      </c>
      <c r="T271" s="123">
        <f t="shared" ca="1" si="29"/>
        <v>3.3694782750000003E-5</v>
      </c>
      <c r="U271" s="124">
        <f t="shared" ca="1" si="29"/>
        <v>1.478890355E-4</v>
      </c>
      <c r="X271" s="146">
        <v>5.9257835999999999E-5</v>
      </c>
      <c r="Y271" s="146">
        <v>1.3506053699999999E-4</v>
      </c>
      <c r="Z271" s="146">
        <v>1.05524228E-4</v>
      </c>
      <c r="AA271" s="146">
        <v>5.8627895000000001E-5</v>
      </c>
      <c r="AB271" s="146">
        <v>7.8585782999999996E-5</v>
      </c>
      <c r="AC271" s="146">
        <v>1.95341285E-4</v>
      </c>
      <c r="AD271" s="146">
        <v>1.51772434E-4</v>
      </c>
      <c r="AE271" s="146">
        <v>9.1408828000000001E-5</v>
      </c>
      <c r="AF271" s="146">
        <v>0</v>
      </c>
      <c r="AG271" s="146">
        <v>0</v>
      </c>
      <c r="AH271" s="146">
        <v>0</v>
      </c>
      <c r="AI271" s="146">
        <v>0</v>
      </c>
      <c r="AJ271" s="146">
        <v>7.8585782999999996E-5</v>
      </c>
      <c r="AK271" s="146">
        <v>1.95341285E-4</v>
      </c>
      <c r="AL271" s="146">
        <v>1.51772434E-4</v>
      </c>
      <c r="AM271" s="146">
        <v>9.1408828000000001E-5</v>
      </c>
      <c r="AN271" s="146">
        <v>8.4542539000000006E-5</v>
      </c>
      <c r="AO271" s="146">
        <v>2.1165385299999999E-4</v>
      </c>
      <c r="AP271" s="146">
        <v>1.62902498E-4</v>
      </c>
      <c r="AQ271" s="146">
        <v>9.3422644999999999E-5</v>
      </c>
      <c r="AR271" s="146">
        <v>5.5324215000000002E-5</v>
      </c>
      <c r="AS271" s="146">
        <v>6.7576615E-5</v>
      </c>
      <c r="AT271" s="146">
        <v>6.5301108000000006E-5</v>
      </c>
      <c r="AU271" s="146">
        <v>6.0600797000000003E-5</v>
      </c>
      <c r="AV271" s="146">
        <v>9.8028515000000006E-5</v>
      </c>
      <c r="AW271" s="146">
        <v>2.40407182E-4</v>
      </c>
      <c r="AX271" s="146">
        <v>1.87823839E-4</v>
      </c>
      <c r="AY271" s="146">
        <v>1.0312164699999999E-4</v>
      </c>
      <c r="AZ271" s="146">
        <v>1.7935084999999999E-5</v>
      </c>
      <c r="BA271" s="146">
        <v>2.7557626E-5</v>
      </c>
      <c r="BB271" s="109">
        <v>0</v>
      </c>
      <c r="BC271" s="109">
        <v>0</v>
      </c>
      <c r="BD271" s="146">
        <v>2.1064034999999999E-5</v>
      </c>
      <c r="BE271" s="146">
        <v>2.2324526000000001E-5</v>
      </c>
      <c r="BF271" s="146">
        <v>0</v>
      </c>
      <c r="BG271" s="146">
        <v>0</v>
      </c>
      <c r="BH271" s="146">
        <v>2.1751512E-5</v>
      </c>
      <c r="BI271" s="146">
        <v>5.4874543000000002E-5</v>
      </c>
      <c r="BJ271" s="146">
        <v>4.2498379000000002E-5</v>
      </c>
      <c r="BK271" s="146">
        <v>2.5351177999999999E-5</v>
      </c>
      <c r="BL271" s="146">
        <v>3.7935073000000002E-5</v>
      </c>
      <c r="BM271" s="146">
        <v>7.2842621000000004E-5</v>
      </c>
      <c r="BN271" s="146">
        <v>5.9703254000000002E-5</v>
      </c>
      <c r="BO271" s="146">
        <v>4.5632832000000002E-5</v>
      </c>
      <c r="BP271" s="146">
        <v>1.9887632E-5</v>
      </c>
      <c r="BQ271" s="146">
        <v>5.0066394000000003E-5</v>
      </c>
      <c r="BR271" s="146">
        <v>3.9067660999999999E-5</v>
      </c>
      <c r="BS271" s="146">
        <v>2.3480311999999999E-5</v>
      </c>
      <c r="BT271" s="146">
        <v>2.1751531000000002E-5</v>
      </c>
      <c r="BU271" s="146">
        <v>5.4874504000000002E-5</v>
      </c>
      <c r="BV271" s="146">
        <v>4.2498406999999999E-5</v>
      </c>
      <c r="BW271" s="146">
        <v>2.5351180000000001E-5</v>
      </c>
      <c r="BX271" s="146">
        <v>2.1751512E-5</v>
      </c>
      <c r="BY271" s="146">
        <v>5.4874543000000002E-5</v>
      </c>
      <c r="BZ271" s="146">
        <v>4.2498379000000002E-5</v>
      </c>
      <c r="CA271" s="146">
        <v>2.5351177999999999E-5</v>
      </c>
      <c r="CB271" s="146">
        <v>2.6507461E-5</v>
      </c>
      <c r="CC271" s="146">
        <v>6.4210166999999994E-5</v>
      </c>
      <c r="CD271" s="146">
        <v>4.9693530000000003E-5</v>
      </c>
      <c r="CE271" s="146">
        <v>3.0553135E-5</v>
      </c>
      <c r="CF271" s="146">
        <v>0</v>
      </c>
      <c r="CG271" s="146">
        <v>0</v>
      </c>
      <c r="CH271" s="146">
        <v>0</v>
      </c>
      <c r="CI271" s="146">
        <v>0</v>
      </c>
      <c r="CJ271" s="146">
        <v>1.8970497999999999E-5</v>
      </c>
      <c r="CK271" s="146">
        <v>4.7423606000000001E-5</v>
      </c>
      <c r="CL271" s="146">
        <v>3.8864418000000003E-5</v>
      </c>
      <c r="CM271" s="146">
        <v>2.9520609000000001E-5</v>
      </c>
      <c r="CN271" s="146">
        <v>9.2293445999999999E-5</v>
      </c>
      <c r="CO271" s="146">
        <v>2.1652500900000001E-4</v>
      </c>
      <c r="CP271" s="146">
        <v>1.7260453299999999E-4</v>
      </c>
      <c r="CQ271" s="146">
        <v>1.1013315400000001E-4</v>
      </c>
      <c r="CT271" s="105"/>
    </row>
    <row r="272" spans="1:98" x14ac:dyDescent="0.25">
      <c r="A272" s="122" t="s">
        <v>693</v>
      </c>
      <c r="B272" s="104" t="s">
        <v>698</v>
      </c>
      <c r="C272" s="88" t="s">
        <v>380</v>
      </c>
      <c r="D272" s="123">
        <f t="shared" ca="1" si="30"/>
        <v>1.9519032025E-4</v>
      </c>
      <c r="E272" s="123">
        <f t="shared" ca="1" si="30"/>
        <v>3.1330832699999998E-4</v>
      </c>
      <c r="F272" s="123">
        <f t="shared" ca="1" si="30"/>
        <v>1.3314726000000001E-5</v>
      </c>
      <c r="G272" s="123">
        <f t="shared" ca="1" si="30"/>
        <v>3.1330832699999998E-4</v>
      </c>
      <c r="H272" s="123">
        <f t="shared" ca="1" si="30"/>
        <v>3.6848451774999997E-4</v>
      </c>
      <c r="I272" s="123">
        <f t="shared" ca="1" si="30"/>
        <v>2.2675558072500001E-2</v>
      </c>
      <c r="J272" s="123">
        <f t="shared" ca="1" si="30"/>
        <v>3.5726938674999998E-4</v>
      </c>
      <c r="K272" s="123">
        <f t="shared" ca="1" si="30"/>
        <v>6.2470455925000006E-4</v>
      </c>
      <c r="L272" s="123">
        <f t="shared" ca="1" si="30"/>
        <v>1.2348213303749999E-2</v>
      </c>
      <c r="M272" s="123">
        <f t="shared" ca="1" si="30"/>
        <v>9.1625676499999998E-5</v>
      </c>
      <c r="N272" s="123">
        <f t="shared" ca="1" si="30"/>
        <v>1.8879045749999997E-4</v>
      </c>
      <c r="O272" s="123">
        <f t="shared" ca="1" si="30"/>
        <v>8.6105015750000008E-5</v>
      </c>
      <c r="P272" s="123">
        <f t="shared" ca="1" si="30"/>
        <v>9.1625784999999998E-5</v>
      </c>
      <c r="Q272" s="123">
        <f t="shared" ca="1" si="30"/>
        <v>9.1625676499999998E-5</v>
      </c>
      <c r="R272" s="123">
        <f t="shared" ca="1" si="30"/>
        <v>4.1740134499999995E-5</v>
      </c>
      <c r="S272" s="123">
        <f t="shared" ca="1" si="30"/>
        <v>6.5084126999999996E-5</v>
      </c>
      <c r="T272" s="123">
        <f t="shared" ca="1" si="29"/>
        <v>4.7115881499999993E-5</v>
      </c>
      <c r="U272" s="124">
        <f t="shared" ca="1" si="29"/>
        <v>2.3923311074999998E-4</v>
      </c>
      <c r="X272" s="146">
        <v>2.3975020100000001E-4</v>
      </c>
      <c r="Y272" s="146">
        <v>1.9388221599999999E-4</v>
      </c>
      <c r="Z272" s="146">
        <v>1.86137172E-4</v>
      </c>
      <c r="AA272" s="146">
        <v>1.60991692E-4</v>
      </c>
      <c r="AB272" s="146">
        <v>3.43069338E-4</v>
      </c>
      <c r="AC272" s="146">
        <v>3.3390182200000002E-4</v>
      </c>
      <c r="AD272" s="146">
        <v>3.0411986400000001E-4</v>
      </c>
      <c r="AE272" s="146">
        <v>2.7214228400000001E-4</v>
      </c>
      <c r="AF272" s="146">
        <v>1.9516283000000002E-5</v>
      </c>
      <c r="AG272" s="146">
        <v>1.1626976E-5</v>
      </c>
      <c r="AH272" s="146">
        <v>1.0360048E-5</v>
      </c>
      <c r="AI272" s="146">
        <v>1.1755597E-5</v>
      </c>
      <c r="AJ272" s="146">
        <v>3.43069338E-4</v>
      </c>
      <c r="AK272" s="146">
        <v>3.3390182200000002E-4</v>
      </c>
      <c r="AL272" s="146">
        <v>3.0411986400000001E-4</v>
      </c>
      <c r="AM272" s="146">
        <v>2.7214228400000001E-4</v>
      </c>
      <c r="AN272" s="146">
        <v>3.99128219E-4</v>
      </c>
      <c r="AO272" s="146">
        <v>3.8250404800000001E-4</v>
      </c>
      <c r="AP272" s="146">
        <v>3.8028044599999999E-4</v>
      </c>
      <c r="AQ272" s="146">
        <v>3.1202535799999999E-4</v>
      </c>
      <c r="AR272" s="146">
        <v>1.7738089241E-2</v>
      </c>
      <c r="AS272" s="146">
        <v>2.4085957328999999E-2</v>
      </c>
      <c r="AT272" s="146">
        <v>2.3679691868000001E-2</v>
      </c>
      <c r="AU272" s="146">
        <v>2.5198493852000001E-2</v>
      </c>
      <c r="AV272" s="146">
        <v>3.2089391500000002E-4</v>
      </c>
      <c r="AW272" s="146">
        <v>3.4254357800000002E-4</v>
      </c>
      <c r="AX272" s="146">
        <v>4.2631762699999999E-4</v>
      </c>
      <c r="AY272" s="146">
        <v>3.39322427E-4</v>
      </c>
      <c r="AZ272" s="146">
        <v>1.449332646E-3</v>
      </c>
      <c r="BA272" s="146">
        <v>1.049485591E-3</v>
      </c>
      <c r="BB272" s="109">
        <v>0</v>
      </c>
      <c r="BC272" s="109">
        <v>0</v>
      </c>
      <c r="BD272" s="146">
        <v>3.65192041E-3</v>
      </c>
      <c r="BE272" s="146">
        <v>6.4954136769999997E-3</v>
      </c>
      <c r="BF272" s="146">
        <v>1.9991887101999999E-2</v>
      </c>
      <c r="BG272" s="146">
        <v>1.9253632026E-2</v>
      </c>
      <c r="BH272" s="146">
        <v>9.8253752999999996E-5</v>
      </c>
      <c r="BI272" s="146">
        <v>9.3671733999999999E-5</v>
      </c>
      <c r="BJ272" s="146">
        <v>9.0323175000000001E-5</v>
      </c>
      <c r="BK272" s="146">
        <v>8.4254043999999997E-5</v>
      </c>
      <c r="BL272" s="146">
        <v>1.95443748E-4</v>
      </c>
      <c r="BM272" s="146">
        <v>1.74081313E-4</v>
      </c>
      <c r="BN272" s="146">
        <v>1.8151678299999999E-4</v>
      </c>
      <c r="BO272" s="146">
        <v>2.0411998599999999E-4</v>
      </c>
      <c r="BP272" s="146">
        <v>9.2947481000000006E-5</v>
      </c>
      <c r="BQ272" s="146">
        <v>8.8052174999999995E-5</v>
      </c>
      <c r="BR272" s="146">
        <v>8.4811314000000004E-5</v>
      </c>
      <c r="BS272" s="146">
        <v>7.8609093E-5</v>
      </c>
      <c r="BT272" s="146">
        <v>9.8253955999999998E-5</v>
      </c>
      <c r="BU272" s="146">
        <v>9.3671885000000006E-5</v>
      </c>
      <c r="BV272" s="146">
        <v>9.0323280000000002E-5</v>
      </c>
      <c r="BW272" s="146">
        <v>8.4254019000000002E-5</v>
      </c>
      <c r="BX272" s="146">
        <v>9.8253752999999996E-5</v>
      </c>
      <c r="BY272" s="146">
        <v>9.3671733999999999E-5</v>
      </c>
      <c r="BZ272" s="146">
        <v>9.0323175000000001E-5</v>
      </c>
      <c r="CA272" s="146">
        <v>8.4254043999999997E-5</v>
      </c>
      <c r="CB272" s="146">
        <v>4.5059187999999998E-5</v>
      </c>
      <c r="CC272" s="146">
        <v>4.2685399E-5</v>
      </c>
      <c r="CD272" s="146">
        <v>4.1368729000000002E-5</v>
      </c>
      <c r="CE272" s="146">
        <v>3.7847221999999999E-5</v>
      </c>
      <c r="CF272" s="146">
        <v>7.0532060999999995E-5</v>
      </c>
      <c r="CG272" s="146">
        <v>6.6650412000000001E-5</v>
      </c>
      <c r="CH272" s="146">
        <v>6.3978045999999995E-5</v>
      </c>
      <c r="CI272" s="146">
        <v>5.9175989000000001E-5</v>
      </c>
      <c r="CJ272" s="146">
        <v>4.6405524E-5</v>
      </c>
      <c r="CK272" s="146">
        <v>4.5005622999999998E-5</v>
      </c>
      <c r="CL272" s="146">
        <v>4.5492079E-5</v>
      </c>
      <c r="CM272" s="146">
        <v>5.1560300000000002E-5</v>
      </c>
      <c r="CN272" s="146">
        <v>2.37443785E-4</v>
      </c>
      <c r="CO272" s="146">
        <v>2.43177975E-4</v>
      </c>
      <c r="CP272" s="146">
        <v>2.4109046800000001E-4</v>
      </c>
      <c r="CQ272" s="146">
        <v>2.35220215E-4</v>
      </c>
      <c r="CT272" s="105"/>
    </row>
    <row r="273" spans="1:98" x14ac:dyDescent="0.25">
      <c r="A273" s="122" t="s">
        <v>693</v>
      </c>
      <c r="B273" s="104" t="s">
        <v>698</v>
      </c>
      <c r="C273" s="88" t="s">
        <v>381</v>
      </c>
      <c r="D273" s="123">
        <f t="shared" ca="1" si="30"/>
        <v>2.8788321250000003E-4</v>
      </c>
      <c r="E273" s="123">
        <f t="shared" ca="1" si="30"/>
        <v>4.7376860574999997E-4</v>
      </c>
      <c r="F273" s="123">
        <f t="shared" ca="1" si="30"/>
        <v>0</v>
      </c>
      <c r="G273" s="123">
        <f t="shared" ca="1" si="30"/>
        <v>4.7376860574999997E-4</v>
      </c>
      <c r="H273" s="123">
        <f t="shared" ca="1" si="30"/>
        <v>5.5755463549999999E-4</v>
      </c>
      <c r="I273" s="123">
        <f t="shared" ca="1" si="30"/>
        <v>4.2462561750000006E-5</v>
      </c>
      <c r="J273" s="123">
        <f t="shared" ca="1" si="30"/>
        <v>5.4913475375000008E-4</v>
      </c>
      <c r="K273" s="123">
        <f t="shared" ca="1" si="30"/>
        <v>6.646657985E-4</v>
      </c>
      <c r="L273" s="123">
        <f t="shared" ca="1" si="30"/>
        <v>1.9290907324499999E-2</v>
      </c>
      <c r="M273" s="123">
        <f t="shared" ca="1" si="30"/>
        <v>1.397115875E-4</v>
      </c>
      <c r="N273" s="123">
        <f t="shared" ca="1" si="30"/>
        <v>3.0165273125000002E-4</v>
      </c>
      <c r="O273" s="123">
        <f t="shared" ca="1" si="30"/>
        <v>1.3051025725E-4</v>
      </c>
      <c r="P273" s="123">
        <f t="shared" ca="1" si="30"/>
        <v>1.3971160825E-4</v>
      </c>
      <c r="Q273" s="123">
        <f t="shared" ca="1" si="30"/>
        <v>1.397115875E-4</v>
      </c>
      <c r="R273" s="123">
        <f t="shared" ca="1" si="30"/>
        <v>6.3242559250000004E-5</v>
      </c>
      <c r="S273" s="123">
        <f t="shared" ref="S273:U288" ca="1" si="31">AVERAGE(OFFSET($X273,0,4*S$3-4,1,4))</f>
        <v>9.8511890249999986E-5</v>
      </c>
      <c r="T273" s="123">
        <f t="shared" ca="1" si="31"/>
        <v>7.2130390000000002E-5</v>
      </c>
      <c r="U273" s="124">
        <f t="shared" ca="1" si="31"/>
        <v>3.7498841274999996E-4</v>
      </c>
      <c r="X273" s="146">
        <v>2.9844092600000001E-4</v>
      </c>
      <c r="Y273" s="146">
        <v>3.0258466699999999E-4</v>
      </c>
      <c r="Z273" s="146">
        <v>2.9593846399999997E-4</v>
      </c>
      <c r="AA273" s="146">
        <v>2.5456879300000002E-4</v>
      </c>
      <c r="AB273" s="146">
        <v>4.5370023100000002E-4</v>
      </c>
      <c r="AC273" s="146">
        <v>5.2313147E-4</v>
      </c>
      <c r="AD273" s="146">
        <v>4.8384380899999999E-4</v>
      </c>
      <c r="AE273" s="146">
        <v>4.3439891299999999E-4</v>
      </c>
      <c r="AF273" s="146">
        <v>0</v>
      </c>
      <c r="AG273" s="146">
        <v>0</v>
      </c>
      <c r="AH273" s="146">
        <v>0</v>
      </c>
      <c r="AI273" s="146">
        <v>0</v>
      </c>
      <c r="AJ273" s="146">
        <v>4.5370023100000002E-4</v>
      </c>
      <c r="AK273" s="146">
        <v>5.2313147E-4</v>
      </c>
      <c r="AL273" s="146">
        <v>4.8384380899999999E-4</v>
      </c>
      <c r="AM273" s="146">
        <v>4.3439891299999999E-4</v>
      </c>
      <c r="AN273" s="146">
        <v>5.2307847500000001E-4</v>
      </c>
      <c r="AO273" s="146">
        <v>6.0175181999999995E-4</v>
      </c>
      <c r="AP273" s="146">
        <v>6.0680722599999997E-4</v>
      </c>
      <c r="AQ273" s="146">
        <v>4.9858102100000003E-4</v>
      </c>
      <c r="AR273" s="146">
        <v>6.5289109000000003E-5</v>
      </c>
      <c r="AS273" s="146">
        <v>3.1973196000000003E-5</v>
      </c>
      <c r="AT273" s="146">
        <v>3.1026262999999997E-5</v>
      </c>
      <c r="AU273" s="146">
        <v>4.1561679000000001E-5</v>
      </c>
      <c r="AV273" s="146">
        <v>4.2606976299999999E-4</v>
      </c>
      <c r="AW273" s="146">
        <v>5.4348570300000003E-4</v>
      </c>
      <c r="AX273" s="146">
        <v>6.8357826200000004E-4</v>
      </c>
      <c r="AY273" s="146">
        <v>5.43405287E-4</v>
      </c>
      <c r="AZ273" s="146">
        <v>1.2758874890000001E-3</v>
      </c>
      <c r="BA273" s="146">
        <v>1.3827757049999999E-3</v>
      </c>
      <c r="BB273" s="109">
        <v>0</v>
      </c>
      <c r="BC273" s="109">
        <v>0</v>
      </c>
      <c r="BD273" s="146">
        <v>4.018244826E-3</v>
      </c>
      <c r="BE273" s="146">
        <v>1.013427469E-2</v>
      </c>
      <c r="BF273" s="146">
        <v>3.2141689408000003E-2</v>
      </c>
      <c r="BG273" s="146">
        <v>3.0869420373999999E-2</v>
      </c>
      <c r="BH273" s="146">
        <v>1.3135945200000001E-4</v>
      </c>
      <c r="BI273" s="146">
        <v>1.47863415E-4</v>
      </c>
      <c r="BJ273" s="146">
        <v>1.44756836E-4</v>
      </c>
      <c r="BK273" s="146">
        <v>1.34866647E-4</v>
      </c>
      <c r="BL273" s="146">
        <v>2.9334222899999999E-4</v>
      </c>
      <c r="BM273" s="146">
        <v>2.8187904300000001E-4</v>
      </c>
      <c r="BN273" s="146">
        <v>2.9674575600000002E-4</v>
      </c>
      <c r="BO273" s="146">
        <v>3.3464389700000002E-4</v>
      </c>
      <c r="BP273" s="146">
        <v>1.22515208E-4</v>
      </c>
      <c r="BQ273" s="146">
        <v>1.3849730700000001E-4</v>
      </c>
      <c r="BR273" s="146">
        <v>1.3556967699999999E-4</v>
      </c>
      <c r="BS273" s="146">
        <v>1.2545883699999999E-4</v>
      </c>
      <c r="BT273" s="146">
        <v>1.3135956599999999E-4</v>
      </c>
      <c r="BU273" s="146">
        <v>1.4786353299999999E-4</v>
      </c>
      <c r="BV273" s="146">
        <v>1.4475679699999999E-4</v>
      </c>
      <c r="BW273" s="146">
        <v>1.34866537E-4</v>
      </c>
      <c r="BX273" s="146">
        <v>1.3135945200000001E-4</v>
      </c>
      <c r="BY273" s="146">
        <v>1.47863415E-4</v>
      </c>
      <c r="BZ273" s="146">
        <v>1.44756836E-4</v>
      </c>
      <c r="CA273" s="146">
        <v>1.34866647E-4</v>
      </c>
      <c r="CB273" s="146">
        <v>5.9149033000000003E-5</v>
      </c>
      <c r="CC273" s="146">
        <v>6.7218089000000003E-5</v>
      </c>
      <c r="CD273" s="146">
        <v>6.6183172000000004E-5</v>
      </c>
      <c r="CE273" s="146">
        <v>6.0419942999999998E-5</v>
      </c>
      <c r="CF273" s="146">
        <v>9.2610321000000001E-5</v>
      </c>
      <c r="CG273" s="146">
        <v>1.0480533000000001E-4</v>
      </c>
      <c r="CH273" s="146">
        <v>1.02203275E-4</v>
      </c>
      <c r="CI273" s="146">
        <v>9.4428634999999995E-5</v>
      </c>
      <c r="CJ273" s="146">
        <v>6.2235994999999998E-5</v>
      </c>
      <c r="CK273" s="146">
        <v>7.1034714000000004E-5</v>
      </c>
      <c r="CL273" s="146">
        <v>7.2858637000000002E-5</v>
      </c>
      <c r="CM273" s="146">
        <v>8.2392214000000005E-5</v>
      </c>
      <c r="CN273" s="146">
        <v>3.40093956E-4</v>
      </c>
      <c r="CO273" s="146">
        <v>3.8912444499999998E-4</v>
      </c>
      <c r="CP273" s="146">
        <v>3.8865294599999998E-4</v>
      </c>
      <c r="CQ273" s="146">
        <v>3.8208230399999998E-4</v>
      </c>
      <c r="CT273" s="105"/>
    </row>
    <row r="274" spans="1:98" x14ac:dyDescent="0.25">
      <c r="A274" s="122" t="s">
        <v>693</v>
      </c>
      <c r="B274" s="104" t="s">
        <v>698</v>
      </c>
      <c r="C274" s="88" t="s">
        <v>382</v>
      </c>
      <c r="D274" s="123">
        <f t="shared" ref="D274:S289" ca="1" si="32">AVERAGE(OFFSET($X274,0,4*D$3-4,1,4))</f>
        <v>1.4554870075000003E-4</v>
      </c>
      <c r="E274" s="123">
        <f t="shared" ca="1" si="32"/>
        <v>2.3627380449999999E-4</v>
      </c>
      <c r="F274" s="123">
        <f t="shared" ca="1" si="32"/>
        <v>0</v>
      </c>
      <c r="G274" s="123">
        <f t="shared" ca="1" si="32"/>
        <v>2.3627380449999999E-4</v>
      </c>
      <c r="H274" s="123">
        <f t="shared" ca="1" si="32"/>
        <v>2.8051742775000001E-4</v>
      </c>
      <c r="I274" s="123">
        <f t="shared" ca="1" si="32"/>
        <v>6.3285848999999997E-5</v>
      </c>
      <c r="J274" s="123">
        <f t="shared" ca="1" si="32"/>
        <v>2.7924021100000001E-4</v>
      </c>
      <c r="K274" s="123">
        <f t="shared" ca="1" si="32"/>
        <v>2.2640849925E-4</v>
      </c>
      <c r="L274" s="123">
        <f t="shared" ca="1" si="32"/>
        <v>9.5749046420000004E-3</v>
      </c>
      <c r="M274" s="123">
        <f t="shared" ca="1" si="32"/>
        <v>7.1022773749999997E-5</v>
      </c>
      <c r="N274" s="123">
        <f t="shared" ca="1" si="32"/>
        <v>1.6287313000000001E-4</v>
      </c>
      <c r="O274" s="123">
        <f t="shared" ca="1" si="32"/>
        <v>6.5790785249999998E-5</v>
      </c>
      <c r="P274" s="123">
        <f t="shared" ca="1" si="32"/>
        <v>7.1022858999999995E-5</v>
      </c>
      <c r="Q274" s="123">
        <f t="shared" ca="1" si="32"/>
        <v>7.1022773749999997E-5</v>
      </c>
      <c r="R274" s="123">
        <f t="shared" ca="1" si="32"/>
        <v>3.1871074499999994E-5</v>
      </c>
      <c r="S274" s="123">
        <f t="shared" ca="1" si="32"/>
        <v>4.9561118500000003E-5</v>
      </c>
      <c r="T274" s="123">
        <f t="shared" ca="1" si="31"/>
        <v>3.6568088250000006E-5</v>
      </c>
      <c r="U274" s="124">
        <f t="shared" ca="1" si="31"/>
        <v>1.95628209E-4</v>
      </c>
      <c r="X274" s="146">
        <v>1.4635381599999999E-4</v>
      </c>
      <c r="Y274" s="146">
        <v>1.5872671900000001E-4</v>
      </c>
      <c r="Z274" s="146">
        <v>1.53526988E-4</v>
      </c>
      <c r="AA274" s="146">
        <v>1.2358728E-4</v>
      </c>
      <c r="AB274" s="146">
        <v>2.2305191700000001E-4</v>
      </c>
      <c r="AC274" s="146">
        <v>2.6950986299999999E-4</v>
      </c>
      <c r="AD274" s="146">
        <v>2.4610964600000002E-4</v>
      </c>
      <c r="AE274" s="146">
        <v>2.0642379199999999E-4</v>
      </c>
      <c r="AF274" s="146">
        <v>0</v>
      </c>
      <c r="AG274" s="146">
        <v>0</v>
      </c>
      <c r="AH274" s="146">
        <v>0</v>
      </c>
      <c r="AI274" s="146">
        <v>0</v>
      </c>
      <c r="AJ274" s="146">
        <v>2.2305191700000001E-4</v>
      </c>
      <c r="AK274" s="146">
        <v>2.6950986299999999E-4</v>
      </c>
      <c r="AL274" s="146">
        <v>2.4610964600000002E-4</v>
      </c>
      <c r="AM274" s="146">
        <v>2.0642379199999999E-4</v>
      </c>
      <c r="AN274" s="146">
        <v>2.58639588E-4</v>
      </c>
      <c r="AO274" s="146">
        <v>3.1305481200000001E-4</v>
      </c>
      <c r="AP274" s="146">
        <v>3.1130633499999998E-4</v>
      </c>
      <c r="AQ274" s="146">
        <v>2.39068976E-4</v>
      </c>
      <c r="AR274" s="146">
        <v>8.1119432999999998E-5</v>
      </c>
      <c r="AS274" s="146">
        <v>5.3057730999999997E-5</v>
      </c>
      <c r="AT274" s="146">
        <v>5.1431428E-5</v>
      </c>
      <c r="AU274" s="146">
        <v>6.7534803999999993E-5</v>
      </c>
      <c r="AV274" s="146">
        <v>2.13055278E-4</v>
      </c>
      <c r="AW274" s="146">
        <v>2.8750866600000001E-4</v>
      </c>
      <c r="AX274" s="146">
        <v>3.53736652E-4</v>
      </c>
      <c r="AY274" s="146">
        <v>2.6266024799999999E-4</v>
      </c>
      <c r="AZ274" s="146">
        <v>4.4674288300000002E-4</v>
      </c>
      <c r="BA274" s="146">
        <v>4.5889111399999999E-4</v>
      </c>
      <c r="BB274" s="109">
        <v>0</v>
      </c>
      <c r="BC274" s="109">
        <v>0</v>
      </c>
      <c r="BD274" s="146">
        <v>1.7330030949999999E-3</v>
      </c>
      <c r="BE274" s="146">
        <v>5.2312876829999997E-3</v>
      </c>
      <c r="BF274" s="146">
        <v>1.6567369767E-2</v>
      </c>
      <c r="BG274" s="146">
        <v>1.4767958023000001E-2</v>
      </c>
      <c r="BH274" s="146">
        <v>6.6113392999999997E-5</v>
      </c>
      <c r="BI274" s="146">
        <v>7.7557594000000001E-5</v>
      </c>
      <c r="BJ274" s="146">
        <v>7.5078929000000003E-5</v>
      </c>
      <c r="BK274" s="146">
        <v>6.5341179E-5</v>
      </c>
      <c r="BL274" s="146">
        <v>1.5857441599999999E-4</v>
      </c>
      <c r="BM274" s="146">
        <v>1.5557479199999999E-4</v>
      </c>
      <c r="BN274" s="146">
        <v>1.6278195400000001E-4</v>
      </c>
      <c r="BO274" s="146">
        <v>1.74561358E-4</v>
      </c>
      <c r="BP274" s="146">
        <v>6.1061333000000001E-5</v>
      </c>
      <c r="BQ274" s="146">
        <v>7.2115256000000004E-5</v>
      </c>
      <c r="BR274" s="146">
        <v>6.9797318999999995E-5</v>
      </c>
      <c r="BS274" s="146">
        <v>6.0189233E-5</v>
      </c>
      <c r="BT274" s="146">
        <v>6.6113613999999995E-5</v>
      </c>
      <c r="BU274" s="146">
        <v>7.7557679999999996E-5</v>
      </c>
      <c r="BV274" s="146">
        <v>7.5079103999999995E-5</v>
      </c>
      <c r="BW274" s="146">
        <v>6.5341037999999994E-5</v>
      </c>
      <c r="BX274" s="146">
        <v>6.6113392999999997E-5</v>
      </c>
      <c r="BY274" s="146">
        <v>7.7557594000000001E-5</v>
      </c>
      <c r="BZ274" s="146">
        <v>7.5078929000000003E-5</v>
      </c>
      <c r="CA274" s="146">
        <v>6.5341179E-5</v>
      </c>
      <c r="CB274" s="146">
        <v>2.9418371E-5</v>
      </c>
      <c r="CC274" s="146">
        <v>3.5041783999999997E-5</v>
      </c>
      <c r="CD274" s="146">
        <v>3.4133761999999998E-5</v>
      </c>
      <c r="CE274" s="146">
        <v>2.8890380999999998E-5</v>
      </c>
      <c r="CF274" s="146">
        <v>4.5998219000000001E-5</v>
      </c>
      <c r="CG274" s="146">
        <v>5.4519560999999999E-5</v>
      </c>
      <c r="CH274" s="146">
        <v>5.2566313999999997E-5</v>
      </c>
      <c r="CI274" s="146">
        <v>4.5160380000000001E-5</v>
      </c>
      <c r="CJ274" s="146">
        <v>3.1195775999999998E-5</v>
      </c>
      <c r="CK274" s="146">
        <v>3.7397558000000001E-5</v>
      </c>
      <c r="CL274" s="146">
        <v>3.7889285000000002E-5</v>
      </c>
      <c r="CM274" s="146">
        <v>3.9789734000000003E-5</v>
      </c>
      <c r="CN274" s="146">
        <v>1.76375086E-4</v>
      </c>
      <c r="CO274" s="146">
        <v>2.0859333100000001E-4</v>
      </c>
      <c r="CP274" s="146">
        <v>2.0452452200000001E-4</v>
      </c>
      <c r="CQ274" s="146">
        <v>1.93019897E-4</v>
      </c>
      <c r="CT274" s="105"/>
    </row>
    <row r="275" spans="1:98" x14ac:dyDescent="0.25">
      <c r="A275" s="122" t="s">
        <v>693</v>
      </c>
      <c r="B275" s="104" t="s">
        <v>698</v>
      </c>
      <c r="C275" s="88" t="s">
        <v>384</v>
      </c>
      <c r="D275" s="123">
        <f t="shared" ca="1" si="32"/>
        <v>7.5701609999999999E-6</v>
      </c>
      <c r="E275" s="123">
        <f t="shared" ca="1" si="32"/>
        <v>1.4297281000000001E-5</v>
      </c>
      <c r="F275" s="123">
        <f t="shared" ca="1" si="32"/>
        <v>0</v>
      </c>
      <c r="G275" s="123">
        <f t="shared" ca="1" si="32"/>
        <v>1.4297281000000001E-5</v>
      </c>
      <c r="H275" s="123">
        <f t="shared" ca="1" si="32"/>
        <v>1.487194775E-5</v>
      </c>
      <c r="I275" s="123">
        <f t="shared" ca="1" si="32"/>
        <v>9.5690559999999992E-6</v>
      </c>
      <c r="J275" s="123">
        <f t="shared" ca="1" si="32"/>
        <v>1.735478775E-5</v>
      </c>
      <c r="K275" s="123">
        <f t="shared" ca="1" si="32"/>
        <v>0</v>
      </c>
      <c r="L275" s="123">
        <f t="shared" ca="1" si="32"/>
        <v>0</v>
      </c>
      <c r="M275" s="123">
        <f t="shared" ca="1" si="32"/>
        <v>0</v>
      </c>
      <c r="N275" s="123">
        <f t="shared" ca="1" si="32"/>
        <v>0</v>
      </c>
      <c r="O275" s="123">
        <f t="shared" ca="1" si="32"/>
        <v>0</v>
      </c>
      <c r="P275" s="123">
        <f t="shared" ca="1" si="32"/>
        <v>0</v>
      </c>
      <c r="Q275" s="123">
        <f t="shared" ca="1" si="32"/>
        <v>0</v>
      </c>
      <c r="R275" s="123">
        <f t="shared" ca="1" si="32"/>
        <v>0</v>
      </c>
      <c r="S275" s="123">
        <f t="shared" ca="1" si="32"/>
        <v>0</v>
      </c>
      <c r="T275" s="123">
        <f t="shared" ca="1" si="31"/>
        <v>0</v>
      </c>
      <c r="U275" s="124">
        <f t="shared" ca="1" si="31"/>
        <v>9.6807615000000002E-6</v>
      </c>
      <c r="X275" s="146">
        <v>0</v>
      </c>
      <c r="Y275" s="146">
        <v>1.7353956E-5</v>
      </c>
      <c r="Z275" s="146">
        <v>1.2926688E-5</v>
      </c>
      <c r="AA275" s="146">
        <v>0</v>
      </c>
      <c r="AB275" s="146">
        <v>0</v>
      </c>
      <c r="AC275" s="146">
        <v>2.7510126000000001E-5</v>
      </c>
      <c r="AD275" s="146">
        <v>1.8961285999999999E-5</v>
      </c>
      <c r="AE275" s="146">
        <v>1.0717712E-5</v>
      </c>
      <c r="AF275" s="146">
        <v>0</v>
      </c>
      <c r="AG275" s="146">
        <v>0</v>
      </c>
      <c r="AH275" s="146">
        <v>0</v>
      </c>
      <c r="AI275" s="146">
        <v>0</v>
      </c>
      <c r="AJ275" s="146">
        <v>0</v>
      </c>
      <c r="AK275" s="146">
        <v>2.7510126000000001E-5</v>
      </c>
      <c r="AL275" s="146">
        <v>1.8961285999999999E-5</v>
      </c>
      <c r="AM275" s="146">
        <v>1.0717712E-5</v>
      </c>
      <c r="AN275" s="146">
        <v>0</v>
      </c>
      <c r="AO275" s="146">
        <v>2.8301460000000001E-5</v>
      </c>
      <c r="AP275" s="146">
        <v>2.0002796E-5</v>
      </c>
      <c r="AQ275" s="146">
        <v>1.1183535E-5</v>
      </c>
      <c r="AR275" s="146">
        <v>0</v>
      </c>
      <c r="AS275" s="146">
        <v>0</v>
      </c>
      <c r="AT275" s="146">
        <v>1.1675449000000001E-5</v>
      </c>
      <c r="AU275" s="146">
        <v>2.6600774999999999E-5</v>
      </c>
      <c r="AV275" s="146">
        <v>0</v>
      </c>
      <c r="AW275" s="146">
        <v>3.2879300000000002E-5</v>
      </c>
      <c r="AX275" s="146">
        <v>2.4025386E-5</v>
      </c>
      <c r="AY275" s="146">
        <v>1.2514464999999999E-5</v>
      </c>
      <c r="AZ275" s="146">
        <v>0</v>
      </c>
      <c r="BA275" s="146">
        <v>0</v>
      </c>
      <c r="BB275" s="109">
        <v>0</v>
      </c>
      <c r="BC275" s="109">
        <v>0</v>
      </c>
      <c r="BD275" s="146">
        <v>0</v>
      </c>
      <c r="BE275" s="146">
        <v>0</v>
      </c>
      <c r="BF275" s="146">
        <v>0</v>
      </c>
      <c r="BG275" s="146">
        <v>0</v>
      </c>
      <c r="BH275" s="146">
        <v>0</v>
      </c>
      <c r="BI275" s="146">
        <v>0</v>
      </c>
      <c r="BJ275" s="146">
        <v>0</v>
      </c>
      <c r="BK275" s="146">
        <v>0</v>
      </c>
      <c r="BL275" s="146">
        <v>0</v>
      </c>
      <c r="BM275" s="146">
        <v>0</v>
      </c>
      <c r="BN275" s="146">
        <v>0</v>
      </c>
      <c r="BO275" s="146">
        <v>0</v>
      </c>
      <c r="BP275" s="146">
        <v>0</v>
      </c>
      <c r="BQ275" s="146">
        <v>0</v>
      </c>
      <c r="BR275" s="146">
        <v>0</v>
      </c>
      <c r="BS275" s="146">
        <v>0</v>
      </c>
      <c r="BT275" s="146">
        <v>0</v>
      </c>
      <c r="BU275" s="146">
        <v>0</v>
      </c>
      <c r="BV275" s="146">
        <v>0</v>
      </c>
      <c r="BW275" s="146">
        <v>0</v>
      </c>
      <c r="BX275" s="146">
        <v>0</v>
      </c>
      <c r="BY275" s="146">
        <v>0</v>
      </c>
      <c r="BZ275" s="146">
        <v>0</v>
      </c>
      <c r="CA275" s="146">
        <v>0</v>
      </c>
      <c r="CB275" s="146">
        <v>0</v>
      </c>
      <c r="CC275" s="146">
        <v>0</v>
      </c>
      <c r="CD275" s="146">
        <v>0</v>
      </c>
      <c r="CE275" s="146">
        <v>0</v>
      </c>
      <c r="CF275" s="146">
        <v>0</v>
      </c>
      <c r="CG275" s="146">
        <v>0</v>
      </c>
      <c r="CH275" s="146">
        <v>0</v>
      </c>
      <c r="CI275" s="146">
        <v>0</v>
      </c>
      <c r="CJ275" s="146">
        <v>0</v>
      </c>
      <c r="CK275" s="146">
        <v>0</v>
      </c>
      <c r="CL275" s="146">
        <v>0</v>
      </c>
      <c r="CM275" s="146">
        <v>0</v>
      </c>
      <c r="CN275" s="146">
        <v>0</v>
      </c>
      <c r="CO275" s="146">
        <v>2.2658707E-5</v>
      </c>
      <c r="CP275" s="146">
        <v>1.6064339000000001E-5</v>
      </c>
      <c r="CQ275" s="146">
        <v>0</v>
      </c>
      <c r="CT275" s="105"/>
    </row>
    <row r="276" spans="1:98" x14ac:dyDescent="0.25">
      <c r="A276" s="122" t="s">
        <v>693</v>
      </c>
      <c r="B276" s="104" t="s">
        <v>698</v>
      </c>
      <c r="C276" s="88" t="s">
        <v>385</v>
      </c>
      <c r="D276" s="123">
        <f t="shared" ca="1" si="32"/>
        <v>4.6524658500000002E-5</v>
      </c>
      <c r="E276" s="123">
        <f t="shared" ca="1" si="32"/>
        <v>6.6708438999999993E-5</v>
      </c>
      <c r="F276" s="123">
        <f t="shared" ca="1" si="32"/>
        <v>0</v>
      </c>
      <c r="G276" s="123">
        <f t="shared" ca="1" si="32"/>
        <v>6.6708438999999993E-5</v>
      </c>
      <c r="H276" s="123">
        <f t="shared" ca="1" si="32"/>
        <v>7.1654831250000001E-5</v>
      </c>
      <c r="I276" s="123">
        <f t="shared" ca="1" si="32"/>
        <v>6.638245E-6</v>
      </c>
      <c r="J276" s="123">
        <f t="shared" ca="1" si="32"/>
        <v>8.2283016000000002E-5</v>
      </c>
      <c r="K276" s="123">
        <f t="shared" ca="1" si="32"/>
        <v>4.2051699999999996E-6</v>
      </c>
      <c r="L276" s="123">
        <f t="shared" ca="1" si="32"/>
        <v>3.9884800000000003E-6</v>
      </c>
      <c r="M276" s="123">
        <f t="shared" ca="1" si="32"/>
        <v>1.8523341250000001E-5</v>
      </c>
      <c r="N276" s="123">
        <f t="shared" ca="1" si="32"/>
        <v>1.675944175E-5</v>
      </c>
      <c r="O276" s="123">
        <f t="shared" ca="1" si="32"/>
        <v>1.7085587000000002E-5</v>
      </c>
      <c r="P276" s="123">
        <f t="shared" ca="1" si="32"/>
        <v>1.8523343500000002E-5</v>
      </c>
      <c r="Q276" s="123">
        <f t="shared" ca="1" si="32"/>
        <v>1.8523341250000001E-5</v>
      </c>
      <c r="R276" s="123">
        <f t="shared" ca="1" si="32"/>
        <v>6.9970559999999999E-6</v>
      </c>
      <c r="S276" s="123">
        <f t="shared" ca="1" si="32"/>
        <v>1.13841255E-5</v>
      </c>
      <c r="T276" s="123">
        <f t="shared" ca="1" si="31"/>
        <v>7.8804922500000007E-6</v>
      </c>
      <c r="U276" s="124">
        <f t="shared" ca="1" si="31"/>
        <v>5.7415313999999997E-5</v>
      </c>
      <c r="X276" s="146">
        <v>0</v>
      </c>
      <c r="Y276" s="146">
        <v>9.0275146999999994E-5</v>
      </c>
      <c r="Z276" s="146">
        <v>6.8714530999999999E-5</v>
      </c>
      <c r="AA276" s="146">
        <v>2.7108956E-5</v>
      </c>
      <c r="AB276" s="146">
        <v>0</v>
      </c>
      <c r="AC276" s="146">
        <v>1.30441637E-4</v>
      </c>
      <c r="AD276" s="146">
        <v>9.4995491999999993E-5</v>
      </c>
      <c r="AE276" s="146">
        <v>4.1396627000000003E-5</v>
      </c>
      <c r="AF276" s="146">
        <v>0</v>
      </c>
      <c r="AG276" s="146">
        <v>0</v>
      </c>
      <c r="AH276" s="146">
        <v>0</v>
      </c>
      <c r="AI276" s="146">
        <v>0</v>
      </c>
      <c r="AJ276" s="146">
        <v>0</v>
      </c>
      <c r="AK276" s="146">
        <v>1.30441637E-4</v>
      </c>
      <c r="AL276" s="146">
        <v>9.4995491999999993E-5</v>
      </c>
      <c r="AM276" s="146">
        <v>4.1396627000000003E-5</v>
      </c>
      <c r="AN276" s="146">
        <v>0</v>
      </c>
      <c r="AO276" s="146">
        <v>1.39949976E-4</v>
      </c>
      <c r="AP276" s="146">
        <v>1.03800268E-4</v>
      </c>
      <c r="AQ276" s="146">
        <v>4.2869081000000001E-5</v>
      </c>
      <c r="AR276" s="146">
        <v>0</v>
      </c>
      <c r="AS276" s="146">
        <v>1.5549929000000001E-5</v>
      </c>
      <c r="AT276" s="146">
        <v>1.1003051000000001E-5</v>
      </c>
      <c r="AU276" s="146">
        <v>0</v>
      </c>
      <c r="AV276" s="146">
        <v>0</v>
      </c>
      <c r="AW276" s="146">
        <v>1.60306931E-4</v>
      </c>
      <c r="AX276" s="146">
        <v>1.20729539E-4</v>
      </c>
      <c r="AY276" s="146">
        <v>4.8095593999999998E-5</v>
      </c>
      <c r="AZ276" s="146">
        <v>0</v>
      </c>
      <c r="BA276" s="146">
        <v>1.6820679999999998E-5</v>
      </c>
      <c r="BB276" s="109">
        <v>0</v>
      </c>
      <c r="BC276" s="109">
        <v>0</v>
      </c>
      <c r="BD276" s="146">
        <v>0</v>
      </c>
      <c r="BE276" s="146">
        <v>1.5953920000000001E-5</v>
      </c>
      <c r="BF276" s="146">
        <v>0</v>
      </c>
      <c r="BG276" s="146">
        <v>0</v>
      </c>
      <c r="BH276" s="146">
        <v>0</v>
      </c>
      <c r="BI276" s="146">
        <v>3.6014281E-5</v>
      </c>
      <c r="BJ276" s="146">
        <v>2.6507947999999999E-5</v>
      </c>
      <c r="BK276" s="146">
        <v>1.1571136E-5</v>
      </c>
      <c r="BL276" s="146">
        <v>0</v>
      </c>
      <c r="BM276" s="146">
        <v>2.9633869999999999E-5</v>
      </c>
      <c r="BN276" s="146">
        <v>2.5650183000000001E-5</v>
      </c>
      <c r="BO276" s="146">
        <v>1.1753714000000001E-5</v>
      </c>
      <c r="BP276" s="146">
        <v>0</v>
      </c>
      <c r="BQ276" s="146">
        <v>3.3165101000000001E-5</v>
      </c>
      <c r="BR276" s="146">
        <v>2.4449907E-5</v>
      </c>
      <c r="BS276" s="146">
        <v>1.0727339999999999E-5</v>
      </c>
      <c r="BT276" s="146">
        <v>0</v>
      </c>
      <c r="BU276" s="146">
        <v>3.6014299000000002E-5</v>
      </c>
      <c r="BV276" s="146">
        <v>2.6507946E-5</v>
      </c>
      <c r="BW276" s="146">
        <v>1.1571128999999999E-5</v>
      </c>
      <c r="BX276" s="146">
        <v>0</v>
      </c>
      <c r="BY276" s="146">
        <v>3.6014281E-5</v>
      </c>
      <c r="BZ276" s="146">
        <v>2.6507947999999999E-5</v>
      </c>
      <c r="CA276" s="146">
        <v>1.1571136E-5</v>
      </c>
      <c r="CB276" s="146">
        <v>0</v>
      </c>
      <c r="CC276" s="146">
        <v>1.5941623E-5</v>
      </c>
      <c r="CD276" s="146">
        <v>1.2046601E-5</v>
      </c>
      <c r="CE276" s="146">
        <v>0</v>
      </c>
      <c r="CF276" s="146">
        <v>0</v>
      </c>
      <c r="CG276" s="146">
        <v>2.6099027999999999E-5</v>
      </c>
      <c r="CH276" s="146">
        <v>1.9437474E-5</v>
      </c>
      <c r="CI276" s="146">
        <v>0</v>
      </c>
      <c r="CJ276" s="146">
        <v>0</v>
      </c>
      <c r="CK276" s="146">
        <v>1.7660071000000001E-5</v>
      </c>
      <c r="CL276" s="146">
        <v>1.3861898E-5</v>
      </c>
      <c r="CM276" s="146">
        <v>0</v>
      </c>
      <c r="CN276" s="146">
        <v>0</v>
      </c>
      <c r="CO276" s="146">
        <v>1.10235923E-4</v>
      </c>
      <c r="CP276" s="146">
        <v>8.1584202000000003E-5</v>
      </c>
      <c r="CQ276" s="146">
        <v>3.7841130999999997E-5</v>
      </c>
      <c r="CT276" s="105"/>
    </row>
    <row r="277" spans="1:98" x14ac:dyDescent="0.25">
      <c r="A277" s="122" t="s">
        <v>693</v>
      </c>
      <c r="B277" s="104" t="s">
        <v>698</v>
      </c>
      <c r="C277" s="88" t="s">
        <v>386</v>
      </c>
      <c r="D277" s="123">
        <f t="shared" ca="1" si="32"/>
        <v>1.1265840500000001E-5</v>
      </c>
      <c r="E277" s="123">
        <f t="shared" ca="1" si="32"/>
        <v>2.0168002250000002E-5</v>
      </c>
      <c r="F277" s="123">
        <f t="shared" ca="1" si="32"/>
        <v>0</v>
      </c>
      <c r="G277" s="123">
        <f t="shared" ca="1" si="32"/>
        <v>2.0168002250000002E-5</v>
      </c>
      <c r="H277" s="123">
        <f t="shared" ca="1" si="32"/>
        <v>2.1096643749999999E-5</v>
      </c>
      <c r="I277" s="123">
        <f t="shared" ca="1" si="32"/>
        <v>3.8188873749999999E-5</v>
      </c>
      <c r="J277" s="123">
        <f t="shared" ca="1" si="32"/>
        <v>2.4598752500000002E-5</v>
      </c>
      <c r="K277" s="123">
        <f t="shared" ca="1" si="32"/>
        <v>0</v>
      </c>
      <c r="L277" s="123">
        <f t="shared" ca="1" si="32"/>
        <v>0</v>
      </c>
      <c r="M277" s="123">
        <f t="shared" ca="1" si="32"/>
        <v>2.6664547500000002E-6</v>
      </c>
      <c r="N277" s="123">
        <f t="shared" ca="1" si="32"/>
        <v>0</v>
      </c>
      <c r="O277" s="123">
        <f t="shared" ca="1" si="32"/>
        <v>0</v>
      </c>
      <c r="P277" s="123">
        <f t="shared" ca="1" si="32"/>
        <v>2.66645575E-6</v>
      </c>
      <c r="Q277" s="123">
        <f t="shared" ca="1" si="32"/>
        <v>2.6664547500000002E-6</v>
      </c>
      <c r="R277" s="123">
        <f t="shared" ca="1" si="32"/>
        <v>0</v>
      </c>
      <c r="S277" s="123">
        <f t="shared" ca="1" si="32"/>
        <v>0</v>
      </c>
      <c r="T277" s="123">
        <f t="shared" ca="1" si="31"/>
        <v>0</v>
      </c>
      <c r="U277" s="124">
        <f t="shared" ca="1" si="31"/>
        <v>1.7126220750000001E-5</v>
      </c>
      <c r="X277" s="146">
        <v>0</v>
      </c>
      <c r="Y277" s="146">
        <v>2.5829401E-5</v>
      </c>
      <c r="Z277" s="146">
        <v>1.9233960999999999E-5</v>
      </c>
      <c r="AA277" s="146">
        <v>0</v>
      </c>
      <c r="AB277" s="146">
        <v>0</v>
      </c>
      <c r="AC277" s="146">
        <v>3.9795166000000002E-5</v>
      </c>
      <c r="AD277" s="146">
        <v>2.7464786E-5</v>
      </c>
      <c r="AE277" s="146">
        <v>1.3412057000000001E-5</v>
      </c>
      <c r="AF277" s="146">
        <v>0</v>
      </c>
      <c r="AG277" s="146">
        <v>0</v>
      </c>
      <c r="AH277" s="146">
        <v>0</v>
      </c>
      <c r="AI277" s="146">
        <v>0</v>
      </c>
      <c r="AJ277" s="146">
        <v>0</v>
      </c>
      <c r="AK277" s="146">
        <v>3.9795166000000002E-5</v>
      </c>
      <c r="AL277" s="146">
        <v>2.7464786E-5</v>
      </c>
      <c r="AM277" s="146">
        <v>1.3412057000000001E-5</v>
      </c>
      <c r="AN277" s="146">
        <v>0</v>
      </c>
      <c r="AO277" s="146">
        <v>4.1188230999999998E-5</v>
      </c>
      <c r="AP277" s="146">
        <v>2.9224709E-5</v>
      </c>
      <c r="AQ277" s="146">
        <v>1.3973635E-5</v>
      </c>
      <c r="AR277" s="146">
        <v>0</v>
      </c>
      <c r="AS277" s="146">
        <v>7.3323279999999995E-5</v>
      </c>
      <c r="AT277" s="146">
        <v>5.5653691999999997E-5</v>
      </c>
      <c r="AU277" s="146">
        <v>2.3778522999999999E-5</v>
      </c>
      <c r="AV277" s="146">
        <v>0</v>
      </c>
      <c r="AW277" s="146">
        <v>4.7928993999999998E-5</v>
      </c>
      <c r="AX277" s="146">
        <v>3.4832361000000002E-5</v>
      </c>
      <c r="AY277" s="146">
        <v>1.5633654999999999E-5</v>
      </c>
      <c r="AZ277" s="146">
        <v>0</v>
      </c>
      <c r="BA277" s="146">
        <v>0</v>
      </c>
      <c r="BB277" s="109">
        <v>0</v>
      </c>
      <c r="BC277" s="109">
        <v>0</v>
      </c>
      <c r="BD277" s="146">
        <v>0</v>
      </c>
      <c r="BE277" s="146">
        <v>0</v>
      </c>
      <c r="BF277" s="146">
        <v>0</v>
      </c>
      <c r="BG277" s="146">
        <v>0</v>
      </c>
      <c r="BH277" s="146">
        <v>0</v>
      </c>
      <c r="BI277" s="146">
        <v>1.0665819000000001E-5</v>
      </c>
      <c r="BJ277" s="146">
        <v>0</v>
      </c>
      <c r="BK277" s="146">
        <v>0</v>
      </c>
      <c r="BL277" s="146">
        <v>0</v>
      </c>
      <c r="BM277" s="146">
        <v>0</v>
      </c>
      <c r="BN277" s="146">
        <v>0</v>
      </c>
      <c r="BO277" s="146">
        <v>0</v>
      </c>
      <c r="BP277" s="146">
        <v>0</v>
      </c>
      <c r="BQ277" s="146">
        <v>0</v>
      </c>
      <c r="BR277" s="146">
        <v>0</v>
      </c>
      <c r="BS277" s="146">
        <v>0</v>
      </c>
      <c r="BT277" s="146">
        <v>0</v>
      </c>
      <c r="BU277" s="146">
        <v>1.0665823E-5</v>
      </c>
      <c r="BV277" s="146">
        <v>0</v>
      </c>
      <c r="BW277" s="146">
        <v>0</v>
      </c>
      <c r="BX277" s="146">
        <v>0</v>
      </c>
      <c r="BY277" s="146">
        <v>1.0665819000000001E-5</v>
      </c>
      <c r="BZ277" s="146">
        <v>0</v>
      </c>
      <c r="CA277" s="146">
        <v>0</v>
      </c>
      <c r="CB277" s="146">
        <v>0</v>
      </c>
      <c r="CC277" s="146">
        <v>0</v>
      </c>
      <c r="CD277" s="146">
        <v>0</v>
      </c>
      <c r="CE277" s="146">
        <v>0</v>
      </c>
      <c r="CF277" s="146">
        <v>0</v>
      </c>
      <c r="CG277" s="146">
        <v>0</v>
      </c>
      <c r="CH277" s="146">
        <v>0</v>
      </c>
      <c r="CI277" s="146">
        <v>0</v>
      </c>
      <c r="CJ277" s="146">
        <v>0</v>
      </c>
      <c r="CK277" s="146">
        <v>0</v>
      </c>
      <c r="CL277" s="146">
        <v>0</v>
      </c>
      <c r="CM277" s="146">
        <v>0</v>
      </c>
      <c r="CN277" s="146">
        <v>0</v>
      </c>
      <c r="CO277" s="146">
        <v>3.2787650000000001E-5</v>
      </c>
      <c r="CP277" s="146">
        <v>2.339482E-5</v>
      </c>
      <c r="CQ277" s="146">
        <v>1.2322413E-5</v>
      </c>
      <c r="CT277" s="105"/>
    </row>
    <row r="278" spans="1:98" x14ac:dyDescent="0.25">
      <c r="A278" s="122" t="s">
        <v>693</v>
      </c>
      <c r="B278" s="104" t="s">
        <v>698</v>
      </c>
      <c r="C278" s="88" t="s">
        <v>387</v>
      </c>
      <c r="D278" s="123">
        <f t="shared" ca="1" si="32"/>
        <v>1.1939970475E-4</v>
      </c>
      <c r="E278" s="123">
        <f t="shared" ca="1" si="32"/>
        <v>1.69937657E-4</v>
      </c>
      <c r="F278" s="123">
        <f t="shared" ca="1" si="32"/>
        <v>0</v>
      </c>
      <c r="G278" s="123">
        <f t="shared" ca="1" si="32"/>
        <v>1.69937657E-4</v>
      </c>
      <c r="H278" s="123">
        <f t="shared" ca="1" si="32"/>
        <v>1.8299123399999998E-4</v>
      </c>
      <c r="I278" s="123">
        <f t="shared" ca="1" si="32"/>
        <v>9.6384502499999999E-6</v>
      </c>
      <c r="J278" s="123">
        <f t="shared" ca="1" si="32"/>
        <v>2.1018536074999999E-4</v>
      </c>
      <c r="K278" s="123">
        <f t="shared" ca="1" si="32"/>
        <v>1.7175004250000001E-5</v>
      </c>
      <c r="L278" s="123">
        <f t="shared" ca="1" si="32"/>
        <v>1.6880980000000002E-5</v>
      </c>
      <c r="M278" s="123">
        <f t="shared" ca="1" si="32"/>
        <v>4.7744388000000004E-5</v>
      </c>
      <c r="N278" s="123">
        <f t="shared" ca="1" si="32"/>
        <v>4.9539217999999997E-5</v>
      </c>
      <c r="O278" s="123">
        <f t="shared" ca="1" si="32"/>
        <v>4.3724286749999996E-5</v>
      </c>
      <c r="P278" s="123">
        <f t="shared" ca="1" si="32"/>
        <v>4.7744403250000004E-5</v>
      </c>
      <c r="Q278" s="123">
        <f t="shared" ca="1" si="32"/>
        <v>4.7744388000000004E-5</v>
      </c>
      <c r="R278" s="123">
        <f t="shared" ca="1" si="32"/>
        <v>1.8730650999999999E-5</v>
      </c>
      <c r="S278" s="123">
        <f t="shared" ca="1" si="32"/>
        <v>3.3914261749999999E-5</v>
      </c>
      <c r="T278" s="123">
        <f t="shared" ca="1" si="31"/>
        <v>2.4305769750000003E-5</v>
      </c>
      <c r="U278" s="124">
        <f t="shared" ca="1" si="31"/>
        <v>1.4956119174999998E-4</v>
      </c>
      <c r="X278" s="146">
        <v>8.6734057000000003E-5</v>
      </c>
      <c r="Y278" s="146">
        <v>2.0776666399999999E-4</v>
      </c>
      <c r="Z278" s="146">
        <v>1.31593224E-4</v>
      </c>
      <c r="AA278" s="146">
        <v>5.1504873999999998E-5</v>
      </c>
      <c r="AB278" s="146">
        <v>1.14947239E-4</v>
      </c>
      <c r="AC278" s="146">
        <v>2.9944222799999998E-4</v>
      </c>
      <c r="AD278" s="146">
        <v>1.8735842799999999E-4</v>
      </c>
      <c r="AE278" s="146">
        <v>7.8002733000000001E-5</v>
      </c>
      <c r="AF278" s="146">
        <v>0</v>
      </c>
      <c r="AG278" s="146">
        <v>0</v>
      </c>
      <c r="AH278" s="146">
        <v>0</v>
      </c>
      <c r="AI278" s="146">
        <v>0</v>
      </c>
      <c r="AJ278" s="146">
        <v>1.14947239E-4</v>
      </c>
      <c r="AK278" s="146">
        <v>2.9944222799999998E-4</v>
      </c>
      <c r="AL278" s="146">
        <v>1.8735842799999999E-4</v>
      </c>
      <c r="AM278" s="146">
        <v>7.8002733000000001E-5</v>
      </c>
      <c r="AN278" s="146">
        <v>1.23672182E-4</v>
      </c>
      <c r="AO278" s="146">
        <v>3.2397944099999998E-4</v>
      </c>
      <c r="AP278" s="146">
        <v>2.03418013E-4</v>
      </c>
      <c r="AQ278" s="146">
        <v>8.0895299999999998E-5</v>
      </c>
      <c r="AR278" s="146">
        <v>0</v>
      </c>
      <c r="AS278" s="146">
        <v>2.2518686999999999E-5</v>
      </c>
      <c r="AT278" s="146">
        <v>1.6035114E-5</v>
      </c>
      <c r="AU278" s="146">
        <v>0</v>
      </c>
      <c r="AV278" s="146">
        <v>1.4442091500000001E-4</v>
      </c>
      <c r="AW278" s="146">
        <v>3.69031141E-4</v>
      </c>
      <c r="AX278" s="146">
        <v>2.3684831900000001E-4</v>
      </c>
      <c r="AY278" s="146">
        <v>9.0441067999999996E-5</v>
      </c>
      <c r="AZ278" s="146">
        <v>2.6029196E-5</v>
      </c>
      <c r="BA278" s="146">
        <v>4.2670821000000002E-5</v>
      </c>
      <c r="BB278" s="109">
        <v>0</v>
      </c>
      <c r="BC278" s="109">
        <v>0</v>
      </c>
      <c r="BD278" s="146">
        <v>3.3094160999999999E-5</v>
      </c>
      <c r="BE278" s="146">
        <v>3.4429759000000001E-5</v>
      </c>
      <c r="BF278" s="146">
        <v>0</v>
      </c>
      <c r="BG278" s="146">
        <v>0</v>
      </c>
      <c r="BH278" s="146">
        <v>3.1930873000000002E-5</v>
      </c>
      <c r="BI278" s="146">
        <v>8.4315751000000003E-5</v>
      </c>
      <c r="BJ278" s="146">
        <v>5.2754185999999999E-5</v>
      </c>
      <c r="BK278" s="146">
        <v>2.1976742000000001E-5</v>
      </c>
      <c r="BL278" s="146">
        <v>4.7770247000000001E-5</v>
      </c>
      <c r="BM278" s="146">
        <v>7.7543810999999998E-5</v>
      </c>
      <c r="BN278" s="146">
        <v>5.0648039E-5</v>
      </c>
      <c r="BO278" s="146">
        <v>2.2194775000000001E-5</v>
      </c>
      <c r="BP278" s="146">
        <v>2.9195348999999999E-5</v>
      </c>
      <c r="BQ278" s="146">
        <v>7.6840868000000004E-5</v>
      </c>
      <c r="BR278" s="146">
        <v>4.8521150000000002E-5</v>
      </c>
      <c r="BS278" s="146">
        <v>2.033978E-5</v>
      </c>
      <c r="BT278" s="146">
        <v>3.1930907000000002E-5</v>
      </c>
      <c r="BU278" s="146">
        <v>8.4315788000000004E-5</v>
      </c>
      <c r="BV278" s="146">
        <v>5.2754187999999998E-5</v>
      </c>
      <c r="BW278" s="146">
        <v>2.1976730000000001E-5</v>
      </c>
      <c r="BX278" s="146">
        <v>3.1930873000000002E-5</v>
      </c>
      <c r="BY278" s="146">
        <v>8.4315751000000003E-5</v>
      </c>
      <c r="BZ278" s="146">
        <v>5.2754185999999999E-5</v>
      </c>
      <c r="CA278" s="146">
        <v>2.1976742000000001E-5</v>
      </c>
      <c r="CB278" s="146">
        <v>1.4548078E-5</v>
      </c>
      <c r="CC278" s="146">
        <v>3.6799457000000001E-5</v>
      </c>
      <c r="CD278" s="146">
        <v>2.3575068999999999E-5</v>
      </c>
      <c r="CE278" s="146">
        <v>0</v>
      </c>
      <c r="CF278" s="146">
        <v>2.2628580000000001E-5</v>
      </c>
      <c r="CG278" s="146">
        <v>5.9385319999999997E-5</v>
      </c>
      <c r="CH278" s="146">
        <v>3.7664128000000001E-5</v>
      </c>
      <c r="CI278" s="146">
        <v>1.5979018999999999E-5</v>
      </c>
      <c r="CJ278" s="146">
        <v>1.5318765000000001E-5</v>
      </c>
      <c r="CK278" s="146">
        <v>4.0556122000000003E-5</v>
      </c>
      <c r="CL278" s="146">
        <v>2.6992615000000001E-5</v>
      </c>
      <c r="CM278" s="146">
        <v>1.4355577000000001E-5</v>
      </c>
      <c r="CN278" s="146">
        <v>1.05470204E-4</v>
      </c>
      <c r="CO278" s="146">
        <v>2.5715447799999999E-4</v>
      </c>
      <c r="CP278" s="146">
        <v>1.6358230999999999E-4</v>
      </c>
      <c r="CQ278" s="146">
        <v>7.2037774999999995E-5</v>
      </c>
      <c r="CT278" s="105"/>
    </row>
    <row r="279" spans="1:98" x14ac:dyDescent="0.25">
      <c r="A279" s="122" t="s">
        <v>692</v>
      </c>
      <c r="B279" s="104" t="s">
        <v>698</v>
      </c>
      <c r="C279" s="88" t="s">
        <v>165</v>
      </c>
      <c r="D279" s="123">
        <f t="shared" ca="1" si="32"/>
        <v>0</v>
      </c>
      <c r="E279" s="123">
        <f t="shared" ca="1" si="32"/>
        <v>0</v>
      </c>
      <c r="F279" s="123">
        <f t="shared" ca="1" si="32"/>
        <v>1.591645475E-5</v>
      </c>
      <c r="G279" s="123">
        <f t="shared" ca="1" si="32"/>
        <v>0</v>
      </c>
      <c r="H279" s="123">
        <f t="shared" ca="1" si="32"/>
        <v>0</v>
      </c>
      <c r="I279" s="123">
        <f t="shared" ca="1" si="32"/>
        <v>9.6495126250000001E-5</v>
      </c>
      <c r="J279" s="123">
        <f t="shared" ca="1" si="32"/>
        <v>0</v>
      </c>
      <c r="K279" s="123">
        <f t="shared" ca="1" si="32"/>
        <v>2.6683540000000002E-6</v>
      </c>
      <c r="L279" s="123">
        <f t="shared" ca="1" si="32"/>
        <v>0</v>
      </c>
      <c r="M279" s="123">
        <f t="shared" ca="1" si="32"/>
        <v>2.7976326522500001E-3</v>
      </c>
      <c r="N279" s="123">
        <f t="shared" ca="1" si="32"/>
        <v>2.1122949925000002E-4</v>
      </c>
      <c r="O279" s="123">
        <f t="shared" ca="1" si="32"/>
        <v>1.3285775825000001E-4</v>
      </c>
      <c r="P279" s="123">
        <f t="shared" ca="1" si="32"/>
        <v>3.0460827775000002E-4</v>
      </c>
      <c r="Q279" s="123">
        <f t="shared" ca="1" si="32"/>
        <v>2.7976326522500001E-3</v>
      </c>
      <c r="R279" s="123">
        <f t="shared" ca="1" si="32"/>
        <v>0</v>
      </c>
      <c r="S279" s="123">
        <f t="shared" ca="1" si="32"/>
        <v>0</v>
      </c>
      <c r="T279" s="123">
        <f t="shared" ca="1" si="31"/>
        <v>0</v>
      </c>
      <c r="U279" s="124">
        <f t="shared" ca="1" si="31"/>
        <v>0</v>
      </c>
      <c r="X279" s="146">
        <v>0</v>
      </c>
      <c r="Y279" s="146">
        <v>0</v>
      </c>
      <c r="Z279" s="146">
        <v>0</v>
      </c>
      <c r="AA279" s="146">
        <v>0</v>
      </c>
      <c r="AB279" s="146">
        <v>0</v>
      </c>
      <c r="AC279" s="146">
        <v>0</v>
      </c>
      <c r="AD279" s="146">
        <v>0</v>
      </c>
      <c r="AE279" s="146">
        <v>0</v>
      </c>
      <c r="AF279" s="146">
        <v>1.6398074E-5</v>
      </c>
      <c r="AG279" s="146">
        <v>1.6278021E-5</v>
      </c>
      <c r="AH279" s="146">
        <v>1.5982591E-5</v>
      </c>
      <c r="AI279" s="146">
        <v>1.5007132999999999E-5</v>
      </c>
      <c r="AJ279" s="146">
        <v>0</v>
      </c>
      <c r="AK279" s="146">
        <v>0</v>
      </c>
      <c r="AL279" s="146">
        <v>0</v>
      </c>
      <c r="AM279" s="146">
        <v>0</v>
      </c>
      <c r="AN279" s="146">
        <v>0</v>
      </c>
      <c r="AO279" s="146">
        <v>0</v>
      </c>
      <c r="AP279" s="146">
        <v>0</v>
      </c>
      <c r="AQ279" s="146">
        <v>0</v>
      </c>
      <c r="AR279" s="146">
        <v>6.8468975000000003E-5</v>
      </c>
      <c r="AS279" s="146">
        <v>1.6623727099999999E-4</v>
      </c>
      <c r="AT279" s="146">
        <v>1.06158512E-4</v>
      </c>
      <c r="AU279" s="146">
        <v>4.5115747000000001E-5</v>
      </c>
      <c r="AV279" s="146">
        <v>0</v>
      </c>
      <c r="AW279" s="146">
        <v>0</v>
      </c>
      <c r="AX279" s="146">
        <v>0</v>
      </c>
      <c r="AY279" s="146">
        <v>0</v>
      </c>
      <c r="AZ279" s="146">
        <v>1.0673416000000001E-5</v>
      </c>
      <c r="BA279" s="146">
        <v>0</v>
      </c>
      <c r="BB279" s="109">
        <v>0</v>
      </c>
      <c r="BC279" s="109">
        <v>0</v>
      </c>
      <c r="BD279" s="146">
        <v>0</v>
      </c>
      <c r="BE279" s="146">
        <v>0</v>
      </c>
      <c r="BF279" s="146">
        <v>0</v>
      </c>
      <c r="BG279" s="146">
        <v>0</v>
      </c>
      <c r="BH279" s="146">
        <v>2.795513954E-3</v>
      </c>
      <c r="BI279" s="146">
        <v>2.8029275500000002E-3</v>
      </c>
      <c r="BJ279" s="146">
        <v>2.7954527559999999E-3</v>
      </c>
      <c r="BK279" s="146">
        <v>2.7966363489999998E-3</v>
      </c>
      <c r="BL279" s="146">
        <v>2.1313510599999999E-4</v>
      </c>
      <c r="BM279" s="146">
        <v>2.19280388E-4</v>
      </c>
      <c r="BN279" s="146">
        <v>2.13574316E-4</v>
      </c>
      <c r="BO279" s="146">
        <v>1.98928187E-4</v>
      </c>
      <c r="BP279" s="146">
        <v>1.37940122E-4</v>
      </c>
      <c r="BQ279" s="146">
        <v>1.3231309799999999E-4</v>
      </c>
      <c r="BR279" s="146">
        <v>1.3222087799999999E-4</v>
      </c>
      <c r="BS279" s="146">
        <v>1.2895693500000001E-4</v>
      </c>
      <c r="BT279" s="146">
        <v>3.0686036300000001E-4</v>
      </c>
      <c r="BU279" s="146">
        <v>3.04611065E-4</v>
      </c>
      <c r="BV279" s="146">
        <v>3.0422384399999999E-4</v>
      </c>
      <c r="BW279" s="146">
        <v>3.0273783899999998E-4</v>
      </c>
      <c r="BX279" s="146">
        <v>2.795513954E-3</v>
      </c>
      <c r="BY279" s="146">
        <v>2.8029275500000002E-3</v>
      </c>
      <c r="BZ279" s="146">
        <v>2.7954527559999999E-3</v>
      </c>
      <c r="CA279" s="146">
        <v>2.7966363489999998E-3</v>
      </c>
      <c r="CB279" s="146">
        <v>0</v>
      </c>
      <c r="CC279" s="146">
        <v>0</v>
      </c>
      <c r="CD279" s="146">
        <v>0</v>
      </c>
      <c r="CE279" s="146">
        <v>0</v>
      </c>
      <c r="CF279" s="146">
        <v>0</v>
      </c>
      <c r="CG279" s="146">
        <v>0</v>
      </c>
      <c r="CH279" s="146">
        <v>0</v>
      </c>
      <c r="CI279" s="146">
        <v>0</v>
      </c>
      <c r="CJ279" s="146">
        <v>0</v>
      </c>
      <c r="CK279" s="146">
        <v>0</v>
      </c>
      <c r="CL279" s="146">
        <v>0</v>
      </c>
      <c r="CM279" s="146">
        <v>0</v>
      </c>
      <c r="CN279" s="146">
        <v>0</v>
      </c>
      <c r="CO279" s="146">
        <v>0</v>
      </c>
      <c r="CP279" s="146">
        <v>0</v>
      </c>
      <c r="CQ279" s="146">
        <v>0</v>
      </c>
      <c r="CT279" s="105"/>
    </row>
    <row r="280" spans="1:98" x14ac:dyDescent="0.25">
      <c r="A280" s="122" t="s">
        <v>692</v>
      </c>
      <c r="B280" s="104" t="s">
        <v>698</v>
      </c>
      <c r="C280" s="88" t="s">
        <v>47</v>
      </c>
      <c r="D280" s="123">
        <f t="shared" ca="1" si="32"/>
        <v>0</v>
      </c>
      <c r="E280" s="123">
        <f t="shared" ca="1" si="32"/>
        <v>0</v>
      </c>
      <c r="F280" s="123">
        <f t="shared" ca="1" si="32"/>
        <v>1.2696398E-5</v>
      </c>
      <c r="G280" s="123">
        <f t="shared" ca="1" si="32"/>
        <v>0</v>
      </c>
      <c r="H280" s="123">
        <f t="shared" ca="1" si="32"/>
        <v>0</v>
      </c>
      <c r="I280" s="123">
        <f t="shared" ca="1" si="32"/>
        <v>0</v>
      </c>
      <c r="J280" s="123">
        <f t="shared" ca="1" si="32"/>
        <v>0</v>
      </c>
      <c r="K280" s="123">
        <f t="shared" ca="1" si="32"/>
        <v>0</v>
      </c>
      <c r="L280" s="123">
        <f t="shared" ca="1" si="32"/>
        <v>0</v>
      </c>
      <c r="M280" s="123">
        <f t="shared" ca="1" si="32"/>
        <v>0</v>
      </c>
      <c r="N280" s="123">
        <f t="shared" ca="1" si="32"/>
        <v>0</v>
      </c>
      <c r="O280" s="123">
        <f t="shared" ca="1" si="32"/>
        <v>0</v>
      </c>
      <c r="P280" s="123">
        <f t="shared" ca="1" si="32"/>
        <v>0</v>
      </c>
      <c r="Q280" s="123">
        <f t="shared" ca="1" si="32"/>
        <v>0</v>
      </c>
      <c r="R280" s="123">
        <f t="shared" ca="1" si="32"/>
        <v>0</v>
      </c>
      <c r="S280" s="123">
        <f t="shared" ca="1" si="32"/>
        <v>0</v>
      </c>
      <c r="T280" s="123">
        <f t="shared" ca="1" si="31"/>
        <v>0</v>
      </c>
      <c r="U280" s="124">
        <f t="shared" ca="1" si="31"/>
        <v>0</v>
      </c>
      <c r="X280" s="146">
        <v>0</v>
      </c>
      <c r="Y280" s="146">
        <v>0</v>
      </c>
      <c r="Z280" s="146">
        <v>0</v>
      </c>
      <c r="AA280" s="146">
        <v>0</v>
      </c>
      <c r="AB280" s="146">
        <v>0</v>
      </c>
      <c r="AC280" s="146">
        <v>0</v>
      </c>
      <c r="AD280" s="146">
        <v>0</v>
      </c>
      <c r="AE280" s="146">
        <v>0</v>
      </c>
      <c r="AF280" s="146">
        <v>1.5059896E-5</v>
      </c>
      <c r="AG280" s="146">
        <v>1.4850809E-5</v>
      </c>
      <c r="AH280" s="146">
        <v>1.2691801E-5</v>
      </c>
      <c r="AI280" s="146">
        <v>8.1830859999999997E-6</v>
      </c>
      <c r="AJ280" s="146">
        <v>0</v>
      </c>
      <c r="AK280" s="146">
        <v>0</v>
      </c>
      <c r="AL280" s="146">
        <v>0</v>
      </c>
      <c r="AM280" s="146">
        <v>0</v>
      </c>
      <c r="AN280" s="146">
        <v>0</v>
      </c>
      <c r="AO280" s="146">
        <v>0</v>
      </c>
      <c r="AP280" s="146">
        <v>0</v>
      </c>
      <c r="AQ280" s="146">
        <v>0</v>
      </c>
      <c r="AR280" s="146">
        <v>0</v>
      </c>
      <c r="AS280" s="146">
        <v>0</v>
      </c>
      <c r="AT280" s="146">
        <v>0</v>
      </c>
      <c r="AU280" s="146">
        <v>0</v>
      </c>
      <c r="AV280" s="146">
        <v>0</v>
      </c>
      <c r="AW280" s="146">
        <v>0</v>
      </c>
      <c r="AX280" s="146">
        <v>0</v>
      </c>
      <c r="AY280" s="146">
        <v>0</v>
      </c>
      <c r="AZ280" s="146">
        <v>0</v>
      </c>
      <c r="BA280" s="146">
        <v>0</v>
      </c>
      <c r="BB280" s="109">
        <v>0</v>
      </c>
      <c r="BC280" s="109">
        <v>0</v>
      </c>
      <c r="BD280" s="146">
        <v>0</v>
      </c>
      <c r="BE280" s="146">
        <v>0</v>
      </c>
      <c r="BF280" s="146">
        <v>0</v>
      </c>
      <c r="BG280" s="146">
        <v>0</v>
      </c>
      <c r="BH280" s="146">
        <v>0</v>
      </c>
      <c r="BI280" s="146">
        <v>0</v>
      </c>
      <c r="BJ280" s="146">
        <v>0</v>
      </c>
      <c r="BK280" s="146">
        <v>0</v>
      </c>
      <c r="BL280" s="146">
        <v>0</v>
      </c>
      <c r="BM280" s="146">
        <v>0</v>
      </c>
      <c r="BN280" s="146">
        <v>0</v>
      </c>
      <c r="BO280" s="146">
        <v>0</v>
      </c>
      <c r="BP280" s="146">
        <v>0</v>
      </c>
      <c r="BQ280" s="146">
        <v>0</v>
      </c>
      <c r="BR280" s="146">
        <v>0</v>
      </c>
      <c r="BS280" s="146">
        <v>0</v>
      </c>
      <c r="BT280" s="146">
        <v>0</v>
      </c>
      <c r="BU280" s="146">
        <v>0</v>
      </c>
      <c r="BV280" s="146">
        <v>0</v>
      </c>
      <c r="BW280" s="146">
        <v>0</v>
      </c>
      <c r="BX280" s="146">
        <v>0</v>
      </c>
      <c r="BY280" s="146">
        <v>0</v>
      </c>
      <c r="BZ280" s="146">
        <v>0</v>
      </c>
      <c r="CA280" s="146">
        <v>0</v>
      </c>
      <c r="CB280" s="146">
        <v>0</v>
      </c>
      <c r="CC280" s="146">
        <v>0</v>
      </c>
      <c r="CD280" s="146">
        <v>0</v>
      </c>
      <c r="CE280" s="146">
        <v>0</v>
      </c>
      <c r="CF280" s="146">
        <v>0</v>
      </c>
      <c r="CG280" s="146">
        <v>0</v>
      </c>
      <c r="CH280" s="146">
        <v>0</v>
      </c>
      <c r="CI280" s="146">
        <v>0</v>
      </c>
      <c r="CJ280" s="146">
        <v>0</v>
      </c>
      <c r="CK280" s="146">
        <v>0</v>
      </c>
      <c r="CL280" s="146">
        <v>0</v>
      </c>
      <c r="CM280" s="146">
        <v>0</v>
      </c>
      <c r="CN280" s="146">
        <v>0</v>
      </c>
      <c r="CO280" s="146">
        <v>0</v>
      </c>
      <c r="CP280" s="146">
        <v>0</v>
      </c>
      <c r="CQ280" s="146">
        <v>0</v>
      </c>
      <c r="CT280" s="105"/>
    </row>
    <row r="281" spans="1:98" x14ac:dyDescent="0.25">
      <c r="A281" s="122" t="s">
        <v>692</v>
      </c>
      <c r="B281" s="104" t="s">
        <v>698</v>
      </c>
      <c r="C281" s="88" t="s">
        <v>81</v>
      </c>
      <c r="D281" s="123">
        <f t="shared" ca="1" si="32"/>
        <v>3.2300117599999995E-4</v>
      </c>
      <c r="E281" s="123">
        <f t="shared" ca="1" si="32"/>
        <v>4.8284996092499994E-3</v>
      </c>
      <c r="F281" s="123">
        <f t="shared" ca="1" si="32"/>
        <v>7.5064205375000004E-4</v>
      </c>
      <c r="G281" s="123">
        <f t="shared" ca="1" si="32"/>
        <v>4.8284996092499994E-3</v>
      </c>
      <c r="H281" s="123">
        <f t="shared" ca="1" si="32"/>
        <v>1.063958495375E-2</v>
      </c>
      <c r="I281" s="123">
        <f t="shared" ca="1" si="32"/>
        <v>8.0450483184999998E-3</v>
      </c>
      <c r="J281" s="123">
        <f t="shared" ca="1" si="32"/>
        <v>3.8105029685E-2</v>
      </c>
      <c r="K281" s="123">
        <f t="shared" ca="1" si="32"/>
        <v>2.1493028575E-4</v>
      </c>
      <c r="L281" s="123">
        <f t="shared" ca="1" si="32"/>
        <v>2.7907882475E-4</v>
      </c>
      <c r="M281" s="123">
        <f t="shared" ca="1" si="32"/>
        <v>0</v>
      </c>
      <c r="N281" s="123">
        <f t="shared" ca="1" si="32"/>
        <v>2.5169520249999997E-5</v>
      </c>
      <c r="O281" s="123">
        <f t="shared" ca="1" si="32"/>
        <v>0</v>
      </c>
      <c r="P281" s="123">
        <f t="shared" ca="1" si="32"/>
        <v>0</v>
      </c>
      <c r="Q281" s="123">
        <f t="shared" ca="1" si="32"/>
        <v>0</v>
      </c>
      <c r="R281" s="123">
        <f t="shared" ca="1" si="32"/>
        <v>0</v>
      </c>
      <c r="S281" s="123">
        <f t="shared" ca="1" si="32"/>
        <v>0</v>
      </c>
      <c r="T281" s="123">
        <f t="shared" ca="1" si="31"/>
        <v>0</v>
      </c>
      <c r="U281" s="124">
        <f t="shared" ca="1" si="31"/>
        <v>2.8379573874999996E-4</v>
      </c>
      <c r="X281" s="146">
        <v>5.4605488499999996E-4</v>
      </c>
      <c r="Y281" s="146">
        <v>2.4057590100000001E-4</v>
      </c>
      <c r="Z281" s="146">
        <v>3.4147379999999996E-4</v>
      </c>
      <c r="AA281" s="146">
        <v>1.6390011799999999E-4</v>
      </c>
      <c r="AB281" s="146">
        <v>4.5852936359999999E-3</v>
      </c>
      <c r="AC281" s="146">
        <v>4.6810109570000003E-3</v>
      </c>
      <c r="AD281" s="146">
        <v>4.9072095480000005E-3</v>
      </c>
      <c r="AE281" s="146">
        <v>5.1404842959999995E-3</v>
      </c>
      <c r="AF281" s="146">
        <v>7.940645209999999E-4</v>
      </c>
      <c r="AG281" s="146">
        <v>7.5868197899999997E-4</v>
      </c>
      <c r="AH281" s="146">
        <v>7.4990148999999997E-4</v>
      </c>
      <c r="AI281" s="146">
        <v>6.99920225E-4</v>
      </c>
      <c r="AJ281" s="146">
        <v>4.5852936359999999E-3</v>
      </c>
      <c r="AK281" s="146">
        <v>4.6810109570000003E-3</v>
      </c>
      <c r="AL281" s="146">
        <v>4.9072095480000005E-3</v>
      </c>
      <c r="AM281" s="146">
        <v>5.1404842959999995E-3</v>
      </c>
      <c r="AN281" s="146">
        <v>1.0215710799000001E-2</v>
      </c>
      <c r="AO281" s="146">
        <v>1.0237574483E-2</v>
      </c>
      <c r="AP281" s="146">
        <v>1.0720779121000001E-2</v>
      </c>
      <c r="AQ281" s="146">
        <v>1.1384275411999999E-2</v>
      </c>
      <c r="AR281" s="146">
        <v>8.2064335899999993E-3</v>
      </c>
      <c r="AS281" s="146">
        <v>8.0195617330000007E-3</v>
      </c>
      <c r="AT281" s="146">
        <v>7.8107894180000003E-3</v>
      </c>
      <c r="AU281" s="146">
        <v>8.1434085329999996E-3</v>
      </c>
      <c r="AV281" s="146">
        <v>3.6769323058999999E-2</v>
      </c>
      <c r="AW281" s="146">
        <v>3.6412342025000002E-2</v>
      </c>
      <c r="AX281" s="146">
        <v>3.8542509395000001E-2</v>
      </c>
      <c r="AY281" s="146">
        <v>4.0695944260999997E-2</v>
      </c>
      <c r="AZ281" s="146">
        <v>4.1634386900000001E-4</v>
      </c>
      <c r="BA281" s="146">
        <v>4.43377274E-4</v>
      </c>
      <c r="BB281" s="109">
        <v>0</v>
      </c>
      <c r="BC281" s="109">
        <v>0</v>
      </c>
      <c r="BD281" s="146">
        <v>3.6687864599999997E-4</v>
      </c>
      <c r="BE281" s="146">
        <v>2.6535822200000002E-4</v>
      </c>
      <c r="BF281" s="146">
        <v>2.55225349E-4</v>
      </c>
      <c r="BG281" s="146">
        <v>2.28853082E-4</v>
      </c>
      <c r="BH281" s="146">
        <v>0</v>
      </c>
      <c r="BI281" s="146">
        <v>0</v>
      </c>
      <c r="BJ281" s="146">
        <v>0</v>
      </c>
      <c r="BK281" s="146">
        <v>0</v>
      </c>
      <c r="BL281" s="146">
        <v>2.6747842E-5</v>
      </c>
      <c r="BM281" s="146">
        <v>2.4520972000000001E-5</v>
      </c>
      <c r="BN281" s="146">
        <v>2.3684691999999999E-5</v>
      </c>
      <c r="BO281" s="146">
        <v>2.5724574999999999E-5</v>
      </c>
      <c r="BP281" s="146">
        <v>0</v>
      </c>
      <c r="BQ281" s="146">
        <v>0</v>
      </c>
      <c r="BR281" s="146">
        <v>0</v>
      </c>
      <c r="BS281" s="146">
        <v>0</v>
      </c>
      <c r="BT281" s="146">
        <v>0</v>
      </c>
      <c r="BU281" s="146">
        <v>0</v>
      </c>
      <c r="BV281" s="146">
        <v>0</v>
      </c>
      <c r="BW281" s="146">
        <v>0</v>
      </c>
      <c r="BX281" s="146">
        <v>0</v>
      </c>
      <c r="BY281" s="146">
        <v>0</v>
      </c>
      <c r="BZ281" s="146">
        <v>0</v>
      </c>
      <c r="CA281" s="146">
        <v>0</v>
      </c>
      <c r="CB281" s="146">
        <v>0</v>
      </c>
      <c r="CC281" s="146">
        <v>0</v>
      </c>
      <c r="CD281" s="146">
        <v>0</v>
      </c>
      <c r="CE281" s="146">
        <v>0</v>
      </c>
      <c r="CF281" s="146">
        <v>0</v>
      </c>
      <c r="CG281" s="146">
        <v>0</v>
      </c>
      <c r="CH281" s="146">
        <v>0</v>
      </c>
      <c r="CI281" s="146">
        <v>0</v>
      </c>
      <c r="CJ281" s="146">
        <v>0</v>
      </c>
      <c r="CK281" s="146">
        <v>0</v>
      </c>
      <c r="CL281" s="146">
        <v>0</v>
      </c>
      <c r="CM281" s="146">
        <v>0</v>
      </c>
      <c r="CN281" s="146">
        <v>2.8148572599999996E-4</v>
      </c>
      <c r="CO281" s="146">
        <v>3.2265482899999996E-4</v>
      </c>
      <c r="CP281" s="146">
        <v>2.7862567700000002E-4</v>
      </c>
      <c r="CQ281" s="146">
        <v>2.5241672300000003E-4</v>
      </c>
      <c r="CT281" s="105"/>
    </row>
    <row r="282" spans="1:98" x14ac:dyDescent="0.25">
      <c r="A282" s="122" t="s">
        <v>692</v>
      </c>
      <c r="B282" s="104" t="s">
        <v>698</v>
      </c>
      <c r="C282" s="88" t="s">
        <v>41</v>
      </c>
      <c r="D282" s="123">
        <f t="shared" ca="1" si="32"/>
        <v>3.824286425E-5</v>
      </c>
      <c r="E282" s="123">
        <f t="shared" ca="1" si="32"/>
        <v>3.5750094249999998E-5</v>
      </c>
      <c r="F282" s="123">
        <f t="shared" ca="1" si="32"/>
        <v>7.1619767125000004E-4</v>
      </c>
      <c r="G282" s="123">
        <f t="shared" ca="1" si="32"/>
        <v>3.5750094249999998E-5</v>
      </c>
      <c r="H282" s="123">
        <f t="shared" ca="1" si="32"/>
        <v>0</v>
      </c>
      <c r="I282" s="123">
        <f t="shared" ca="1" si="32"/>
        <v>5.8251382247500004E-3</v>
      </c>
      <c r="J282" s="123">
        <f t="shared" ca="1" si="32"/>
        <v>0</v>
      </c>
      <c r="K282" s="123">
        <f t="shared" ca="1" si="32"/>
        <v>3.7689631724999997E-4</v>
      </c>
      <c r="L282" s="123">
        <f t="shared" ca="1" si="32"/>
        <v>2.3571592024999998E-4</v>
      </c>
      <c r="M282" s="123">
        <f t="shared" ca="1" si="32"/>
        <v>0</v>
      </c>
      <c r="N282" s="123">
        <f t="shared" ca="1" si="32"/>
        <v>2.8330858999999998E-5</v>
      </c>
      <c r="O282" s="123">
        <f t="shared" ca="1" si="32"/>
        <v>0</v>
      </c>
      <c r="P282" s="123">
        <f t="shared" ca="1" si="32"/>
        <v>0</v>
      </c>
      <c r="Q282" s="123">
        <f t="shared" ca="1" si="32"/>
        <v>0</v>
      </c>
      <c r="R282" s="123">
        <f t="shared" ca="1" si="32"/>
        <v>0</v>
      </c>
      <c r="S282" s="123">
        <f t="shared" ca="1" si="32"/>
        <v>0</v>
      </c>
      <c r="T282" s="123">
        <f t="shared" ca="1" si="31"/>
        <v>2.8301525000000001E-6</v>
      </c>
      <c r="U282" s="124">
        <f t="shared" ca="1" si="31"/>
        <v>2.4382209524999998E-4</v>
      </c>
      <c r="X282" s="146">
        <v>1.3337305800000001E-4</v>
      </c>
      <c r="Y282" s="146">
        <v>0</v>
      </c>
      <c r="Z282" s="146">
        <v>1.9598398999999999E-5</v>
      </c>
      <c r="AA282" s="146">
        <v>0</v>
      </c>
      <c r="AB282" s="146">
        <v>0</v>
      </c>
      <c r="AC282" s="146">
        <v>2.2201393000000001E-5</v>
      </c>
      <c r="AD282" s="146">
        <v>1.4904535999999999E-5</v>
      </c>
      <c r="AE282" s="146">
        <v>1.05894448E-4</v>
      </c>
      <c r="AF282" s="146">
        <v>7.5223543699999996E-4</v>
      </c>
      <c r="AG282" s="146">
        <v>7.27902136E-4</v>
      </c>
      <c r="AH282" s="146">
        <v>7.1492519400000003E-4</v>
      </c>
      <c r="AI282" s="146">
        <v>6.6972791799999997E-4</v>
      </c>
      <c r="AJ282" s="146">
        <v>0</v>
      </c>
      <c r="AK282" s="146">
        <v>2.2201393000000001E-5</v>
      </c>
      <c r="AL282" s="146">
        <v>1.4904535999999999E-5</v>
      </c>
      <c r="AM282" s="146">
        <v>1.05894448E-4</v>
      </c>
      <c r="AN282" s="146">
        <v>0</v>
      </c>
      <c r="AO282" s="146">
        <v>0</v>
      </c>
      <c r="AP282" s="146">
        <v>0</v>
      </c>
      <c r="AQ282" s="146">
        <v>0</v>
      </c>
      <c r="AR282" s="146">
        <v>5.9501831199999999E-3</v>
      </c>
      <c r="AS282" s="146">
        <v>5.8593468270000003E-3</v>
      </c>
      <c r="AT282" s="146">
        <v>5.7793262309999999E-3</v>
      </c>
      <c r="AU282" s="146">
        <v>5.7116967209999998E-3</v>
      </c>
      <c r="AV282" s="146">
        <v>0</v>
      </c>
      <c r="AW282" s="146">
        <v>0</v>
      </c>
      <c r="AX282" s="146">
        <v>0</v>
      </c>
      <c r="AY282" s="146">
        <v>0</v>
      </c>
      <c r="AZ282" s="146">
        <v>8.3896242100000001E-4</v>
      </c>
      <c r="BA282" s="146">
        <v>6.6862284799999998E-4</v>
      </c>
      <c r="BB282" s="109">
        <v>0</v>
      </c>
      <c r="BC282" s="109">
        <v>0</v>
      </c>
      <c r="BD282" s="146">
        <v>2.7381477E-4</v>
      </c>
      <c r="BE282" s="146">
        <v>2.1565460999999999E-4</v>
      </c>
      <c r="BF282" s="146">
        <v>2.3797861200000001E-4</v>
      </c>
      <c r="BG282" s="146">
        <v>2.1541568900000001E-4</v>
      </c>
      <c r="BH282" s="146">
        <v>0</v>
      </c>
      <c r="BI282" s="146">
        <v>0</v>
      </c>
      <c r="BJ282" s="146">
        <v>0</v>
      </c>
      <c r="BK282" s="146">
        <v>0</v>
      </c>
      <c r="BL282" s="146">
        <v>2.8902388E-5</v>
      </c>
      <c r="BM282" s="146">
        <v>2.8321210999999999E-5</v>
      </c>
      <c r="BN282" s="146">
        <v>2.6651006999999999E-5</v>
      </c>
      <c r="BO282" s="146">
        <v>2.944883E-5</v>
      </c>
      <c r="BP282" s="146">
        <v>0</v>
      </c>
      <c r="BQ282" s="146">
        <v>0</v>
      </c>
      <c r="BR282" s="146">
        <v>0</v>
      </c>
      <c r="BS282" s="146">
        <v>0</v>
      </c>
      <c r="BT282" s="146">
        <v>0</v>
      </c>
      <c r="BU282" s="146">
        <v>0</v>
      </c>
      <c r="BV282" s="146">
        <v>0</v>
      </c>
      <c r="BW282" s="146">
        <v>0</v>
      </c>
      <c r="BX282" s="146">
        <v>0</v>
      </c>
      <c r="BY282" s="146">
        <v>0</v>
      </c>
      <c r="BZ282" s="146">
        <v>0</v>
      </c>
      <c r="CA282" s="146">
        <v>0</v>
      </c>
      <c r="CB282" s="146">
        <v>0</v>
      </c>
      <c r="CC282" s="146">
        <v>0</v>
      </c>
      <c r="CD282" s="146">
        <v>0</v>
      </c>
      <c r="CE282" s="146">
        <v>0</v>
      </c>
      <c r="CF282" s="146">
        <v>0</v>
      </c>
      <c r="CG282" s="146">
        <v>0</v>
      </c>
      <c r="CH282" s="146">
        <v>0</v>
      </c>
      <c r="CI282" s="146">
        <v>0</v>
      </c>
      <c r="CJ282" s="146">
        <v>1.132061E-5</v>
      </c>
      <c r="CK282" s="146">
        <v>0</v>
      </c>
      <c r="CL282" s="146">
        <v>0</v>
      </c>
      <c r="CM282" s="146">
        <v>0</v>
      </c>
      <c r="CN282" s="146">
        <v>2.4217057300000001E-4</v>
      </c>
      <c r="CO282" s="146">
        <v>2.7464313599999998E-4</v>
      </c>
      <c r="CP282" s="146">
        <v>2.3866055300000001E-4</v>
      </c>
      <c r="CQ282" s="146">
        <v>2.1981411899999999E-4</v>
      </c>
      <c r="CT282" s="105"/>
    </row>
    <row r="283" spans="1:98" x14ac:dyDescent="0.25">
      <c r="A283" s="122" t="s">
        <v>692</v>
      </c>
      <c r="B283" s="104" t="s">
        <v>698</v>
      </c>
      <c r="C283" s="88" t="s">
        <v>39</v>
      </c>
      <c r="D283" s="123">
        <f t="shared" ca="1" si="32"/>
        <v>0</v>
      </c>
      <c r="E283" s="123">
        <f t="shared" ca="1" si="32"/>
        <v>0</v>
      </c>
      <c r="F283" s="123">
        <f t="shared" ca="1" si="32"/>
        <v>8.4067970500000005E-5</v>
      </c>
      <c r="G283" s="123">
        <f t="shared" ca="1" si="32"/>
        <v>0</v>
      </c>
      <c r="H283" s="123">
        <f t="shared" ca="1" si="32"/>
        <v>0</v>
      </c>
      <c r="I283" s="123">
        <f t="shared" ca="1" si="32"/>
        <v>2.9239724215000002E-3</v>
      </c>
      <c r="J283" s="123">
        <f t="shared" ca="1" si="32"/>
        <v>0</v>
      </c>
      <c r="K283" s="123">
        <f t="shared" ca="1" si="32"/>
        <v>1.0097728525E-4</v>
      </c>
      <c r="L283" s="123">
        <f t="shared" ca="1" si="32"/>
        <v>5.370305025E-5</v>
      </c>
      <c r="M283" s="123">
        <f t="shared" ca="1" si="32"/>
        <v>0</v>
      </c>
      <c r="N283" s="123">
        <f t="shared" ca="1" si="32"/>
        <v>0</v>
      </c>
      <c r="O283" s="123">
        <f t="shared" ca="1" si="32"/>
        <v>0</v>
      </c>
      <c r="P283" s="123">
        <f t="shared" ca="1" si="32"/>
        <v>0</v>
      </c>
      <c r="Q283" s="123">
        <f t="shared" ca="1" si="32"/>
        <v>0</v>
      </c>
      <c r="R283" s="123">
        <f t="shared" ca="1" si="32"/>
        <v>0</v>
      </c>
      <c r="S283" s="123">
        <f t="shared" ca="1" si="32"/>
        <v>0</v>
      </c>
      <c r="T283" s="123">
        <f t="shared" ca="1" si="31"/>
        <v>0</v>
      </c>
      <c r="U283" s="124">
        <f t="shared" ca="1" si="31"/>
        <v>3.2167644750000004E-5</v>
      </c>
      <c r="X283" s="146">
        <v>0</v>
      </c>
      <c r="Y283" s="146">
        <v>0</v>
      </c>
      <c r="Z283" s="146">
        <v>0</v>
      </c>
      <c r="AA283" s="146">
        <v>0</v>
      </c>
      <c r="AB283" s="146">
        <v>0</v>
      </c>
      <c r="AC283" s="146">
        <v>0</v>
      </c>
      <c r="AD283" s="146">
        <v>0</v>
      </c>
      <c r="AE283" s="146">
        <v>0</v>
      </c>
      <c r="AF283" s="146">
        <v>8.5971504999999995E-5</v>
      </c>
      <c r="AG283" s="146">
        <v>8.5678869999999995E-5</v>
      </c>
      <c r="AH283" s="146">
        <v>8.5059162999999999E-5</v>
      </c>
      <c r="AI283" s="146">
        <v>7.9562344000000003E-5</v>
      </c>
      <c r="AJ283" s="146">
        <v>0</v>
      </c>
      <c r="AK283" s="146">
        <v>0</v>
      </c>
      <c r="AL283" s="146">
        <v>0</v>
      </c>
      <c r="AM283" s="146">
        <v>0</v>
      </c>
      <c r="AN283" s="146">
        <v>0</v>
      </c>
      <c r="AO283" s="146">
        <v>0</v>
      </c>
      <c r="AP283" s="146">
        <v>0</v>
      </c>
      <c r="AQ283" s="146">
        <v>0</v>
      </c>
      <c r="AR283" s="146">
        <v>3.344668303E-3</v>
      </c>
      <c r="AS283" s="146">
        <v>3.1578567520000001E-3</v>
      </c>
      <c r="AT283" s="146">
        <v>3.0336362060000002E-3</v>
      </c>
      <c r="AU283" s="146">
        <v>2.1597284250000001E-3</v>
      </c>
      <c r="AV283" s="146">
        <v>0</v>
      </c>
      <c r="AW283" s="146">
        <v>0</v>
      </c>
      <c r="AX283" s="146">
        <v>0</v>
      </c>
      <c r="AY283" s="146">
        <v>0</v>
      </c>
      <c r="AZ283" s="146">
        <v>1.9089978900000001E-4</v>
      </c>
      <c r="BA283" s="146">
        <v>2.1300935200000001E-4</v>
      </c>
      <c r="BB283" s="109">
        <v>0</v>
      </c>
      <c r="BC283" s="109">
        <v>0</v>
      </c>
      <c r="BD283" s="146">
        <v>1.01020865E-4</v>
      </c>
      <c r="BE283" s="146">
        <v>6.0590619000000001E-5</v>
      </c>
      <c r="BF283" s="146">
        <v>2.8023328999999999E-5</v>
      </c>
      <c r="BG283" s="146">
        <v>2.5177388000000001E-5</v>
      </c>
      <c r="BH283" s="146">
        <v>0</v>
      </c>
      <c r="BI283" s="146">
        <v>0</v>
      </c>
      <c r="BJ283" s="146">
        <v>0</v>
      </c>
      <c r="BK283" s="146">
        <v>0</v>
      </c>
      <c r="BL283" s="146">
        <v>0</v>
      </c>
      <c r="BM283" s="146">
        <v>0</v>
      </c>
      <c r="BN283" s="146">
        <v>0</v>
      </c>
      <c r="BO283" s="146">
        <v>0</v>
      </c>
      <c r="BP283" s="146">
        <v>0</v>
      </c>
      <c r="BQ283" s="146">
        <v>0</v>
      </c>
      <c r="BR283" s="146">
        <v>0</v>
      </c>
      <c r="BS283" s="146">
        <v>0</v>
      </c>
      <c r="BT283" s="146">
        <v>0</v>
      </c>
      <c r="BU283" s="146">
        <v>0</v>
      </c>
      <c r="BV283" s="146">
        <v>0</v>
      </c>
      <c r="BW283" s="146">
        <v>0</v>
      </c>
      <c r="BX283" s="146">
        <v>0</v>
      </c>
      <c r="BY283" s="146">
        <v>0</v>
      </c>
      <c r="BZ283" s="146">
        <v>0</v>
      </c>
      <c r="CA283" s="146">
        <v>0</v>
      </c>
      <c r="CB283" s="146">
        <v>0</v>
      </c>
      <c r="CC283" s="146">
        <v>0</v>
      </c>
      <c r="CD283" s="146">
        <v>0</v>
      </c>
      <c r="CE283" s="146">
        <v>0</v>
      </c>
      <c r="CF283" s="146">
        <v>0</v>
      </c>
      <c r="CG283" s="146">
        <v>0</v>
      </c>
      <c r="CH283" s="146">
        <v>0</v>
      </c>
      <c r="CI283" s="146">
        <v>0</v>
      </c>
      <c r="CJ283" s="146">
        <v>0</v>
      </c>
      <c r="CK283" s="146">
        <v>0</v>
      </c>
      <c r="CL283" s="146">
        <v>0</v>
      </c>
      <c r="CM283" s="146">
        <v>0</v>
      </c>
      <c r="CN283" s="146">
        <v>3.2156119999999997E-5</v>
      </c>
      <c r="CO283" s="146">
        <v>3.6947996999999998E-5</v>
      </c>
      <c r="CP283" s="146">
        <v>3.1561566E-5</v>
      </c>
      <c r="CQ283" s="146">
        <v>2.8004895999999999E-5</v>
      </c>
      <c r="CT283" s="105"/>
    </row>
    <row r="284" spans="1:98" x14ac:dyDescent="0.25">
      <c r="A284" s="122" t="s">
        <v>692</v>
      </c>
      <c r="B284" s="104" t="s">
        <v>698</v>
      </c>
      <c r="C284" s="88" t="s">
        <v>149</v>
      </c>
      <c r="D284" s="123">
        <f t="shared" ca="1" si="32"/>
        <v>0</v>
      </c>
      <c r="E284" s="123">
        <f t="shared" ca="1" si="32"/>
        <v>0</v>
      </c>
      <c r="F284" s="123">
        <f t="shared" ca="1" si="32"/>
        <v>1.40587301E-4</v>
      </c>
      <c r="G284" s="123">
        <f t="shared" ca="1" si="32"/>
        <v>0</v>
      </c>
      <c r="H284" s="123">
        <f t="shared" ca="1" si="32"/>
        <v>0</v>
      </c>
      <c r="I284" s="123">
        <f t="shared" ca="1" si="32"/>
        <v>1.9450461425000001E-4</v>
      </c>
      <c r="J284" s="123">
        <f t="shared" ca="1" si="32"/>
        <v>0</v>
      </c>
      <c r="K284" s="123">
        <f t="shared" ca="1" si="32"/>
        <v>4.4044000999999996E-5</v>
      </c>
      <c r="L284" s="123">
        <f t="shared" ca="1" si="32"/>
        <v>5.8149757499999997E-5</v>
      </c>
      <c r="M284" s="123">
        <f t="shared" ca="1" si="32"/>
        <v>0</v>
      </c>
      <c r="N284" s="123">
        <f t="shared" ca="1" si="32"/>
        <v>0</v>
      </c>
      <c r="O284" s="123">
        <f t="shared" ca="1" si="32"/>
        <v>0</v>
      </c>
      <c r="P284" s="123">
        <f t="shared" ca="1" si="32"/>
        <v>0</v>
      </c>
      <c r="Q284" s="123">
        <f t="shared" ca="1" si="32"/>
        <v>0</v>
      </c>
      <c r="R284" s="123">
        <f t="shared" ca="1" si="32"/>
        <v>0</v>
      </c>
      <c r="S284" s="123">
        <f t="shared" ca="1" si="32"/>
        <v>1.70566108625E-3</v>
      </c>
      <c r="T284" s="123">
        <f t="shared" ca="1" si="31"/>
        <v>6.9907497749999997E-5</v>
      </c>
      <c r="U284" s="124">
        <f t="shared" ca="1" si="31"/>
        <v>0</v>
      </c>
      <c r="X284" s="146">
        <v>0</v>
      </c>
      <c r="Y284" s="146">
        <v>0</v>
      </c>
      <c r="Z284" s="146">
        <v>0</v>
      </c>
      <c r="AA284" s="146">
        <v>0</v>
      </c>
      <c r="AB284" s="146">
        <v>0</v>
      </c>
      <c r="AC284" s="146">
        <v>0</v>
      </c>
      <c r="AD284" s="146">
        <v>0</v>
      </c>
      <c r="AE284" s="146">
        <v>0</v>
      </c>
      <c r="AF284" s="146">
        <v>1.4560096E-4</v>
      </c>
      <c r="AG284" s="146">
        <v>1.4424415799999999E-4</v>
      </c>
      <c r="AH284" s="146">
        <v>1.40948795E-4</v>
      </c>
      <c r="AI284" s="146">
        <v>1.31555291E-4</v>
      </c>
      <c r="AJ284" s="146">
        <v>0</v>
      </c>
      <c r="AK284" s="146">
        <v>0</v>
      </c>
      <c r="AL284" s="146">
        <v>0</v>
      </c>
      <c r="AM284" s="146">
        <v>0</v>
      </c>
      <c r="AN284" s="146">
        <v>0</v>
      </c>
      <c r="AO284" s="146">
        <v>0</v>
      </c>
      <c r="AP284" s="146">
        <v>0</v>
      </c>
      <c r="AQ284" s="146">
        <v>0</v>
      </c>
      <c r="AR284" s="146">
        <v>2.13169896E-4</v>
      </c>
      <c r="AS284" s="146">
        <v>2.05527665E-4</v>
      </c>
      <c r="AT284" s="146">
        <v>2.1481279899999999E-4</v>
      </c>
      <c r="AU284" s="146">
        <v>1.44508097E-4</v>
      </c>
      <c r="AV284" s="146">
        <v>0</v>
      </c>
      <c r="AW284" s="146">
        <v>0</v>
      </c>
      <c r="AX284" s="146">
        <v>0</v>
      </c>
      <c r="AY284" s="146">
        <v>0</v>
      </c>
      <c r="AZ284" s="146">
        <v>9.6387124000000003E-5</v>
      </c>
      <c r="BA284" s="146">
        <v>7.9788879999999996E-5</v>
      </c>
      <c r="BB284" s="109">
        <v>0</v>
      </c>
      <c r="BC284" s="109">
        <v>0</v>
      </c>
      <c r="BD284" s="146">
        <v>8.5930328000000003E-5</v>
      </c>
      <c r="BE284" s="146">
        <v>6.0228751999999997E-5</v>
      </c>
      <c r="BF284" s="146">
        <v>4.5623179999999999E-5</v>
      </c>
      <c r="BG284" s="146">
        <v>4.0816770000000003E-5</v>
      </c>
      <c r="BH284" s="146">
        <v>0</v>
      </c>
      <c r="BI284" s="146">
        <v>0</v>
      </c>
      <c r="BJ284" s="146">
        <v>0</v>
      </c>
      <c r="BK284" s="146">
        <v>0</v>
      </c>
      <c r="BL284" s="146">
        <v>0</v>
      </c>
      <c r="BM284" s="146">
        <v>0</v>
      </c>
      <c r="BN284" s="146">
        <v>0</v>
      </c>
      <c r="BO284" s="146">
        <v>0</v>
      </c>
      <c r="BP284" s="146">
        <v>0</v>
      </c>
      <c r="BQ284" s="146">
        <v>0</v>
      </c>
      <c r="BR284" s="146">
        <v>0</v>
      </c>
      <c r="BS284" s="146">
        <v>0</v>
      </c>
      <c r="BT284" s="146">
        <v>0</v>
      </c>
      <c r="BU284" s="146">
        <v>0</v>
      </c>
      <c r="BV284" s="146">
        <v>0</v>
      </c>
      <c r="BW284" s="146">
        <v>0</v>
      </c>
      <c r="BX284" s="146">
        <v>0</v>
      </c>
      <c r="BY284" s="146">
        <v>0</v>
      </c>
      <c r="BZ284" s="146">
        <v>0</v>
      </c>
      <c r="CA284" s="146">
        <v>0</v>
      </c>
      <c r="CB284" s="146">
        <v>0</v>
      </c>
      <c r="CC284" s="146">
        <v>0</v>
      </c>
      <c r="CD284" s="146">
        <v>0</v>
      </c>
      <c r="CE284" s="146">
        <v>0</v>
      </c>
      <c r="CF284" s="146">
        <v>1.80173372E-3</v>
      </c>
      <c r="CG284" s="146">
        <v>1.7830586459999999E-3</v>
      </c>
      <c r="CH284" s="146">
        <v>1.737632174E-3</v>
      </c>
      <c r="CI284" s="146">
        <v>1.5002198049999999E-3</v>
      </c>
      <c r="CJ284" s="146">
        <v>0</v>
      </c>
      <c r="CK284" s="146">
        <v>0</v>
      </c>
      <c r="CL284" s="146">
        <v>5.3379101999999997E-5</v>
      </c>
      <c r="CM284" s="146">
        <v>2.26250889E-4</v>
      </c>
      <c r="CN284" s="146">
        <v>0</v>
      </c>
      <c r="CO284" s="146">
        <v>0</v>
      </c>
      <c r="CP284" s="146">
        <v>0</v>
      </c>
      <c r="CQ284" s="146">
        <v>0</v>
      </c>
      <c r="CT284" s="105"/>
    </row>
    <row r="285" spans="1:98" x14ac:dyDescent="0.25">
      <c r="A285" s="122" t="s">
        <v>692</v>
      </c>
      <c r="B285" s="104" t="s">
        <v>698</v>
      </c>
      <c r="C285" s="88" t="s">
        <v>142</v>
      </c>
      <c r="D285" s="123">
        <f t="shared" ca="1" si="32"/>
        <v>0</v>
      </c>
      <c r="E285" s="123">
        <f t="shared" ca="1" si="32"/>
        <v>0</v>
      </c>
      <c r="F285" s="123">
        <f t="shared" ca="1" si="32"/>
        <v>1.3607463025E-4</v>
      </c>
      <c r="G285" s="123">
        <f t="shared" ca="1" si="32"/>
        <v>0</v>
      </c>
      <c r="H285" s="123">
        <f t="shared" ca="1" si="32"/>
        <v>0</v>
      </c>
      <c r="I285" s="123">
        <f t="shared" ca="1" si="32"/>
        <v>1.5817595250000001E-5</v>
      </c>
      <c r="J285" s="123">
        <f t="shared" ca="1" si="32"/>
        <v>0</v>
      </c>
      <c r="K285" s="123">
        <f t="shared" ca="1" si="32"/>
        <v>4.4319942500000002E-5</v>
      </c>
      <c r="L285" s="123">
        <f t="shared" ca="1" si="32"/>
        <v>5.8104712499999997E-5</v>
      </c>
      <c r="M285" s="123">
        <f t="shared" ca="1" si="32"/>
        <v>0</v>
      </c>
      <c r="N285" s="123">
        <f t="shared" ca="1" si="32"/>
        <v>0</v>
      </c>
      <c r="O285" s="123">
        <f t="shared" ca="1" si="32"/>
        <v>0</v>
      </c>
      <c r="P285" s="123">
        <f t="shared" ca="1" si="32"/>
        <v>0</v>
      </c>
      <c r="Q285" s="123">
        <f t="shared" ca="1" si="32"/>
        <v>0</v>
      </c>
      <c r="R285" s="123">
        <f t="shared" ca="1" si="32"/>
        <v>2.7014587257500004E-3</v>
      </c>
      <c r="S285" s="123">
        <f t="shared" ca="1" si="32"/>
        <v>2.4652666707500001E-3</v>
      </c>
      <c r="T285" s="123">
        <f t="shared" ca="1" si="31"/>
        <v>7.1632698063500005E-2</v>
      </c>
      <c r="U285" s="124">
        <f t="shared" ca="1" si="31"/>
        <v>1.2614959627499998E-2</v>
      </c>
      <c r="X285" s="146">
        <v>0</v>
      </c>
      <c r="Y285" s="146">
        <v>0</v>
      </c>
      <c r="Z285" s="146">
        <v>0</v>
      </c>
      <c r="AA285" s="146">
        <v>0</v>
      </c>
      <c r="AB285" s="146">
        <v>0</v>
      </c>
      <c r="AC285" s="146">
        <v>0</v>
      </c>
      <c r="AD285" s="146">
        <v>0</v>
      </c>
      <c r="AE285" s="146">
        <v>0</v>
      </c>
      <c r="AF285" s="146">
        <v>1.4073351999999999E-4</v>
      </c>
      <c r="AG285" s="146">
        <v>1.3948088900000001E-4</v>
      </c>
      <c r="AH285" s="146">
        <v>1.3659774800000001E-4</v>
      </c>
      <c r="AI285" s="146">
        <v>1.2748636399999999E-4</v>
      </c>
      <c r="AJ285" s="146">
        <v>0</v>
      </c>
      <c r="AK285" s="146">
        <v>0</v>
      </c>
      <c r="AL285" s="146">
        <v>0</v>
      </c>
      <c r="AM285" s="146">
        <v>0</v>
      </c>
      <c r="AN285" s="146">
        <v>0</v>
      </c>
      <c r="AO285" s="146">
        <v>0</v>
      </c>
      <c r="AP285" s="146">
        <v>0</v>
      </c>
      <c r="AQ285" s="146">
        <v>0</v>
      </c>
      <c r="AR285" s="146">
        <v>1.8280342999999999E-5</v>
      </c>
      <c r="AS285" s="146">
        <v>1.6271579000000001E-5</v>
      </c>
      <c r="AT285" s="146">
        <v>1.8245158000000001E-5</v>
      </c>
      <c r="AU285" s="146">
        <v>1.0473301E-5</v>
      </c>
      <c r="AV285" s="146">
        <v>0</v>
      </c>
      <c r="AW285" s="146">
        <v>0</v>
      </c>
      <c r="AX285" s="146">
        <v>0</v>
      </c>
      <c r="AY285" s="146">
        <v>0</v>
      </c>
      <c r="AZ285" s="146">
        <v>9.7627757000000003E-5</v>
      </c>
      <c r="BA285" s="146">
        <v>7.9652013000000005E-5</v>
      </c>
      <c r="BB285" s="109">
        <v>0</v>
      </c>
      <c r="BC285" s="109">
        <v>0</v>
      </c>
      <c r="BD285" s="146">
        <v>8.7598273000000004E-5</v>
      </c>
      <c r="BE285" s="146">
        <v>6.0422654999999997E-5</v>
      </c>
      <c r="BF285" s="146">
        <v>4.4466721000000003E-5</v>
      </c>
      <c r="BG285" s="146">
        <v>3.9931200999999997E-5</v>
      </c>
      <c r="BH285" s="146">
        <v>0</v>
      </c>
      <c r="BI285" s="146">
        <v>0</v>
      </c>
      <c r="BJ285" s="146">
        <v>0</v>
      </c>
      <c r="BK285" s="146">
        <v>0</v>
      </c>
      <c r="BL285" s="146">
        <v>0</v>
      </c>
      <c r="BM285" s="146">
        <v>0</v>
      </c>
      <c r="BN285" s="146">
        <v>0</v>
      </c>
      <c r="BO285" s="146">
        <v>0</v>
      </c>
      <c r="BP285" s="146">
        <v>0</v>
      </c>
      <c r="BQ285" s="146">
        <v>0</v>
      </c>
      <c r="BR285" s="146">
        <v>0</v>
      </c>
      <c r="BS285" s="146">
        <v>0</v>
      </c>
      <c r="BT285" s="146">
        <v>0</v>
      </c>
      <c r="BU285" s="146">
        <v>0</v>
      </c>
      <c r="BV285" s="146">
        <v>0</v>
      </c>
      <c r="BW285" s="146">
        <v>0</v>
      </c>
      <c r="BX285" s="146">
        <v>0</v>
      </c>
      <c r="BY285" s="146">
        <v>0</v>
      </c>
      <c r="BZ285" s="146">
        <v>0</v>
      </c>
      <c r="CA285" s="146">
        <v>0</v>
      </c>
      <c r="CB285" s="146">
        <v>2.9202480180000002E-3</v>
      </c>
      <c r="CC285" s="146">
        <v>2.9310280710000002E-3</v>
      </c>
      <c r="CD285" s="146">
        <v>2.864402064E-3</v>
      </c>
      <c r="CE285" s="146">
        <v>2.0901567500000002E-3</v>
      </c>
      <c r="CF285" s="146">
        <v>2.6060903999999998E-3</v>
      </c>
      <c r="CG285" s="146">
        <v>2.5743340070000001E-3</v>
      </c>
      <c r="CH285" s="146">
        <v>2.5177478489999999E-3</v>
      </c>
      <c r="CI285" s="146">
        <v>2.1628944269999999E-3</v>
      </c>
      <c r="CJ285" s="146">
        <v>7.0532977184999998E-2</v>
      </c>
      <c r="CK285" s="146">
        <v>7.1881968106999997E-2</v>
      </c>
      <c r="CL285" s="146">
        <v>7.2541403099999999E-2</v>
      </c>
      <c r="CM285" s="146">
        <v>7.1574443862000001E-2</v>
      </c>
      <c r="CN285" s="146">
        <v>1.3766628978E-2</v>
      </c>
      <c r="CO285" s="146">
        <v>1.2851577304E-2</v>
      </c>
      <c r="CP285" s="146">
        <v>1.2726398470000001E-2</v>
      </c>
      <c r="CQ285" s="146">
        <v>1.1115233758E-2</v>
      </c>
      <c r="CT285" s="105"/>
    </row>
    <row r="286" spans="1:98" x14ac:dyDescent="0.25">
      <c r="A286" s="122" t="s">
        <v>692</v>
      </c>
      <c r="B286" s="104" t="s">
        <v>698</v>
      </c>
      <c r="C286" s="88" t="s">
        <v>150</v>
      </c>
      <c r="D286" s="123">
        <f t="shared" ca="1" si="32"/>
        <v>0</v>
      </c>
      <c r="E286" s="123">
        <f t="shared" ca="1" si="32"/>
        <v>0</v>
      </c>
      <c r="F286" s="123">
        <f t="shared" ca="1" si="32"/>
        <v>8.7789178250000002E-5</v>
      </c>
      <c r="G286" s="123">
        <f t="shared" ca="1" si="32"/>
        <v>0</v>
      </c>
      <c r="H286" s="123">
        <f t="shared" ca="1" si="32"/>
        <v>0</v>
      </c>
      <c r="I286" s="123">
        <f t="shared" ca="1" si="32"/>
        <v>8.8413111084999982E-3</v>
      </c>
      <c r="J286" s="123">
        <f t="shared" ca="1" si="32"/>
        <v>0</v>
      </c>
      <c r="K286" s="123">
        <f t="shared" ca="1" si="32"/>
        <v>3.0322267250000001E-5</v>
      </c>
      <c r="L286" s="123">
        <f t="shared" ca="1" si="32"/>
        <v>3.8390636750000007E-5</v>
      </c>
      <c r="M286" s="123">
        <f t="shared" ca="1" si="32"/>
        <v>0</v>
      </c>
      <c r="N286" s="123">
        <f t="shared" ca="1" si="32"/>
        <v>0</v>
      </c>
      <c r="O286" s="123">
        <f t="shared" ca="1" si="32"/>
        <v>0</v>
      </c>
      <c r="P286" s="123">
        <f t="shared" ca="1" si="32"/>
        <v>0</v>
      </c>
      <c r="Q286" s="123">
        <f t="shared" ca="1" si="32"/>
        <v>0</v>
      </c>
      <c r="R286" s="123">
        <f t="shared" ca="1" si="32"/>
        <v>0</v>
      </c>
      <c r="S286" s="123">
        <f t="shared" ca="1" si="32"/>
        <v>1.0741564792500001E-3</v>
      </c>
      <c r="T286" s="123">
        <f t="shared" ca="1" si="31"/>
        <v>4.31392445E-5</v>
      </c>
      <c r="U286" s="124">
        <f t="shared" ca="1" si="31"/>
        <v>0</v>
      </c>
      <c r="X286" s="146">
        <v>0</v>
      </c>
      <c r="Y286" s="146">
        <v>0</v>
      </c>
      <c r="Z286" s="146">
        <v>0</v>
      </c>
      <c r="AA286" s="146">
        <v>0</v>
      </c>
      <c r="AB286" s="146">
        <v>0</v>
      </c>
      <c r="AC286" s="146">
        <v>0</v>
      </c>
      <c r="AD286" s="146">
        <v>0</v>
      </c>
      <c r="AE286" s="146">
        <v>0</v>
      </c>
      <c r="AF286" s="146">
        <v>9.0515022000000003E-5</v>
      </c>
      <c r="AG286" s="146">
        <v>9.0244809000000005E-5</v>
      </c>
      <c r="AH286" s="146">
        <v>8.8169092999999997E-5</v>
      </c>
      <c r="AI286" s="146">
        <v>8.2227789000000002E-5</v>
      </c>
      <c r="AJ286" s="146">
        <v>0</v>
      </c>
      <c r="AK286" s="146">
        <v>0</v>
      </c>
      <c r="AL286" s="146">
        <v>0</v>
      </c>
      <c r="AM286" s="146">
        <v>0</v>
      </c>
      <c r="AN286" s="146">
        <v>0</v>
      </c>
      <c r="AO286" s="146">
        <v>0</v>
      </c>
      <c r="AP286" s="146">
        <v>0</v>
      </c>
      <c r="AQ286" s="146">
        <v>0</v>
      </c>
      <c r="AR286" s="146">
        <v>9.4042010579999998E-3</v>
      </c>
      <c r="AS286" s="146">
        <v>8.9713034389999995E-3</v>
      </c>
      <c r="AT286" s="146">
        <v>8.6669518349999988E-3</v>
      </c>
      <c r="AU286" s="146">
        <v>8.3227881019999998E-3</v>
      </c>
      <c r="AV286" s="146">
        <v>0</v>
      </c>
      <c r="AW286" s="146">
        <v>0</v>
      </c>
      <c r="AX286" s="146">
        <v>0</v>
      </c>
      <c r="AY286" s="146">
        <v>0</v>
      </c>
      <c r="AZ286" s="146">
        <v>6.5214295000000003E-5</v>
      </c>
      <c r="BA286" s="146">
        <v>5.6074774000000003E-5</v>
      </c>
      <c r="BB286" s="109">
        <v>0</v>
      </c>
      <c r="BC286" s="109">
        <v>0</v>
      </c>
      <c r="BD286" s="146">
        <v>5.7646808E-5</v>
      </c>
      <c r="BE286" s="146">
        <v>4.1158193999999999E-5</v>
      </c>
      <c r="BF286" s="146">
        <v>2.8878317000000001E-5</v>
      </c>
      <c r="BG286" s="146">
        <v>2.5879228000000001E-5</v>
      </c>
      <c r="BH286" s="146">
        <v>0</v>
      </c>
      <c r="BI286" s="146">
        <v>0</v>
      </c>
      <c r="BJ286" s="146">
        <v>0</v>
      </c>
      <c r="BK286" s="146">
        <v>0</v>
      </c>
      <c r="BL286" s="146">
        <v>0</v>
      </c>
      <c r="BM286" s="146">
        <v>0</v>
      </c>
      <c r="BN286" s="146">
        <v>0</v>
      </c>
      <c r="BO286" s="146">
        <v>0</v>
      </c>
      <c r="BP286" s="146">
        <v>0</v>
      </c>
      <c r="BQ286" s="146">
        <v>0</v>
      </c>
      <c r="BR286" s="146">
        <v>0</v>
      </c>
      <c r="BS286" s="146">
        <v>0</v>
      </c>
      <c r="BT286" s="146">
        <v>0</v>
      </c>
      <c r="BU286" s="146">
        <v>0</v>
      </c>
      <c r="BV286" s="146">
        <v>0</v>
      </c>
      <c r="BW286" s="146">
        <v>0</v>
      </c>
      <c r="BX286" s="146">
        <v>0</v>
      </c>
      <c r="BY286" s="146">
        <v>0</v>
      </c>
      <c r="BZ286" s="146">
        <v>0</v>
      </c>
      <c r="CA286" s="146">
        <v>0</v>
      </c>
      <c r="CB286" s="146">
        <v>0</v>
      </c>
      <c r="CC286" s="146">
        <v>0</v>
      </c>
      <c r="CD286" s="146">
        <v>0</v>
      </c>
      <c r="CE286" s="146">
        <v>0</v>
      </c>
      <c r="CF286" s="146">
        <v>1.134073369E-3</v>
      </c>
      <c r="CG286" s="146">
        <v>1.122094407E-3</v>
      </c>
      <c r="CH286" s="146">
        <v>1.09501988E-3</v>
      </c>
      <c r="CI286" s="146">
        <v>9.4543826099999998E-4</v>
      </c>
      <c r="CJ286" s="146">
        <v>0</v>
      </c>
      <c r="CK286" s="146">
        <v>0</v>
      </c>
      <c r="CL286" s="146">
        <v>3.1886469999999998E-5</v>
      </c>
      <c r="CM286" s="146">
        <v>1.40670508E-4</v>
      </c>
      <c r="CN286" s="146">
        <v>0</v>
      </c>
      <c r="CO286" s="146">
        <v>0</v>
      </c>
      <c r="CP286" s="146">
        <v>0</v>
      </c>
      <c r="CQ286" s="146">
        <v>0</v>
      </c>
      <c r="CT286" s="105"/>
    </row>
    <row r="287" spans="1:98" x14ac:dyDescent="0.25">
      <c r="A287" s="122" t="s">
        <v>692</v>
      </c>
      <c r="B287" s="104" t="s">
        <v>698</v>
      </c>
      <c r="C287" s="88" t="s">
        <v>18</v>
      </c>
      <c r="D287" s="123">
        <f t="shared" ca="1" si="32"/>
        <v>1.3929366850000001E-4</v>
      </c>
      <c r="E287" s="123">
        <f t="shared" ca="1" si="32"/>
        <v>9.9449302250000001E-5</v>
      </c>
      <c r="F287" s="123">
        <f t="shared" ca="1" si="32"/>
        <v>4.2181561345000004E-3</v>
      </c>
      <c r="G287" s="123">
        <f t="shared" ca="1" si="32"/>
        <v>9.9449302250000001E-5</v>
      </c>
      <c r="H287" s="123">
        <f t="shared" ca="1" si="32"/>
        <v>0</v>
      </c>
      <c r="I287" s="123">
        <f t="shared" ca="1" si="32"/>
        <v>1.0916996424999999E-4</v>
      </c>
      <c r="J287" s="123">
        <f t="shared" ca="1" si="32"/>
        <v>0</v>
      </c>
      <c r="K287" s="123">
        <f t="shared" ca="1" si="32"/>
        <v>1.2859936160000002E-3</v>
      </c>
      <c r="L287" s="123">
        <f t="shared" ca="1" si="32"/>
        <v>1.7203907454999999E-3</v>
      </c>
      <c r="M287" s="123">
        <f t="shared" ca="1" si="32"/>
        <v>0</v>
      </c>
      <c r="N287" s="123">
        <f t="shared" ca="1" si="32"/>
        <v>1.71206374E-4</v>
      </c>
      <c r="O287" s="123">
        <f t="shared" ca="1" si="32"/>
        <v>0</v>
      </c>
      <c r="P287" s="123">
        <f t="shared" ca="1" si="32"/>
        <v>0</v>
      </c>
      <c r="Q287" s="123">
        <f t="shared" ca="1" si="32"/>
        <v>0</v>
      </c>
      <c r="R287" s="123">
        <f t="shared" ca="1" si="32"/>
        <v>0</v>
      </c>
      <c r="S287" s="123">
        <f t="shared" ca="1" si="32"/>
        <v>0</v>
      </c>
      <c r="T287" s="123">
        <f t="shared" ca="1" si="31"/>
        <v>3.0874826000000002E-5</v>
      </c>
      <c r="U287" s="124">
        <f t="shared" ca="1" si="31"/>
        <v>1.4399909477499999E-3</v>
      </c>
      <c r="X287" s="146">
        <v>4.8212533799999997E-4</v>
      </c>
      <c r="Y287" s="146">
        <v>1.1297262E-5</v>
      </c>
      <c r="Z287" s="146">
        <v>4.8685405E-5</v>
      </c>
      <c r="AA287" s="146">
        <v>1.5066668999999999E-5</v>
      </c>
      <c r="AB287" s="146">
        <v>0</v>
      </c>
      <c r="AC287" s="146">
        <v>2.3865903E-5</v>
      </c>
      <c r="AD287" s="146">
        <v>1.2217365E-5</v>
      </c>
      <c r="AE287" s="146">
        <v>3.6171394099999998E-4</v>
      </c>
      <c r="AF287" s="146">
        <v>4.4193179480000004E-3</v>
      </c>
      <c r="AG287" s="146">
        <v>4.2939476769999997E-3</v>
      </c>
      <c r="AH287" s="146">
        <v>4.2134274190000001E-3</v>
      </c>
      <c r="AI287" s="146">
        <v>3.9459314940000004E-3</v>
      </c>
      <c r="AJ287" s="146">
        <v>0</v>
      </c>
      <c r="AK287" s="146">
        <v>2.3865903E-5</v>
      </c>
      <c r="AL287" s="146">
        <v>1.2217365E-5</v>
      </c>
      <c r="AM287" s="146">
        <v>3.6171394099999998E-4</v>
      </c>
      <c r="AN287" s="146">
        <v>0</v>
      </c>
      <c r="AO287" s="146">
        <v>0</v>
      </c>
      <c r="AP287" s="146">
        <v>0</v>
      </c>
      <c r="AQ287" s="146">
        <v>0</v>
      </c>
      <c r="AR287" s="146">
        <v>1.2990156100000001E-4</v>
      </c>
      <c r="AS287" s="146">
        <v>1.1394590199999999E-4</v>
      </c>
      <c r="AT287" s="146">
        <v>1.23848909E-4</v>
      </c>
      <c r="AU287" s="146">
        <v>6.8983485E-5</v>
      </c>
      <c r="AV287" s="146">
        <v>0</v>
      </c>
      <c r="AW287" s="146">
        <v>0</v>
      </c>
      <c r="AX287" s="146">
        <v>0</v>
      </c>
      <c r="AY287" s="146">
        <v>0</v>
      </c>
      <c r="AZ287" s="146">
        <v>2.9258510140000001E-3</v>
      </c>
      <c r="BA287" s="146">
        <v>2.2181234500000002E-3</v>
      </c>
      <c r="BB287" s="109">
        <v>0</v>
      </c>
      <c r="BC287" s="109">
        <v>0</v>
      </c>
      <c r="BD287" s="146">
        <v>2.485509628E-3</v>
      </c>
      <c r="BE287" s="146">
        <v>1.7477580959999999E-3</v>
      </c>
      <c r="BF287" s="146">
        <v>1.3905516329999999E-3</v>
      </c>
      <c r="BG287" s="146">
        <v>1.2577436250000001E-3</v>
      </c>
      <c r="BH287" s="146">
        <v>0</v>
      </c>
      <c r="BI287" s="146">
        <v>0</v>
      </c>
      <c r="BJ287" s="146">
        <v>0</v>
      </c>
      <c r="BK287" s="146">
        <v>0</v>
      </c>
      <c r="BL287" s="146">
        <v>1.7294436599999999E-4</v>
      </c>
      <c r="BM287" s="146">
        <v>1.72336491E-4</v>
      </c>
      <c r="BN287" s="146">
        <v>1.6177567199999999E-4</v>
      </c>
      <c r="BO287" s="146">
        <v>1.7776896700000001E-4</v>
      </c>
      <c r="BP287" s="146">
        <v>0</v>
      </c>
      <c r="BQ287" s="146">
        <v>0</v>
      </c>
      <c r="BR287" s="146">
        <v>0</v>
      </c>
      <c r="BS287" s="146">
        <v>0</v>
      </c>
      <c r="BT287" s="146">
        <v>0</v>
      </c>
      <c r="BU287" s="146">
        <v>0</v>
      </c>
      <c r="BV287" s="146">
        <v>0</v>
      </c>
      <c r="BW287" s="146">
        <v>0</v>
      </c>
      <c r="BX287" s="146">
        <v>0</v>
      </c>
      <c r="BY287" s="146">
        <v>0</v>
      </c>
      <c r="BZ287" s="146">
        <v>0</v>
      </c>
      <c r="CA287" s="146">
        <v>0</v>
      </c>
      <c r="CB287" s="146">
        <v>0</v>
      </c>
      <c r="CC287" s="146">
        <v>0</v>
      </c>
      <c r="CD287" s="146">
        <v>0</v>
      </c>
      <c r="CE287" s="146">
        <v>0</v>
      </c>
      <c r="CF287" s="146">
        <v>0</v>
      </c>
      <c r="CG287" s="146">
        <v>0</v>
      </c>
      <c r="CH287" s="146">
        <v>0</v>
      </c>
      <c r="CI287" s="146">
        <v>0</v>
      </c>
      <c r="CJ287" s="146">
        <v>7.1697692999999997E-5</v>
      </c>
      <c r="CK287" s="146">
        <v>3.7792364000000002E-5</v>
      </c>
      <c r="CL287" s="146">
        <v>1.4009247E-5</v>
      </c>
      <c r="CM287" s="146">
        <v>0</v>
      </c>
      <c r="CN287" s="146">
        <v>1.4355216740000001E-3</v>
      </c>
      <c r="CO287" s="146">
        <v>1.6218768E-3</v>
      </c>
      <c r="CP287" s="146">
        <v>1.4078721509999999E-3</v>
      </c>
      <c r="CQ287" s="146">
        <v>1.294693166E-3</v>
      </c>
      <c r="CT287" s="105"/>
    </row>
    <row r="288" spans="1:98" x14ac:dyDescent="0.25">
      <c r="A288" s="122" t="s">
        <v>692</v>
      </c>
      <c r="B288" s="104" t="s">
        <v>698</v>
      </c>
      <c r="C288" s="88" t="s">
        <v>44</v>
      </c>
      <c r="D288" s="123">
        <f t="shared" ca="1" si="32"/>
        <v>0</v>
      </c>
      <c r="E288" s="123">
        <f t="shared" ca="1" si="32"/>
        <v>3.3748961624999998E-4</v>
      </c>
      <c r="F288" s="123">
        <f t="shared" ca="1" si="32"/>
        <v>2.7401516572499998E-3</v>
      </c>
      <c r="G288" s="123">
        <f t="shared" ca="1" si="32"/>
        <v>3.3748961624999998E-4</v>
      </c>
      <c r="H288" s="123">
        <f t="shared" ca="1" si="32"/>
        <v>4.648822735E-4</v>
      </c>
      <c r="I288" s="123">
        <f t="shared" ca="1" si="32"/>
        <v>1.4358853438749999E-2</v>
      </c>
      <c r="J288" s="123">
        <f t="shared" ca="1" si="32"/>
        <v>3.6305167524999999E-4</v>
      </c>
      <c r="K288" s="123">
        <f t="shared" ca="1" si="32"/>
        <v>7.6325234949999998E-4</v>
      </c>
      <c r="L288" s="123">
        <f t="shared" ca="1" si="32"/>
        <v>7.3864558024999997E-4</v>
      </c>
      <c r="M288" s="123">
        <f t="shared" ca="1" si="32"/>
        <v>0</v>
      </c>
      <c r="N288" s="123">
        <f t="shared" ca="1" si="32"/>
        <v>7.5206610249999999E-5</v>
      </c>
      <c r="O288" s="123">
        <f t="shared" ca="1" si="32"/>
        <v>0</v>
      </c>
      <c r="P288" s="123">
        <f t="shared" ca="1" si="32"/>
        <v>0</v>
      </c>
      <c r="Q288" s="123">
        <f t="shared" ca="1" si="32"/>
        <v>0</v>
      </c>
      <c r="R288" s="123">
        <f t="shared" ca="1" si="32"/>
        <v>0</v>
      </c>
      <c r="S288" s="123">
        <f t="shared" ca="1" si="32"/>
        <v>0</v>
      </c>
      <c r="T288" s="123">
        <f t="shared" ca="1" si="31"/>
        <v>4.1220382500000001E-6</v>
      </c>
      <c r="U288" s="124">
        <f t="shared" ca="1" si="31"/>
        <v>6.975195875E-4</v>
      </c>
      <c r="X288" s="146">
        <v>0</v>
      </c>
      <c r="Y288" s="146">
        <v>0</v>
      </c>
      <c r="Z288" s="146">
        <v>0</v>
      </c>
      <c r="AA288" s="146">
        <v>0</v>
      </c>
      <c r="AB288" s="146">
        <v>3.2906922300000001E-4</v>
      </c>
      <c r="AC288" s="146">
        <v>6.0558224000000003E-4</v>
      </c>
      <c r="AD288" s="146">
        <v>4.1530700200000001E-4</v>
      </c>
      <c r="AE288" s="146">
        <v>0</v>
      </c>
      <c r="AF288" s="146">
        <v>2.763966117E-3</v>
      </c>
      <c r="AG288" s="146">
        <v>2.8290934889999998E-3</v>
      </c>
      <c r="AH288" s="146">
        <v>2.4441167560000001E-3</v>
      </c>
      <c r="AI288" s="146">
        <v>2.9234302669999997E-3</v>
      </c>
      <c r="AJ288" s="146">
        <v>3.2906922300000001E-4</v>
      </c>
      <c r="AK288" s="146">
        <v>6.0558224000000003E-4</v>
      </c>
      <c r="AL288" s="146">
        <v>4.1530700200000001E-4</v>
      </c>
      <c r="AM288" s="146">
        <v>0</v>
      </c>
      <c r="AN288" s="146">
        <v>5.8940695899999996E-4</v>
      </c>
      <c r="AO288" s="146">
        <v>6.9851190099999994E-4</v>
      </c>
      <c r="AP288" s="146">
        <v>5.71610234E-4</v>
      </c>
      <c r="AQ288" s="146">
        <v>0</v>
      </c>
      <c r="AR288" s="146">
        <v>1.6242811263E-2</v>
      </c>
      <c r="AS288" s="146">
        <v>1.538110482E-2</v>
      </c>
      <c r="AT288" s="146">
        <v>1.5304884031000001E-2</v>
      </c>
      <c r="AU288" s="146">
        <v>1.0506613640999999E-2</v>
      </c>
      <c r="AV288" s="146">
        <v>3.3958012200000003E-4</v>
      </c>
      <c r="AW288" s="146">
        <v>4.6864460500000002E-4</v>
      </c>
      <c r="AX288" s="146">
        <v>6.4398197399999997E-4</v>
      </c>
      <c r="AY288" s="146">
        <v>0</v>
      </c>
      <c r="AZ288" s="146">
        <v>1.7539952189999999E-3</v>
      </c>
      <c r="BA288" s="146">
        <v>1.299014179E-3</v>
      </c>
      <c r="BB288" s="109">
        <v>0</v>
      </c>
      <c r="BC288" s="109">
        <v>0</v>
      </c>
      <c r="BD288" s="146">
        <v>8.8973637500000004E-4</v>
      </c>
      <c r="BE288" s="146">
        <v>6.4164356200000004E-4</v>
      </c>
      <c r="BF288" s="146">
        <v>5.5060637599999994E-4</v>
      </c>
      <c r="BG288" s="146">
        <v>8.7259600799999997E-4</v>
      </c>
      <c r="BH288" s="146">
        <v>0</v>
      </c>
      <c r="BI288" s="146">
        <v>0</v>
      </c>
      <c r="BJ288" s="146">
        <v>0</v>
      </c>
      <c r="BK288" s="146">
        <v>0</v>
      </c>
      <c r="BL288" s="146">
        <v>6.8134717000000003E-5</v>
      </c>
      <c r="BM288" s="146">
        <v>6.1686051000000005E-5</v>
      </c>
      <c r="BN288" s="146">
        <v>5.8556053000000005E-5</v>
      </c>
      <c r="BO288" s="146">
        <v>1.1244962E-4</v>
      </c>
      <c r="BP288" s="146">
        <v>0</v>
      </c>
      <c r="BQ288" s="146">
        <v>0</v>
      </c>
      <c r="BR288" s="146">
        <v>0</v>
      </c>
      <c r="BS288" s="146">
        <v>0</v>
      </c>
      <c r="BT288" s="146">
        <v>0</v>
      </c>
      <c r="BU288" s="146">
        <v>0</v>
      </c>
      <c r="BV288" s="146">
        <v>0</v>
      </c>
      <c r="BW288" s="146">
        <v>0</v>
      </c>
      <c r="BX288" s="146">
        <v>0</v>
      </c>
      <c r="BY288" s="146">
        <v>0</v>
      </c>
      <c r="BZ288" s="146">
        <v>0</v>
      </c>
      <c r="CA288" s="146">
        <v>0</v>
      </c>
      <c r="CB288" s="146">
        <v>0</v>
      </c>
      <c r="CC288" s="146">
        <v>0</v>
      </c>
      <c r="CD288" s="146">
        <v>0</v>
      </c>
      <c r="CE288" s="146">
        <v>0</v>
      </c>
      <c r="CF288" s="146">
        <v>0</v>
      </c>
      <c r="CG288" s="146">
        <v>0</v>
      </c>
      <c r="CH288" s="146">
        <v>0</v>
      </c>
      <c r="CI288" s="146">
        <v>0</v>
      </c>
      <c r="CJ288" s="146">
        <v>1.6488153000000001E-5</v>
      </c>
      <c r="CK288" s="146">
        <v>0</v>
      </c>
      <c r="CL288" s="146">
        <v>0</v>
      </c>
      <c r="CM288" s="146">
        <v>0</v>
      </c>
      <c r="CN288" s="146">
        <v>6.0987222499999999E-4</v>
      </c>
      <c r="CO288" s="146">
        <v>6.7883170599999996E-4</v>
      </c>
      <c r="CP288" s="146">
        <v>5.6935303800000005E-4</v>
      </c>
      <c r="CQ288" s="146">
        <v>9.32021381E-4</v>
      </c>
      <c r="CT288" s="105"/>
    </row>
    <row r="289" spans="1:98" x14ac:dyDescent="0.25">
      <c r="A289" s="122" t="s">
        <v>692</v>
      </c>
      <c r="B289" s="104" t="s">
        <v>698</v>
      </c>
      <c r="C289" s="88" t="s">
        <v>3</v>
      </c>
      <c r="D289" s="123">
        <f t="shared" ca="1" si="32"/>
        <v>0</v>
      </c>
      <c r="E289" s="123">
        <f t="shared" ca="1" si="32"/>
        <v>7.4947919000000005E-4</v>
      </c>
      <c r="F289" s="123">
        <f t="shared" ca="1" si="32"/>
        <v>5.4016160904999996E-3</v>
      </c>
      <c r="G289" s="123">
        <f t="shared" ca="1" si="32"/>
        <v>7.4947919000000005E-4</v>
      </c>
      <c r="H289" s="123">
        <f t="shared" ca="1" si="32"/>
        <v>1.0545924457500001E-3</v>
      </c>
      <c r="I289" s="123">
        <f t="shared" ca="1" si="32"/>
        <v>6.2162309999999997E-6</v>
      </c>
      <c r="J289" s="123">
        <f t="shared" ca="1" si="32"/>
        <v>8.5055228474999992E-4</v>
      </c>
      <c r="K289" s="123">
        <f t="shared" ca="1" si="32"/>
        <v>1.6124632082499999E-3</v>
      </c>
      <c r="L289" s="123">
        <f t="shared" ca="1" si="32"/>
        <v>1.3631198210000001E-3</v>
      </c>
      <c r="M289" s="123">
        <f t="shared" ca="1" si="32"/>
        <v>0</v>
      </c>
      <c r="N289" s="123">
        <f t="shared" ca="1" si="32"/>
        <v>1.4430753750000001E-4</v>
      </c>
      <c r="O289" s="123">
        <f t="shared" ca="1" si="32"/>
        <v>0</v>
      </c>
      <c r="P289" s="123">
        <f t="shared" ca="1" si="32"/>
        <v>0</v>
      </c>
      <c r="Q289" s="123">
        <f t="shared" ca="1" si="32"/>
        <v>0</v>
      </c>
      <c r="R289" s="123">
        <f t="shared" ca="1" si="32"/>
        <v>0</v>
      </c>
      <c r="S289" s="123">
        <f t="shared" ref="S289:U304" ca="1" si="33">AVERAGE(OFFSET($X289,0,4*S$3-4,1,4))</f>
        <v>0</v>
      </c>
      <c r="T289" s="123">
        <f t="shared" ca="1" si="33"/>
        <v>2.4768306749999998E-5</v>
      </c>
      <c r="U289" s="124">
        <f t="shared" ca="1" si="33"/>
        <v>1.3028387502500001E-3</v>
      </c>
      <c r="X289" s="146">
        <v>0</v>
      </c>
      <c r="Y289" s="146">
        <v>0</v>
      </c>
      <c r="Z289" s="146">
        <v>0</v>
      </c>
      <c r="AA289" s="146">
        <v>0</v>
      </c>
      <c r="AB289" s="146">
        <v>7.2792217400000005E-4</v>
      </c>
      <c r="AC289" s="146">
        <v>1.335420904E-3</v>
      </c>
      <c r="AD289" s="146">
        <v>9.3457368200000005E-4</v>
      </c>
      <c r="AE289" s="146">
        <v>0</v>
      </c>
      <c r="AF289" s="146">
        <v>6.3812880380000004E-3</v>
      </c>
      <c r="AG289" s="146">
        <v>6.3449722759999997E-3</v>
      </c>
      <c r="AH289" s="146">
        <v>5.4162296559999998E-3</v>
      </c>
      <c r="AI289" s="146">
        <v>3.463974392E-3</v>
      </c>
      <c r="AJ289" s="146">
        <v>7.2792217400000005E-4</v>
      </c>
      <c r="AK289" s="146">
        <v>1.335420904E-3</v>
      </c>
      <c r="AL289" s="146">
        <v>9.3457368200000005E-4</v>
      </c>
      <c r="AM289" s="146">
        <v>0</v>
      </c>
      <c r="AN289" s="146">
        <v>1.356835384E-3</v>
      </c>
      <c r="AO289" s="146">
        <v>1.559447886E-3</v>
      </c>
      <c r="AP289" s="146">
        <v>1.3020865129999999E-3</v>
      </c>
      <c r="AQ289" s="146">
        <v>0</v>
      </c>
      <c r="AR289" s="146">
        <v>0</v>
      </c>
      <c r="AS289" s="146">
        <v>0</v>
      </c>
      <c r="AT289" s="146">
        <v>0</v>
      </c>
      <c r="AU289" s="146">
        <v>2.4864923999999999E-5</v>
      </c>
      <c r="AV289" s="146">
        <v>8.3881623899999995E-4</v>
      </c>
      <c r="AW289" s="146">
        <v>1.0726451069999999E-3</v>
      </c>
      <c r="AX289" s="146">
        <v>1.490747793E-3</v>
      </c>
      <c r="AY289" s="146">
        <v>0</v>
      </c>
      <c r="AZ289" s="146">
        <v>3.7756217699999998E-3</v>
      </c>
      <c r="BA289" s="146">
        <v>2.6742310630000002E-3</v>
      </c>
      <c r="BB289" s="109">
        <v>0</v>
      </c>
      <c r="BC289" s="109">
        <v>0</v>
      </c>
      <c r="BD289" s="146">
        <v>1.8915216069999999E-3</v>
      </c>
      <c r="BE289" s="146">
        <v>1.324642589E-3</v>
      </c>
      <c r="BF289" s="146">
        <v>1.2005623629999999E-3</v>
      </c>
      <c r="BG289" s="146">
        <v>1.0357527249999999E-3</v>
      </c>
      <c r="BH289" s="146">
        <v>0</v>
      </c>
      <c r="BI289" s="146">
        <v>0</v>
      </c>
      <c r="BJ289" s="146">
        <v>0</v>
      </c>
      <c r="BK289" s="146">
        <v>0</v>
      </c>
      <c r="BL289" s="146">
        <v>1.5977804200000001E-4</v>
      </c>
      <c r="BM289" s="146">
        <v>1.45516696E-4</v>
      </c>
      <c r="BN289" s="146">
        <v>1.3340927E-4</v>
      </c>
      <c r="BO289" s="146">
        <v>1.3852614200000001E-4</v>
      </c>
      <c r="BP289" s="146">
        <v>0</v>
      </c>
      <c r="BQ289" s="146">
        <v>0</v>
      </c>
      <c r="BR289" s="146">
        <v>0</v>
      </c>
      <c r="BS289" s="146">
        <v>0</v>
      </c>
      <c r="BT289" s="146">
        <v>0</v>
      </c>
      <c r="BU289" s="146">
        <v>0</v>
      </c>
      <c r="BV289" s="146">
        <v>0</v>
      </c>
      <c r="BW289" s="146">
        <v>0</v>
      </c>
      <c r="BX289" s="146">
        <v>0</v>
      </c>
      <c r="BY289" s="146">
        <v>0</v>
      </c>
      <c r="BZ289" s="146">
        <v>0</v>
      </c>
      <c r="CA289" s="146">
        <v>0</v>
      </c>
      <c r="CB289" s="146">
        <v>0</v>
      </c>
      <c r="CC289" s="146">
        <v>0</v>
      </c>
      <c r="CD289" s="146">
        <v>0</v>
      </c>
      <c r="CE289" s="146">
        <v>0</v>
      </c>
      <c r="CF289" s="146">
        <v>0</v>
      </c>
      <c r="CG289" s="146">
        <v>0</v>
      </c>
      <c r="CH289" s="146">
        <v>0</v>
      </c>
      <c r="CI289" s="146">
        <v>0</v>
      </c>
      <c r="CJ289" s="146">
        <v>5.9080160999999997E-5</v>
      </c>
      <c r="CK289" s="146">
        <v>2.9505334999999999E-5</v>
      </c>
      <c r="CL289" s="146">
        <v>1.0487730999999999E-5</v>
      </c>
      <c r="CM289" s="146">
        <v>0</v>
      </c>
      <c r="CN289" s="146">
        <v>1.3909391660000001E-3</v>
      </c>
      <c r="CO289" s="146">
        <v>1.5055115150000001E-3</v>
      </c>
      <c r="CP289" s="146">
        <v>1.2368836370000001E-3</v>
      </c>
      <c r="CQ289" s="146">
        <v>1.0780206829999999E-3</v>
      </c>
      <c r="CT289" s="105"/>
    </row>
    <row r="290" spans="1:98" x14ac:dyDescent="0.25">
      <c r="A290" s="122" t="s">
        <v>692</v>
      </c>
      <c r="B290" s="104" t="s">
        <v>698</v>
      </c>
      <c r="C290" s="88" t="s">
        <v>1</v>
      </c>
      <c r="D290" s="123">
        <f t="shared" ref="D290:S305" ca="1" si="34">AVERAGE(OFFSET($X290,0,4*D$3-4,1,4))</f>
        <v>0</v>
      </c>
      <c r="E290" s="123">
        <f t="shared" ca="1" si="34"/>
        <v>6.3068012250000005E-5</v>
      </c>
      <c r="F290" s="123">
        <f t="shared" ca="1" si="34"/>
        <v>4.5935144599999999E-4</v>
      </c>
      <c r="G290" s="123">
        <f t="shared" ca="1" si="34"/>
        <v>6.3068012250000005E-5</v>
      </c>
      <c r="H290" s="123">
        <f t="shared" ca="1" si="34"/>
        <v>8.9623510499999999E-5</v>
      </c>
      <c r="I290" s="123">
        <f t="shared" ca="1" si="34"/>
        <v>1.0967921305499999E-2</v>
      </c>
      <c r="J290" s="123">
        <f t="shared" ca="1" si="34"/>
        <v>7.4344727749999997E-5</v>
      </c>
      <c r="K290" s="123">
        <f t="shared" ca="1" si="34"/>
        <v>1.2905754425000002E-4</v>
      </c>
      <c r="L290" s="123">
        <f t="shared" ca="1" si="34"/>
        <v>1.1021857674999999E-4</v>
      </c>
      <c r="M290" s="123">
        <f t="shared" ca="1" si="34"/>
        <v>0</v>
      </c>
      <c r="N290" s="123">
        <f t="shared" ca="1" si="34"/>
        <v>1.269308525E-5</v>
      </c>
      <c r="O290" s="123">
        <f t="shared" ca="1" si="34"/>
        <v>0</v>
      </c>
      <c r="P290" s="123">
        <f t="shared" ca="1" si="34"/>
        <v>0</v>
      </c>
      <c r="Q290" s="123">
        <f t="shared" ca="1" si="34"/>
        <v>0</v>
      </c>
      <c r="R290" s="123">
        <f t="shared" ca="1" si="34"/>
        <v>0</v>
      </c>
      <c r="S290" s="123">
        <f t="shared" ca="1" si="34"/>
        <v>0</v>
      </c>
      <c r="T290" s="123">
        <f t="shared" ca="1" si="33"/>
        <v>0</v>
      </c>
      <c r="U290" s="124">
        <f t="shared" ca="1" si="33"/>
        <v>1.101532045E-4</v>
      </c>
      <c r="X290" s="146">
        <v>0</v>
      </c>
      <c r="Y290" s="146">
        <v>0</v>
      </c>
      <c r="Z290" s="146">
        <v>0</v>
      </c>
      <c r="AA290" s="146">
        <v>0</v>
      </c>
      <c r="AB290" s="146">
        <v>6.0774428999999998E-5</v>
      </c>
      <c r="AC290" s="146">
        <v>1.11563615E-4</v>
      </c>
      <c r="AD290" s="146">
        <v>7.9934005000000004E-5</v>
      </c>
      <c r="AE290" s="146">
        <v>0</v>
      </c>
      <c r="AF290" s="146">
        <v>5.4455267000000005E-4</v>
      </c>
      <c r="AG290" s="146">
        <v>5.3644045700000002E-4</v>
      </c>
      <c r="AH290" s="146">
        <v>4.6353656499999998E-4</v>
      </c>
      <c r="AI290" s="146">
        <v>2.9287609199999998E-4</v>
      </c>
      <c r="AJ290" s="146">
        <v>6.0774428999999998E-5</v>
      </c>
      <c r="AK290" s="146">
        <v>1.11563615E-4</v>
      </c>
      <c r="AL290" s="146">
        <v>7.9934005000000004E-5</v>
      </c>
      <c r="AM290" s="146">
        <v>0</v>
      </c>
      <c r="AN290" s="146">
        <v>1.1563906500000001E-4</v>
      </c>
      <c r="AO290" s="146">
        <v>1.3070632499999999E-4</v>
      </c>
      <c r="AP290" s="146">
        <v>1.1214865199999999E-4</v>
      </c>
      <c r="AQ290" s="146">
        <v>0</v>
      </c>
      <c r="AR290" s="146">
        <v>1.1188045152E-2</v>
      </c>
      <c r="AS290" s="146">
        <v>1.0934421466E-2</v>
      </c>
      <c r="AT290" s="146">
        <v>1.0647885257E-2</v>
      </c>
      <c r="AU290" s="146">
        <v>1.1101333347E-2</v>
      </c>
      <c r="AV290" s="146">
        <v>7.6269154000000006E-5</v>
      </c>
      <c r="AW290" s="146">
        <v>9.1242744E-5</v>
      </c>
      <c r="AX290" s="146">
        <v>1.2986701300000001E-4</v>
      </c>
      <c r="AY290" s="146">
        <v>0</v>
      </c>
      <c r="AZ290" s="146">
        <v>3.00532353E-4</v>
      </c>
      <c r="BA290" s="146">
        <v>2.1569782400000001E-4</v>
      </c>
      <c r="BB290" s="109">
        <v>0</v>
      </c>
      <c r="BC290" s="109">
        <v>0</v>
      </c>
      <c r="BD290" s="146">
        <v>1.48540844E-4</v>
      </c>
      <c r="BE290" s="146">
        <v>1.0558413700000001E-4</v>
      </c>
      <c r="BF290" s="146">
        <v>1.00222286E-4</v>
      </c>
      <c r="BG290" s="146">
        <v>8.6527039999999996E-5</v>
      </c>
      <c r="BH290" s="146">
        <v>0</v>
      </c>
      <c r="BI290" s="146">
        <v>0</v>
      </c>
      <c r="BJ290" s="146">
        <v>0</v>
      </c>
      <c r="BK290" s="146">
        <v>0</v>
      </c>
      <c r="BL290" s="146">
        <v>1.3986426E-5</v>
      </c>
      <c r="BM290" s="146">
        <v>1.2963551999999999E-5</v>
      </c>
      <c r="BN290" s="146">
        <v>1.1792577999999999E-5</v>
      </c>
      <c r="BO290" s="146">
        <v>1.2029785E-5</v>
      </c>
      <c r="BP290" s="146">
        <v>0</v>
      </c>
      <c r="BQ290" s="146">
        <v>0</v>
      </c>
      <c r="BR290" s="146">
        <v>0</v>
      </c>
      <c r="BS290" s="146">
        <v>0</v>
      </c>
      <c r="BT290" s="146">
        <v>0</v>
      </c>
      <c r="BU290" s="146">
        <v>0</v>
      </c>
      <c r="BV290" s="146">
        <v>0</v>
      </c>
      <c r="BW290" s="146">
        <v>0</v>
      </c>
      <c r="BX290" s="146">
        <v>0</v>
      </c>
      <c r="BY290" s="146">
        <v>0</v>
      </c>
      <c r="BZ290" s="146">
        <v>0</v>
      </c>
      <c r="CA290" s="146">
        <v>0</v>
      </c>
      <c r="CB290" s="146">
        <v>0</v>
      </c>
      <c r="CC290" s="146">
        <v>0</v>
      </c>
      <c r="CD290" s="146">
        <v>0</v>
      </c>
      <c r="CE290" s="146">
        <v>0</v>
      </c>
      <c r="CF290" s="146">
        <v>0</v>
      </c>
      <c r="CG290" s="146">
        <v>0</v>
      </c>
      <c r="CH290" s="146">
        <v>0</v>
      </c>
      <c r="CI290" s="146">
        <v>0</v>
      </c>
      <c r="CJ290" s="146">
        <v>0</v>
      </c>
      <c r="CK290" s="146">
        <v>0</v>
      </c>
      <c r="CL290" s="146">
        <v>0</v>
      </c>
      <c r="CM290" s="146">
        <v>0</v>
      </c>
      <c r="CN290" s="146">
        <v>1.16062495E-4</v>
      </c>
      <c r="CO290" s="146">
        <v>1.2682918999999999E-4</v>
      </c>
      <c r="CP290" s="146">
        <v>1.05205255E-4</v>
      </c>
      <c r="CQ290" s="146">
        <v>9.2515878000000006E-5</v>
      </c>
      <c r="CT290" s="105"/>
    </row>
    <row r="291" spans="1:98" x14ac:dyDescent="0.25">
      <c r="A291" s="122" t="s">
        <v>692</v>
      </c>
      <c r="B291" s="104" t="s">
        <v>698</v>
      </c>
      <c r="C291" s="88" t="s">
        <v>151</v>
      </c>
      <c r="D291" s="123">
        <f t="shared" ca="1" si="34"/>
        <v>0</v>
      </c>
      <c r="E291" s="123">
        <f t="shared" ca="1" si="34"/>
        <v>0</v>
      </c>
      <c r="F291" s="123">
        <f t="shared" ca="1" si="34"/>
        <v>1.2350754299999999E-4</v>
      </c>
      <c r="G291" s="123">
        <f t="shared" ca="1" si="34"/>
        <v>0</v>
      </c>
      <c r="H291" s="123">
        <f t="shared" ca="1" si="34"/>
        <v>0</v>
      </c>
      <c r="I291" s="123">
        <f t="shared" ca="1" si="34"/>
        <v>0</v>
      </c>
      <c r="J291" s="123">
        <f t="shared" ca="1" si="34"/>
        <v>0</v>
      </c>
      <c r="K291" s="123">
        <f t="shared" ca="1" si="34"/>
        <v>3.7431528250000005E-5</v>
      </c>
      <c r="L291" s="123">
        <f t="shared" ca="1" si="34"/>
        <v>4.9369425500000002E-5</v>
      </c>
      <c r="M291" s="123">
        <f t="shared" ca="1" si="34"/>
        <v>0</v>
      </c>
      <c r="N291" s="123">
        <f t="shared" ca="1" si="34"/>
        <v>0</v>
      </c>
      <c r="O291" s="123">
        <f t="shared" ca="1" si="34"/>
        <v>0</v>
      </c>
      <c r="P291" s="123">
        <f t="shared" ca="1" si="34"/>
        <v>0</v>
      </c>
      <c r="Q291" s="123">
        <f t="shared" ca="1" si="34"/>
        <v>0</v>
      </c>
      <c r="R291" s="123">
        <f t="shared" ca="1" si="34"/>
        <v>0</v>
      </c>
      <c r="S291" s="123">
        <f t="shared" ca="1" si="34"/>
        <v>1.48762519725E-3</v>
      </c>
      <c r="T291" s="123">
        <f t="shared" ca="1" si="33"/>
        <v>5.8618019250000005E-5</v>
      </c>
      <c r="U291" s="124">
        <f t="shared" ca="1" si="33"/>
        <v>0</v>
      </c>
      <c r="X291" s="146">
        <v>0</v>
      </c>
      <c r="Y291" s="146">
        <v>0</v>
      </c>
      <c r="Z291" s="146">
        <v>0</v>
      </c>
      <c r="AA291" s="146">
        <v>0</v>
      </c>
      <c r="AB291" s="146">
        <v>0</v>
      </c>
      <c r="AC291" s="146">
        <v>0</v>
      </c>
      <c r="AD291" s="146">
        <v>0</v>
      </c>
      <c r="AE291" s="146">
        <v>0</v>
      </c>
      <c r="AF291" s="146">
        <v>1.28308019E-4</v>
      </c>
      <c r="AG291" s="146">
        <v>1.2658888699999999E-4</v>
      </c>
      <c r="AH291" s="146">
        <v>1.2361511600000001E-4</v>
      </c>
      <c r="AI291" s="146">
        <v>1.1551815E-4</v>
      </c>
      <c r="AJ291" s="146">
        <v>0</v>
      </c>
      <c r="AK291" s="146">
        <v>0</v>
      </c>
      <c r="AL291" s="146">
        <v>0</v>
      </c>
      <c r="AM291" s="146">
        <v>0</v>
      </c>
      <c r="AN291" s="146">
        <v>0</v>
      </c>
      <c r="AO291" s="146">
        <v>0</v>
      </c>
      <c r="AP291" s="146">
        <v>0</v>
      </c>
      <c r="AQ291" s="146">
        <v>0</v>
      </c>
      <c r="AR291" s="146">
        <v>0</v>
      </c>
      <c r="AS291" s="146">
        <v>0</v>
      </c>
      <c r="AT291" s="146">
        <v>0</v>
      </c>
      <c r="AU291" s="146">
        <v>0</v>
      </c>
      <c r="AV291" s="146">
        <v>0</v>
      </c>
      <c r="AW291" s="146">
        <v>0</v>
      </c>
      <c r="AX291" s="146">
        <v>0</v>
      </c>
      <c r="AY291" s="146">
        <v>0</v>
      </c>
      <c r="AZ291" s="146">
        <v>8.1418362000000002E-5</v>
      </c>
      <c r="BA291" s="146">
        <v>6.8307751000000003E-5</v>
      </c>
      <c r="BB291" s="109">
        <v>0</v>
      </c>
      <c r="BC291" s="109">
        <v>0</v>
      </c>
      <c r="BD291" s="146">
        <v>7.1350752000000003E-5</v>
      </c>
      <c r="BE291" s="146">
        <v>5.0467346000000003E-5</v>
      </c>
      <c r="BF291" s="146">
        <v>3.9898335E-5</v>
      </c>
      <c r="BG291" s="146">
        <v>3.5761269000000001E-5</v>
      </c>
      <c r="BH291" s="146">
        <v>0</v>
      </c>
      <c r="BI291" s="146">
        <v>0</v>
      </c>
      <c r="BJ291" s="146">
        <v>0</v>
      </c>
      <c r="BK291" s="146">
        <v>0</v>
      </c>
      <c r="BL291" s="146">
        <v>0</v>
      </c>
      <c r="BM291" s="146">
        <v>0</v>
      </c>
      <c r="BN291" s="146">
        <v>0</v>
      </c>
      <c r="BO291" s="146">
        <v>0</v>
      </c>
      <c r="BP291" s="146">
        <v>0</v>
      </c>
      <c r="BQ291" s="146">
        <v>0</v>
      </c>
      <c r="BR291" s="146">
        <v>0</v>
      </c>
      <c r="BS291" s="146">
        <v>0</v>
      </c>
      <c r="BT291" s="146">
        <v>0</v>
      </c>
      <c r="BU291" s="146">
        <v>0</v>
      </c>
      <c r="BV291" s="146">
        <v>0</v>
      </c>
      <c r="BW291" s="146">
        <v>0</v>
      </c>
      <c r="BX291" s="146">
        <v>0</v>
      </c>
      <c r="BY291" s="146">
        <v>0</v>
      </c>
      <c r="BZ291" s="146">
        <v>0</v>
      </c>
      <c r="CA291" s="146">
        <v>0</v>
      </c>
      <c r="CB291" s="146">
        <v>0</v>
      </c>
      <c r="CC291" s="146">
        <v>0</v>
      </c>
      <c r="CD291" s="146">
        <v>0</v>
      </c>
      <c r="CE291" s="146">
        <v>0</v>
      </c>
      <c r="CF291" s="146">
        <v>1.570774018E-3</v>
      </c>
      <c r="CG291" s="146">
        <v>1.555584729E-3</v>
      </c>
      <c r="CH291" s="146">
        <v>1.5169840530000001E-3</v>
      </c>
      <c r="CI291" s="146">
        <v>1.3071579889999999E-3</v>
      </c>
      <c r="CJ291" s="146">
        <v>0</v>
      </c>
      <c r="CK291" s="146">
        <v>0</v>
      </c>
      <c r="CL291" s="146">
        <v>4.2526183E-5</v>
      </c>
      <c r="CM291" s="146">
        <v>1.9194589400000001E-4</v>
      </c>
      <c r="CN291" s="146">
        <v>0</v>
      </c>
      <c r="CO291" s="146">
        <v>0</v>
      </c>
      <c r="CP291" s="146">
        <v>0</v>
      </c>
      <c r="CQ291" s="146">
        <v>0</v>
      </c>
      <c r="CT291" s="105"/>
    </row>
    <row r="292" spans="1:98" x14ac:dyDescent="0.25">
      <c r="A292" s="122" t="s">
        <v>692</v>
      </c>
      <c r="B292" s="104" t="s">
        <v>698</v>
      </c>
      <c r="C292" s="88" t="s">
        <v>76</v>
      </c>
      <c r="D292" s="123">
        <f t="shared" ca="1" si="34"/>
        <v>7.1347445659999996E-3</v>
      </c>
      <c r="E292" s="123">
        <f t="shared" ca="1" si="34"/>
        <v>4.5793818859999995E-2</v>
      </c>
      <c r="F292" s="123">
        <f t="shared" ca="1" si="34"/>
        <v>1.4667688994999999E-3</v>
      </c>
      <c r="G292" s="123">
        <f t="shared" ca="1" si="34"/>
        <v>4.5793818859999995E-2</v>
      </c>
      <c r="H292" s="123">
        <f t="shared" ca="1" si="34"/>
        <v>1.8145099326500002E-2</v>
      </c>
      <c r="I292" s="123">
        <f t="shared" ca="1" si="34"/>
        <v>1.5590173249999998E-4</v>
      </c>
      <c r="J292" s="123">
        <f t="shared" ca="1" si="34"/>
        <v>1.1386079260249999E-2</v>
      </c>
      <c r="K292" s="123">
        <f t="shared" ca="1" si="34"/>
        <v>6.4427277775000002E-4</v>
      </c>
      <c r="L292" s="123">
        <f t="shared" ca="1" si="34"/>
        <v>5.1670274300000003E-4</v>
      </c>
      <c r="M292" s="123">
        <f t="shared" ca="1" si="34"/>
        <v>0</v>
      </c>
      <c r="N292" s="123">
        <f t="shared" ca="1" si="34"/>
        <v>5.8395063750000002E-5</v>
      </c>
      <c r="O292" s="123">
        <f t="shared" ca="1" si="34"/>
        <v>0</v>
      </c>
      <c r="P292" s="123">
        <f t="shared" ca="1" si="34"/>
        <v>0</v>
      </c>
      <c r="Q292" s="123">
        <f t="shared" ca="1" si="34"/>
        <v>0</v>
      </c>
      <c r="R292" s="123">
        <f t="shared" ca="1" si="34"/>
        <v>0</v>
      </c>
      <c r="S292" s="123">
        <f t="shared" ca="1" si="34"/>
        <v>0</v>
      </c>
      <c r="T292" s="123">
        <f t="shared" ca="1" si="33"/>
        <v>0</v>
      </c>
      <c r="U292" s="124">
        <f t="shared" ca="1" si="33"/>
        <v>5.3838419374999992E-4</v>
      </c>
      <c r="X292" s="146">
        <v>7.6051740369999996E-3</v>
      </c>
      <c r="Y292" s="146">
        <v>7.0732912279999997E-3</v>
      </c>
      <c r="Z292" s="146">
        <v>7.1364539470000002E-3</v>
      </c>
      <c r="AA292" s="146">
        <v>6.7240590519999999E-3</v>
      </c>
      <c r="AB292" s="146">
        <v>4.6890285182000002E-2</v>
      </c>
      <c r="AC292" s="146">
        <v>4.4610825086999997E-2</v>
      </c>
      <c r="AD292" s="146">
        <v>4.5902569236000001E-2</v>
      </c>
      <c r="AE292" s="146">
        <v>4.5771595934999999E-2</v>
      </c>
      <c r="AF292" s="146">
        <v>1.642001241E-3</v>
      </c>
      <c r="AG292" s="146">
        <v>1.459144743E-3</v>
      </c>
      <c r="AH292" s="146">
        <v>1.4249982280000002E-3</v>
      </c>
      <c r="AI292" s="146">
        <v>1.3409313859999998E-3</v>
      </c>
      <c r="AJ292" s="146">
        <v>4.6890285182000002E-2</v>
      </c>
      <c r="AK292" s="146">
        <v>4.4610825086999997E-2</v>
      </c>
      <c r="AL292" s="146">
        <v>4.5902569236000001E-2</v>
      </c>
      <c r="AM292" s="146">
        <v>4.5771595934999999E-2</v>
      </c>
      <c r="AN292" s="146">
        <v>1.7426224389000003E-2</v>
      </c>
      <c r="AO292" s="146">
        <v>1.7485938326999999E-2</v>
      </c>
      <c r="AP292" s="146">
        <v>1.8246641248E-2</v>
      </c>
      <c r="AQ292" s="146">
        <v>1.9421593341999999E-2</v>
      </c>
      <c r="AR292" s="146">
        <v>1.8338323099999999E-4</v>
      </c>
      <c r="AS292" s="146">
        <v>1.62387292E-4</v>
      </c>
      <c r="AT292" s="146">
        <v>1.79773805E-4</v>
      </c>
      <c r="AU292" s="146">
        <v>9.8062602000000004E-5</v>
      </c>
      <c r="AV292" s="146">
        <v>1.1175530772E-2</v>
      </c>
      <c r="AW292" s="146">
        <v>1.0904964941E-2</v>
      </c>
      <c r="AX292" s="146">
        <v>1.1317349132E-2</v>
      </c>
      <c r="AY292" s="146">
        <v>1.2146472195999999E-2</v>
      </c>
      <c r="AZ292" s="146">
        <v>1.450734922E-3</v>
      </c>
      <c r="BA292" s="146">
        <v>1.1263561889999999E-3</v>
      </c>
      <c r="BB292" s="109">
        <v>0</v>
      </c>
      <c r="BC292" s="109">
        <v>0</v>
      </c>
      <c r="BD292" s="146">
        <v>6.1319999399999997E-4</v>
      </c>
      <c r="BE292" s="146">
        <v>4.8670984E-4</v>
      </c>
      <c r="BF292" s="146">
        <v>5.09103761E-4</v>
      </c>
      <c r="BG292" s="146">
        <v>4.5779737699999998E-4</v>
      </c>
      <c r="BH292" s="146">
        <v>0</v>
      </c>
      <c r="BI292" s="146">
        <v>0</v>
      </c>
      <c r="BJ292" s="146">
        <v>0</v>
      </c>
      <c r="BK292" s="146">
        <v>0</v>
      </c>
      <c r="BL292" s="146">
        <v>6.0973445000000005E-5</v>
      </c>
      <c r="BM292" s="146">
        <v>5.7251882999999993E-5</v>
      </c>
      <c r="BN292" s="146">
        <v>5.5396277000000001E-5</v>
      </c>
      <c r="BO292" s="146">
        <v>5.9958650000000002E-5</v>
      </c>
      <c r="BP292" s="146">
        <v>0</v>
      </c>
      <c r="BQ292" s="146">
        <v>0</v>
      </c>
      <c r="BR292" s="146">
        <v>0</v>
      </c>
      <c r="BS292" s="146">
        <v>0</v>
      </c>
      <c r="BT292" s="146">
        <v>0</v>
      </c>
      <c r="BU292" s="146">
        <v>0</v>
      </c>
      <c r="BV292" s="146">
        <v>0</v>
      </c>
      <c r="BW292" s="146">
        <v>0</v>
      </c>
      <c r="BX292" s="146">
        <v>0</v>
      </c>
      <c r="BY292" s="146">
        <v>0</v>
      </c>
      <c r="BZ292" s="146">
        <v>0</v>
      </c>
      <c r="CA292" s="146">
        <v>0</v>
      </c>
      <c r="CB292" s="146">
        <v>0</v>
      </c>
      <c r="CC292" s="146">
        <v>0</v>
      </c>
      <c r="CD292" s="146">
        <v>0</v>
      </c>
      <c r="CE292" s="146">
        <v>0</v>
      </c>
      <c r="CF292" s="146">
        <v>0</v>
      </c>
      <c r="CG292" s="146">
        <v>0</v>
      </c>
      <c r="CH292" s="146">
        <v>0</v>
      </c>
      <c r="CI292" s="146">
        <v>0</v>
      </c>
      <c r="CJ292" s="146">
        <v>0</v>
      </c>
      <c r="CK292" s="146">
        <v>0</v>
      </c>
      <c r="CL292" s="146">
        <v>0</v>
      </c>
      <c r="CM292" s="146">
        <v>0</v>
      </c>
      <c r="CN292" s="146">
        <v>5.3252627799999994E-4</v>
      </c>
      <c r="CO292" s="146">
        <v>6.0762060399999999E-4</v>
      </c>
      <c r="CP292" s="146">
        <v>5.2851049100000004E-4</v>
      </c>
      <c r="CQ292" s="146">
        <v>4.8487940199999998E-4</v>
      </c>
      <c r="CT292" s="105"/>
    </row>
    <row r="293" spans="1:98" x14ac:dyDescent="0.25">
      <c r="A293" s="122" t="s">
        <v>692</v>
      </c>
      <c r="B293" s="104" t="s">
        <v>698</v>
      </c>
      <c r="C293" s="88" t="s">
        <v>122</v>
      </c>
      <c r="D293" s="123">
        <f t="shared" ca="1" si="34"/>
        <v>4.5121304999999996E-6</v>
      </c>
      <c r="E293" s="123">
        <f t="shared" ca="1" si="34"/>
        <v>0</v>
      </c>
      <c r="F293" s="123">
        <f t="shared" ca="1" si="34"/>
        <v>2.3335922912499996E-3</v>
      </c>
      <c r="G293" s="123">
        <f t="shared" ca="1" si="34"/>
        <v>0</v>
      </c>
      <c r="H293" s="123">
        <f t="shared" ca="1" si="34"/>
        <v>0</v>
      </c>
      <c r="I293" s="123">
        <f t="shared" ca="1" si="34"/>
        <v>1.3000196151250001E-2</v>
      </c>
      <c r="J293" s="123">
        <f t="shared" ca="1" si="34"/>
        <v>0</v>
      </c>
      <c r="K293" s="123">
        <f t="shared" ca="1" si="34"/>
        <v>7.2021953800000004E-4</v>
      </c>
      <c r="L293" s="123">
        <f t="shared" ca="1" si="34"/>
        <v>9.6250262000000008E-4</v>
      </c>
      <c r="M293" s="123">
        <f t="shared" ca="1" si="34"/>
        <v>0.41124190958725004</v>
      </c>
      <c r="N293" s="123">
        <f t="shared" ca="1" si="34"/>
        <v>3.1113002606750002E-2</v>
      </c>
      <c r="O293" s="123">
        <f t="shared" ca="1" si="34"/>
        <v>1.9518611008749999E-2</v>
      </c>
      <c r="P293" s="123">
        <f t="shared" ca="1" si="34"/>
        <v>4.4811644316250003E-2</v>
      </c>
      <c r="Q293" s="123">
        <f t="shared" ca="1" si="34"/>
        <v>0.41124190958725004</v>
      </c>
      <c r="R293" s="123">
        <f t="shared" ca="1" si="34"/>
        <v>0</v>
      </c>
      <c r="S293" s="123">
        <f t="shared" ca="1" si="34"/>
        <v>0</v>
      </c>
      <c r="T293" s="123">
        <f t="shared" ca="1" si="33"/>
        <v>8.6679989999999996E-6</v>
      </c>
      <c r="U293" s="124">
        <f t="shared" ca="1" si="33"/>
        <v>8.0203697275000002E-4</v>
      </c>
      <c r="X293" s="146">
        <v>1.8048521999999999E-5</v>
      </c>
      <c r="Y293" s="146">
        <v>0</v>
      </c>
      <c r="Z293" s="146">
        <v>0</v>
      </c>
      <c r="AA293" s="146">
        <v>0</v>
      </c>
      <c r="AB293" s="146">
        <v>0</v>
      </c>
      <c r="AC293" s="146">
        <v>0</v>
      </c>
      <c r="AD293" s="146">
        <v>0</v>
      </c>
      <c r="AE293" s="146">
        <v>0</v>
      </c>
      <c r="AF293" s="146">
        <v>2.3950518490000001E-3</v>
      </c>
      <c r="AG293" s="146">
        <v>2.3821664129999999E-3</v>
      </c>
      <c r="AH293" s="146">
        <v>2.3478089679999999E-3</v>
      </c>
      <c r="AI293" s="146">
        <v>2.2093419350000002E-3</v>
      </c>
      <c r="AJ293" s="146">
        <v>0</v>
      </c>
      <c r="AK293" s="146">
        <v>0</v>
      </c>
      <c r="AL293" s="146">
        <v>0</v>
      </c>
      <c r="AM293" s="146">
        <v>0</v>
      </c>
      <c r="AN293" s="146">
        <v>0</v>
      </c>
      <c r="AO293" s="146">
        <v>0</v>
      </c>
      <c r="AP293" s="146">
        <v>0</v>
      </c>
      <c r="AQ293" s="146">
        <v>0</v>
      </c>
      <c r="AR293" s="146">
        <v>1.3247944417E-2</v>
      </c>
      <c r="AS293" s="146">
        <v>1.2954639499E-2</v>
      </c>
      <c r="AT293" s="146">
        <v>1.26295544E-2</v>
      </c>
      <c r="AU293" s="146">
        <v>1.3168646289E-2</v>
      </c>
      <c r="AV293" s="146">
        <v>0</v>
      </c>
      <c r="AW293" s="146">
        <v>0</v>
      </c>
      <c r="AX293" s="146">
        <v>0</v>
      </c>
      <c r="AY293" s="146">
        <v>0</v>
      </c>
      <c r="AZ293" s="146">
        <v>1.5886562330000001E-3</v>
      </c>
      <c r="BA293" s="146">
        <v>1.2922219189999999E-3</v>
      </c>
      <c r="BB293" s="109">
        <v>0</v>
      </c>
      <c r="BC293" s="109">
        <v>0</v>
      </c>
      <c r="BD293" s="146">
        <v>1.4211401900000001E-3</v>
      </c>
      <c r="BE293" s="146">
        <v>9.8448282500000002E-4</v>
      </c>
      <c r="BF293" s="146">
        <v>7.5944262700000003E-4</v>
      </c>
      <c r="BG293" s="146">
        <v>6.8494483799999995E-4</v>
      </c>
      <c r="BH293" s="146">
        <v>0.40971624784599997</v>
      </c>
      <c r="BI293" s="146">
        <v>0.41116983511400002</v>
      </c>
      <c r="BJ293" s="146">
        <v>0.411400644333</v>
      </c>
      <c r="BK293" s="146">
        <v>0.41268091105600002</v>
      </c>
      <c r="BL293" s="146">
        <v>3.1264775278999998E-2</v>
      </c>
      <c r="BM293" s="146">
        <v>3.2239255522E-2</v>
      </c>
      <c r="BN293" s="146">
        <v>3.1484501503000001E-2</v>
      </c>
      <c r="BO293" s="146">
        <v>2.9463478123E-2</v>
      </c>
      <c r="BP293" s="146">
        <v>2.0208663206999999E-2</v>
      </c>
      <c r="BQ293" s="146">
        <v>1.9380979725999999E-2</v>
      </c>
      <c r="BR293" s="146">
        <v>1.9450063836000002E-2</v>
      </c>
      <c r="BS293" s="146">
        <v>1.9034737265999999E-2</v>
      </c>
      <c r="BT293" s="146">
        <v>4.4999681116000001E-2</v>
      </c>
      <c r="BU293" s="146">
        <v>4.4711708704E-2</v>
      </c>
      <c r="BV293" s="146">
        <v>4.4814393036999994E-2</v>
      </c>
      <c r="BW293" s="146">
        <v>4.4720794408000003E-2</v>
      </c>
      <c r="BX293" s="146">
        <v>0.40971624784599997</v>
      </c>
      <c r="BY293" s="146">
        <v>0.41116983511400002</v>
      </c>
      <c r="BZ293" s="146">
        <v>0.411400644333</v>
      </c>
      <c r="CA293" s="146">
        <v>0.41268091105600002</v>
      </c>
      <c r="CB293" s="146">
        <v>0</v>
      </c>
      <c r="CC293" s="146">
        <v>0</v>
      </c>
      <c r="CD293" s="146">
        <v>0</v>
      </c>
      <c r="CE293" s="146">
        <v>0</v>
      </c>
      <c r="CF293" s="146">
        <v>0</v>
      </c>
      <c r="CG293" s="146">
        <v>0</v>
      </c>
      <c r="CH293" s="146">
        <v>0</v>
      </c>
      <c r="CI293" s="146">
        <v>0</v>
      </c>
      <c r="CJ293" s="146">
        <v>2.2656429000000001E-5</v>
      </c>
      <c r="CK293" s="146">
        <v>1.2015567E-5</v>
      </c>
      <c r="CL293" s="146">
        <v>0</v>
      </c>
      <c r="CM293" s="146">
        <v>0</v>
      </c>
      <c r="CN293" s="146">
        <v>7.8986020199999993E-4</v>
      </c>
      <c r="CO293" s="146">
        <v>9.0548948000000002E-4</v>
      </c>
      <c r="CP293" s="146">
        <v>7.8891469799999996E-4</v>
      </c>
      <c r="CQ293" s="146">
        <v>7.2388351099999994E-4</v>
      </c>
      <c r="CT293" s="105"/>
    </row>
    <row r="294" spans="1:98" x14ac:dyDescent="0.25">
      <c r="A294" s="122" t="s">
        <v>692</v>
      </c>
      <c r="B294" s="104" t="s">
        <v>698</v>
      </c>
      <c r="C294" s="88" t="s">
        <v>108</v>
      </c>
      <c r="D294" s="123">
        <f t="shared" ca="1" si="34"/>
        <v>4.4786532499999996E-6</v>
      </c>
      <c r="E294" s="123">
        <f t="shared" ca="1" si="34"/>
        <v>0</v>
      </c>
      <c r="F294" s="123">
        <f t="shared" ca="1" si="34"/>
        <v>1.4567397157499999E-3</v>
      </c>
      <c r="G294" s="123">
        <f t="shared" ca="1" si="34"/>
        <v>0</v>
      </c>
      <c r="H294" s="123">
        <f t="shared" ca="1" si="34"/>
        <v>0</v>
      </c>
      <c r="I294" s="123">
        <f t="shared" ca="1" si="34"/>
        <v>2.9331666672500001E-3</v>
      </c>
      <c r="J294" s="123">
        <f t="shared" ca="1" si="34"/>
        <v>0</v>
      </c>
      <c r="K294" s="123">
        <f t="shared" ca="1" si="34"/>
        <v>4.5012689150000004E-4</v>
      </c>
      <c r="L294" s="123">
        <f t="shared" ca="1" si="34"/>
        <v>6.0274959949999996E-4</v>
      </c>
      <c r="M294" s="123">
        <f t="shared" ca="1" si="34"/>
        <v>0</v>
      </c>
      <c r="N294" s="123">
        <f t="shared" ca="1" si="34"/>
        <v>5.5399171750000008E-5</v>
      </c>
      <c r="O294" s="123">
        <f t="shared" ca="1" si="34"/>
        <v>0</v>
      </c>
      <c r="P294" s="123">
        <f t="shared" ca="1" si="34"/>
        <v>0</v>
      </c>
      <c r="Q294" s="123">
        <f t="shared" ca="1" si="34"/>
        <v>0</v>
      </c>
      <c r="R294" s="123">
        <f t="shared" ca="1" si="34"/>
        <v>0</v>
      </c>
      <c r="S294" s="123">
        <f t="shared" ca="1" si="34"/>
        <v>0</v>
      </c>
      <c r="T294" s="123">
        <f t="shared" ca="1" si="33"/>
        <v>8.8327079999999995E-6</v>
      </c>
      <c r="U294" s="124">
        <f t="shared" ca="1" si="33"/>
        <v>4.9550821424999998E-4</v>
      </c>
      <c r="X294" s="146">
        <v>1.7914612999999998E-5</v>
      </c>
      <c r="Y294" s="146">
        <v>0</v>
      </c>
      <c r="Z294" s="146">
        <v>0</v>
      </c>
      <c r="AA294" s="146">
        <v>0</v>
      </c>
      <c r="AB294" s="146">
        <v>0</v>
      </c>
      <c r="AC294" s="146">
        <v>0</v>
      </c>
      <c r="AD294" s="146">
        <v>0</v>
      </c>
      <c r="AE294" s="146">
        <v>0</v>
      </c>
      <c r="AF294" s="146">
        <v>1.5031948889999999E-3</v>
      </c>
      <c r="AG294" s="146">
        <v>1.4913315830000001E-3</v>
      </c>
      <c r="AH294" s="146">
        <v>1.4635386479999999E-3</v>
      </c>
      <c r="AI294" s="146">
        <v>1.368893743E-3</v>
      </c>
      <c r="AJ294" s="146">
        <v>0</v>
      </c>
      <c r="AK294" s="146">
        <v>0</v>
      </c>
      <c r="AL294" s="146">
        <v>0</v>
      </c>
      <c r="AM294" s="146">
        <v>0</v>
      </c>
      <c r="AN294" s="146">
        <v>0</v>
      </c>
      <c r="AO294" s="146">
        <v>0</v>
      </c>
      <c r="AP294" s="146">
        <v>0</v>
      </c>
      <c r="AQ294" s="146">
        <v>0</v>
      </c>
      <c r="AR294" s="146">
        <v>3.437594743E-3</v>
      </c>
      <c r="AS294" s="146">
        <v>3.0658908899999998E-3</v>
      </c>
      <c r="AT294" s="146">
        <v>3.3387751489999998E-3</v>
      </c>
      <c r="AU294" s="146">
        <v>1.8904058870000001E-3</v>
      </c>
      <c r="AV294" s="146">
        <v>0</v>
      </c>
      <c r="AW294" s="146">
        <v>0</v>
      </c>
      <c r="AX294" s="146">
        <v>0</v>
      </c>
      <c r="AY294" s="146">
        <v>0</v>
      </c>
      <c r="AZ294" s="146">
        <v>9.8424626600000006E-4</v>
      </c>
      <c r="BA294" s="146">
        <v>8.1626130000000009E-4</v>
      </c>
      <c r="BB294" s="109">
        <v>0</v>
      </c>
      <c r="BC294" s="109">
        <v>0</v>
      </c>
      <c r="BD294" s="146">
        <v>8.8481610899999996E-4</v>
      </c>
      <c r="BE294" s="146">
        <v>6.1833197699999996E-4</v>
      </c>
      <c r="BF294" s="146">
        <v>4.7709340400000001E-4</v>
      </c>
      <c r="BG294" s="146">
        <v>4.3075690799999997E-4</v>
      </c>
      <c r="BH294" s="146">
        <v>0</v>
      </c>
      <c r="BI294" s="146">
        <v>0</v>
      </c>
      <c r="BJ294" s="146">
        <v>0</v>
      </c>
      <c r="BK294" s="146">
        <v>0</v>
      </c>
      <c r="BL294" s="146">
        <v>5.6738991000000002E-5</v>
      </c>
      <c r="BM294" s="146">
        <v>5.5022017000000003E-5</v>
      </c>
      <c r="BN294" s="146">
        <v>5.2487449999999998E-5</v>
      </c>
      <c r="BO294" s="146">
        <v>5.7348229E-5</v>
      </c>
      <c r="BP294" s="146">
        <v>0</v>
      </c>
      <c r="BQ294" s="146">
        <v>0</v>
      </c>
      <c r="BR294" s="146">
        <v>0</v>
      </c>
      <c r="BS294" s="146">
        <v>0</v>
      </c>
      <c r="BT294" s="146">
        <v>0</v>
      </c>
      <c r="BU294" s="146">
        <v>0</v>
      </c>
      <c r="BV294" s="146">
        <v>0</v>
      </c>
      <c r="BW294" s="146">
        <v>0</v>
      </c>
      <c r="BX294" s="146">
        <v>0</v>
      </c>
      <c r="BY294" s="146">
        <v>0</v>
      </c>
      <c r="BZ294" s="146">
        <v>0</v>
      </c>
      <c r="CA294" s="146">
        <v>0</v>
      </c>
      <c r="CB294" s="146">
        <v>0</v>
      </c>
      <c r="CC294" s="146">
        <v>0</v>
      </c>
      <c r="CD294" s="146">
        <v>0</v>
      </c>
      <c r="CE294" s="146">
        <v>0</v>
      </c>
      <c r="CF294" s="146">
        <v>0</v>
      </c>
      <c r="CG294" s="146">
        <v>0</v>
      </c>
      <c r="CH294" s="146">
        <v>0</v>
      </c>
      <c r="CI294" s="146">
        <v>0</v>
      </c>
      <c r="CJ294" s="146">
        <v>2.3147964000000001E-5</v>
      </c>
      <c r="CK294" s="146">
        <v>1.2182868000000001E-5</v>
      </c>
      <c r="CL294" s="146">
        <v>0</v>
      </c>
      <c r="CM294" s="146">
        <v>0</v>
      </c>
      <c r="CN294" s="146">
        <v>4.9390001299999997E-4</v>
      </c>
      <c r="CO294" s="146">
        <v>5.5945457099999991E-4</v>
      </c>
      <c r="CP294" s="146">
        <v>4.8532362600000001E-4</v>
      </c>
      <c r="CQ294" s="146">
        <v>4.4335464699999999E-4</v>
      </c>
      <c r="CT294" s="105"/>
    </row>
    <row r="295" spans="1:98" x14ac:dyDescent="0.25">
      <c r="A295" s="122" t="s">
        <v>692</v>
      </c>
      <c r="B295" s="104" t="s">
        <v>698</v>
      </c>
      <c r="C295" s="88" t="s">
        <v>48</v>
      </c>
      <c r="D295" s="123">
        <f t="shared" ca="1" si="34"/>
        <v>0</v>
      </c>
      <c r="E295" s="123">
        <f t="shared" ca="1" si="34"/>
        <v>6.9275208499999997E-5</v>
      </c>
      <c r="F295" s="123">
        <f t="shared" ca="1" si="34"/>
        <v>4.3765290499999998E-4</v>
      </c>
      <c r="G295" s="123">
        <f t="shared" ca="1" si="34"/>
        <v>6.9275208499999997E-5</v>
      </c>
      <c r="H295" s="123">
        <f t="shared" ca="1" si="34"/>
        <v>8.7748900250000009E-5</v>
      </c>
      <c r="I295" s="123">
        <f t="shared" ca="1" si="34"/>
        <v>1.3692278420000001E-3</v>
      </c>
      <c r="J295" s="123">
        <f t="shared" ca="1" si="34"/>
        <v>6.8033362249999993E-5</v>
      </c>
      <c r="K295" s="123">
        <f t="shared" ca="1" si="34"/>
        <v>1.1895364425E-4</v>
      </c>
      <c r="L295" s="123">
        <f t="shared" ca="1" si="34"/>
        <v>1.0112028675E-4</v>
      </c>
      <c r="M295" s="123">
        <f t="shared" ca="1" si="34"/>
        <v>0</v>
      </c>
      <c r="N295" s="123">
        <f t="shared" ca="1" si="34"/>
        <v>8.0682165000000002E-6</v>
      </c>
      <c r="O295" s="123">
        <f t="shared" ca="1" si="34"/>
        <v>0</v>
      </c>
      <c r="P295" s="123">
        <f t="shared" ca="1" si="34"/>
        <v>0</v>
      </c>
      <c r="Q295" s="123">
        <f t="shared" ca="1" si="34"/>
        <v>0</v>
      </c>
      <c r="R295" s="123">
        <f t="shared" ca="1" si="34"/>
        <v>0</v>
      </c>
      <c r="S295" s="123">
        <f t="shared" ca="1" si="34"/>
        <v>0</v>
      </c>
      <c r="T295" s="123">
        <f t="shared" ca="1" si="33"/>
        <v>0</v>
      </c>
      <c r="U295" s="124">
        <f t="shared" ca="1" si="33"/>
        <v>9.6711992750000007E-5</v>
      </c>
      <c r="X295" s="146">
        <v>0</v>
      </c>
      <c r="Y295" s="146">
        <v>0</v>
      </c>
      <c r="Z295" s="146">
        <v>0</v>
      </c>
      <c r="AA295" s="146">
        <v>0</v>
      </c>
      <c r="AB295" s="146">
        <v>5.1787094999999997E-5</v>
      </c>
      <c r="AC295" s="146">
        <v>9.9270804000000003E-5</v>
      </c>
      <c r="AD295" s="146">
        <v>6.8963975000000004E-5</v>
      </c>
      <c r="AE295" s="146">
        <v>5.7078959999999997E-5</v>
      </c>
      <c r="AF295" s="146">
        <v>4.5684671700000002E-4</v>
      </c>
      <c r="AG295" s="146">
        <v>4.6797426699999998E-4</v>
      </c>
      <c r="AH295" s="146">
        <v>4.4399387800000002E-4</v>
      </c>
      <c r="AI295" s="146">
        <v>3.8179675800000001E-4</v>
      </c>
      <c r="AJ295" s="146">
        <v>5.1787094999999997E-5</v>
      </c>
      <c r="AK295" s="146">
        <v>9.9270804000000003E-5</v>
      </c>
      <c r="AL295" s="146">
        <v>6.8963975000000004E-5</v>
      </c>
      <c r="AM295" s="146">
        <v>5.7078959999999997E-5</v>
      </c>
      <c r="AN295" s="146">
        <v>9.4994970000000006E-5</v>
      </c>
      <c r="AO295" s="146">
        <v>1.13471967E-4</v>
      </c>
      <c r="AP295" s="146">
        <v>9.5913471000000003E-5</v>
      </c>
      <c r="AQ295" s="146">
        <v>4.6615193000000001E-5</v>
      </c>
      <c r="AR295" s="146">
        <v>1.6282704680000001E-3</v>
      </c>
      <c r="AS295" s="146">
        <v>1.4295250039999998E-3</v>
      </c>
      <c r="AT295" s="146">
        <v>1.5664107449999999E-3</v>
      </c>
      <c r="AU295" s="146">
        <v>8.5270515099999998E-4</v>
      </c>
      <c r="AV295" s="146">
        <v>5.6925315999999999E-5</v>
      </c>
      <c r="AW295" s="146">
        <v>7.6276363999999995E-5</v>
      </c>
      <c r="AX295" s="146">
        <v>1.0903760699999999E-4</v>
      </c>
      <c r="AY295" s="146">
        <v>2.9894161999999999E-5</v>
      </c>
      <c r="AZ295" s="146">
        <v>2.7250711000000001E-4</v>
      </c>
      <c r="BA295" s="146">
        <v>2.0330746699999999E-4</v>
      </c>
      <c r="BB295" s="109">
        <v>0</v>
      </c>
      <c r="BC295" s="109">
        <v>0</v>
      </c>
      <c r="BD295" s="146">
        <v>1.3512071999999999E-4</v>
      </c>
      <c r="BE295" s="146">
        <v>9.8907764999999999E-5</v>
      </c>
      <c r="BF295" s="146">
        <v>9.0301681000000005E-5</v>
      </c>
      <c r="BG295" s="146">
        <v>8.0150980999999993E-5</v>
      </c>
      <c r="BH295" s="146">
        <v>0</v>
      </c>
      <c r="BI295" s="146">
        <v>0</v>
      </c>
      <c r="BJ295" s="146">
        <v>0</v>
      </c>
      <c r="BK295" s="146">
        <v>0</v>
      </c>
      <c r="BL295" s="146">
        <v>1.1149768E-5</v>
      </c>
      <c r="BM295" s="146">
        <v>1.0395928E-5</v>
      </c>
      <c r="BN295" s="146">
        <v>0</v>
      </c>
      <c r="BO295" s="146">
        <v>1.0727170000000001E-5</v>
      </c>
      <c r="BP295" s="146">
        <v>0</v>
      </c>
      <c r="BQ295" s="146">
        <v>0</v>
      </c>
      <c r="BR295" s="146">
        <v>0</v>
      </c>
      <c r="BS295" s="146">
        <v>0</v>
      </c>
      <c r="BT295" s="146">
        <v>0</v>
      </c>
      <c r="BU295" s="146">
        <v>0</v>
      </c>
      <c r="BV295" s="146">
        <v>0</v>
      </c>
      <c r="BW295" s="146">
        <v>0</v>
      </c>
      <c r="BX295" s="146">
        <v>0</v>
      </c>
      <c r="BY295" s="146">
        <v>0</v>
      </c>
      <c r="BZ295" s="146">
        <v>0</v>
      </c>
      <c r="CA295" s="146">
        <v>0</v>
      </c>
      <c r="CB295" s="146">
        <v>0</v>
      </c>
      <c r="CC295" s="146">
        <v>0</v>
      </c>
      <c r="CD295" s="146">
        <v>0</v>
      </c>
      <c r="CE295" s="146">
        <v>0</v>
      </c>
      <c r="CF295" s="146">
        <v>0</v>
      </c>
      <c r="CG295" s="146">
        <v>0</v>
      </c>
      <c r="CH295" s="146">
        <v>0</v>
      </c>
      <c r="CI295" s="146">
        <v>0</v>
      </c>
      <c r="CJ295" s="146">
        <v>0</v>
      </c>
      <c r="CK295" s="146">
        <v>0</v>
      </c>
      <c r="CL295" s="146">
        <v>0</v>
      </c>
      <c r="CM295" s="146">
        <v>0</v>
      </c>
      <c r="CN295" s="146">
        <v>9.7783657999999995E-5</v>
      </c>
      <c r="CO295" s="146">
        <v>1.1026758000000001E-4</v>
      </c>
      <c r="CP295" s="146">
        <v>9.4159889999999999E-5</v>
      </c>
      <c r="CQ295" s="146">
        <v>8.4636843E-5</v>
      </c>
      <c r="CT295" s="105"/>
    </row>
    <row r="296" spans="1:98" x14ac:dyDescent="0.25">
      <c r="A296" s="122" t="s">
        <v>692</v>
      </c>
      <c r="B296" s="104" t="s">
        <v>698</v>
      </c>
      <c r="C296" s="88" t="s">
        <v>152</v>
      </c>
      <c r="D296" s="123">
        <f t="shared" ca="1" si="34"/>
        <v>0</v>
      </c>
      <c r="E296" s="123">
        <f t="shared" ca="1" si="34"/>
        <v>0</v>
      </c>
      <c r="F296" s="123">
        <f t="shared" ca="1" si="34"/>
        <v>1.2565244874999999E-4</v>
      </c>
      <c r="G296" s="123">
        <f t="shared" ca="1" si="34"/>
        <v>0</v>
      </c>
      <c r="H296" s="123">
        <f t="shared" ca="1" si="34"/>
        <v>0</v>
      </c>
      <c r="I296" s="123">
        <f t="shared" ca="1" si="34"/>
        <v>0</v>
      </c>
      <c r="J296" s="123">
        <f t="shared" ca="1" si="34"/>
        <v>0</v>
      </c>
      <c r="K296" s="123">
        <f t="shared" ca="1" si="34"/>
        <v>4.1790634250000005E-5</v>
      </c>
      <c r="L296" s="123">
        <f t="shared" ca="1" si="34"/>
        <v>5.4300828750000001E-5</v>
      </c>
      <c r="M296" s="123">
        <f t="shared" ca="1" si="34"/>
        <v>0</v>
      </c>
      <c r="N296" s="123">
        <f t="shared" ca="1" si="34"/>
        <v>0</v>
      </c>
      <c r="O296" s="123">
        <f t="shared" ca="1" si="34"/>
        <v>0</v>
      </c>
      <c r="P296" s="123">
        <f t="shared" ca="1" si="34"/>
        <v>0</v>
      </c>
      <c r="Q296" s="123">
        <f t="shared" ca="1" si="34"/>
        <v>0</v>
      </c>
      <c r="R296" s="123">
        <f t="shared" ca="1" si="34"/>
        <v>0</v>
      </c>
      <c r="S296" s="123">
        <f t="shared" ca="1" si="34"/>
        <v>1.5335448337500002E-3</v>
      </c>
      <c r="T296" s="123">
        <f t="shared" ca="1" si="33"/>
        <v>6.4716348749999997E-5</v>
      </c>
      <c r="U296" s="124">
        <f t="shared" ca="1" si="33"/>
        <v>0</v>
      </c>
      <c r="X296" s="146">
        <v>0</v>
      </c>
      <c r="Y296" s="146">
        <v>0</v>
      </c>
      <c r="Z296" s="146">
        <v>0</v>
      </c>
      <c r="AA296" s="146">
        <v>0</v>
      </c>
      <c r="AB296" s="146">
        <v>0</v>
      </c>
      <c r="AC296" s="146">
        <v>0</v>
      </c>
      <c r="AD296" s="146">
        <v>0</v>
      </c>
      <c r="AE296" s="146">
        <v>0</v>
      </c>
      <c r="AF296" s="146">
        <v>1.29617977E-4</v>
      </c>
      <c r="AG296" s="146">
        <v>1.2901645599999999E-4</v>
      </c>
      <c r="AH296" s="146">
        <v>1.2623552300000001E-4</v>
      </c>
      <c r="AI296" s="146">
        <v>1.17739839E-4</v>
      </c>
      <c r="AJ296" s="146">
        <v>0</v>
      </c>
      <c r="AK296" s="146">
        <v>0</v>
      </c>
      <c r="AL296" s="146">
        <v>0</v>
      </c>
      <c r="AM296" s="146">
        <v>0</v>
      </c>
      <c r="AN296" s="146">
        <v>0</v>
      </c>
      <c r="AO296" s="146">
        <v>0</v>
      </c>
      <c r="AP296" s="146">
        <v>0</v>
      </c>
      <c r="AQ296" s="146">
        <v>0</v>
      </c>
      <c r="AR296" s="146">
        <v>0</v>
      </c>
      <c r="AS296" s="146">
        <v>0</v>
      </c>
      <c r="AT296" s="146">
        <v>0</v>
      </c>
      <c r="AU296" s="146">
        <v>0</v>
      </c>
      <c r="AV296" s="146">
        <v>0</v>
      </c>
      <c r="AW296" s="146">
        <v>0</v>
      </c>
      <c r="AX296" s="146">
        <v>0</v>
      </c>
      <c r="AY296" s="146">
        <v>0</v>
      </c>
      <c r="AZ296" s="146">
        <v>9.1171613000000002E-5</v>
      </c>
      <c r="BA296" s="146">
        <v>7.5990924000000004E-5</v>
      </c>
      <c r="BB296" s="109">
        <v>0</v>
      </c>
      <c r="BC296" s="109">
        <v>0</v>
      </c>
      <c r="BD296" s="146">
        <v>8.2090114E-5</v>
      </c>
      <c r="BE296" s="146">
        <v>5.7283132999999997E-5</v>
      </c>
      <c r="BF296" s="146">
        <v>4.1056515999999999E-5</v>
      </c>
      <c r="BG296" s="146">
        <v>3.6773551999999998E-5</v>
      </c>
      <c r="BH296" s="146">
        <v>0</v>
      </c>
      <c r="BI296" s="146">
        <v>0</v>
      </c>
      <c r="BJ296" s="146">
        <v>0</v>
      </c>
      <c r="BK296" s="146">
        <v>0</v>
      </c>
      <c r="BL296" s="146">
        <v>0</v>
      </c>
      <c r="BM296" s="146">
        <v>0</v>
      </c>
      <c r="BN296" s="146">
        <v>0</v>
      </c>
      <c r="BO296" s="146">
        <v>0</v>
      </c>
      <c r="BP296" s="146">
        <v>0</v>
      </c>
      <c r="BQ296" s="146">
        <v>0</v>
      </c>
      <c r="BR296" s="146">
        <v>0</v>
      </c>
      <c r="BS296" s="146">
        <v>0</v>
      </c>
      <c r="BT296" s="146">
        <v>0</v>
      </c>
      <c r="BU296" s="146">
        <v>0</v>
      </c>
      <c r="BV296" s="146">
        <v>0</v>
      </c>
      <c r="BW296" s="146">
        <v>0</v>
      </c>
      <c r="BX296" s="146">
        <v>0</v>
      </c>
      <c r="BY296" s="146">
        <v>0</v>
      </c>
      <c r="BZ296" s="146">
        <v>0</v>
      </c>
      <c r="CA296" s="146">
        <v>0</v>
      </c>
      <c r="CB296" s="146">
        <v>0</v>
      </c>
      <c r="CC296" s="146">
        <v>0</v>
      </c>
      <c r="CD296" s="146">
        <v>0</v>
      </c>
      <c r="CE296" s="146">
        <v>0</v>
      </c>
      <c r="CF296" s="146">
        <v>1.6199844440000001E-3</v>
      </c>
      <c r="CG296" s="146">
        <v>1.602170093E-3</v>
      </c>
      <c r="CH296" s="146">
        <v>1.5625923700000001E-3</v>
      </c>
      <c r="CI296" s="146">
        <v>1.349432428E-3</v>
      </c>
      <c r="CJ296" s="146">
        <v>0</v>
      </c>
      <c r="CK296" s="146">
        <v>0</v>
      </c>
      <c r="CL296" s="146">
        <v>4.7770918999999999E-5</v>
      </c>
      <c r="CM296" s="146">
        <v>2.1109447599999999E-4</v>
      </c>
      <c r="CN296" s="146">
        <v>0</v>
      </c>
      <c r="CO296" s="146">
        <v>0</v>
      </c>
      <c r="CP296" s="146">
        <v>0</v>
      </c>
      <c r="CQ296" s="146">
        <v>0</v>
      </c>
      <c r="CT296" s="105"/>
    </row>
    <row r="297" spans="1:98" x14ac:dyDescent="0.25">
      <c r="A297" s="122" t="s">
        <v>692</v>
      </c>
      <c r="B297" s="104" t="s">
        <v>698</v>
      </c>
      <c r="C297" s="88" t="s">
        <v>170</v>
      </c>
      <c r="D297" s="123">
        <f t="shared" ca="1" si="34"/>
        <v>0</v>
      </c>
      <c r="E297" s="123">
        <f t="shared" ca="1" si="34"/>
        <v>0</v>
      </c>
      <c r="F297" s="123">
        <f t="shared" ca="1" si="34"/>
        <v>0</v>
      </c>
      <c r="G297" s="123">
        <f t="shared" ca="1" si="34"/>
        <v>0</v>
      </c>
      <c r="H297" s="123">
        <f t="shared" ca="1" si="34"/>
        <v>0</v>
      </c>
      <c r="I297" s="123">
        <f t="shared" ca="1" si="34"/>
        <v>1.571117335E-4</v>
      </c>
      <c r="J297" s="123">
        <f t="shared" ca="1" si="34"/>
        <v>0</v>
      </c>
      <c r="K297" s="123">
        <f t="shared" ca="1" si="34"/>
        <v>0</v>
      </c>
      <c r="L297" s="123">
        <f t="shared" ca="1" si="34"/>
        <v>7.6473252499999995E-6</v>
      </c>
      <c r="M297" s="123">
        <f t="shared" ca="1" si="34"/>
        <v>0</v>
      </c>
      <c r="N297" s="123">
        <f t="shared" ca="1" si="34"/>
        <v>0</v>
      </c>
      <c r="O297" s="123">
        <f t="shared" ca="1" si="34"/>
        <v>0</v>
      </c>
      <c r="P297" s="123">
        <f t="shared" ca="1" si="34"/>
        <v>0</v>
      </c>
      <c r="Q297" s="123">
        <f t="shared" ca="1" si="34"/>
        <v>0</v>
      </c>
      <c r="R297" s="123">
        <f t="shared" ca="1" si="34"/>
        <v>0</v>
      </c>
      <c r="S297" s="123">
        <f t="shared" ca="1" si="34"/>
        <v>0</v>
      </c>
      <c r="T297" s="123">
        <f t="shared" ca="1" si="33"/>
        <v>0</v>
      </c>
      <c r="U297" s="124">
        <f t="shared" ca="1" si="33"/>
        <v>0</v>
      </c>
      <c r="X297" s="146">
        <v>0</v>
      </c>
      <c r="Y297" s="146">
        <v>0</v>
      </c>
      <c r="Z297" s="146">
        <v>0</v>
      </c>
      <c r="AA297" s="146">
        <v>0</v>
      </c>
      <c r="AB297" s="146">
        <v>0</v>
      </c>
      <c r="AC297" s="146">
        <v>0</v>
      </c>
      <c r="AD297" s="146">
        <v>0</v>
      </c>
      <c r="AE297" s="146">
        <v>0</v>
      </c>
      <c r="AF297" s="146">
        <v>0</v>
      </c>
      <c r="AG297" s="146">
        <v>0</v>
      </c>
      <c r="AH297" s="146">
        <v>0</v>
      </c>
      <c r="AI297" s="146">
        <v>0</v>
      </c>
      <c r="AJ297" s="146">
        <v>0</v>
      </c>
      <c r="AK297" s="146">
        <v>0</v>
      </c>
      <c r="AL297" s="146">
        <v>0</v>
      </c>
      <c r="AM297" s="146">
        <v>0</v>
      </c>
      <c r="AN297" s="146">
        <v>0</v>
      </c>
      <c r="AO297" s="146">
        <v>0</v>
      </c>
      <c r="AP297" s="146">
        <v>0</v>
      </c>
      <c r="AQ297" s="146">
        <v>0</v>
      </c>
      <c r="AR297" s="146">
        <v>1.85544168E-4</v>
      </c>
      <c r="AS297" s="146">
        <v>1.64627218E-4</v>
      </c>
      <c r="AT297" s="146">
        <v>1.7649206699999999E-4</v>
      </c>
      <c r="AU297" s="146">
        <v>1.01783481E-4</v>
      </c>
      <c r="AV297" s="146">
        <v>0</v>
      </c>
      <c r="AW297" s="146">
        <v>0</v>
      </c>
      <c r="AX297" s="146">
        <v>0</v>
      </c>
      <c r="AY297" s="146">
        <v>0</v>
      </c>
      <c r="AZ297" s="146">
        <v>0</v>
      </c>
      <c r="BA297" s="146">
        <v>0</v>
      </c>
      <c r="BB297" s="109">
        <v>0</v>
      </c>
      <c r="BC297" s="109">
        <v>0</v>
      </c>
      <c r="BD297" s="146">
        <v>1.5570187E-5</v>
      </c>
      <c r="BE297" s="146">
        <v>1.5019114E-5</v>
      </c>
      <c r="BF297" s="146">
        <v>0</v>
      </c>
      <c r="BG297" s="146">
        <v>0</v>
      </c>
      <c r="BH297" s="146">
        <v>0</v>
      </c>
      <c r="BI297" s="146">
        <v>0</v>
      </c>
      <c r="BJ297" s="146">
        <v>0</v>
      </c>
      <c r="BK297" s="146">
        <v>0</v>
      </c>
      <c r="BL297" s="146">
        <v>0</v>
      </c>
      <c r="BM297" s="146">
        <v>0</v>
      </c>
      <c r="BN297" s="146">
        <v>0</v>
      </c>
      <c r="BO297" s="146">
        <v>0</v>
      </c>
      <c r="BP297" s="146">
        <v>0</v>
      </c>
      <c r="BQ297" s="146">
        <v>0</v>
      </c>
      <c r="BR297" s="146">
        <v>0</v>
      </c>
      <c r="BS297" s="146">
        <v>0</v>
      </c>
      <c r="BT297" s="146">
        <v>0</v>
      </c>
      <c r="BU297" s="146">
        <v>0</v>
      </c>
      <c r="BV297" s="146">
        <v>0</v>
      </c>
      <c r="BW297" s="146">
        <v>0</v>
      </c>
      <c r="BX297" s="146">
        <v>0</v>
      </c>
      <c r="BY297" s="146">
        <v>0</v>
      </c>
      <c r="BZ297" s="146">
        <v>0</v>
      </c>
      <c r="CA297" s="146">
        <v>0</v>
      </c>
      <c r="CB297" s="146">
        <v>0</v>
      </c>
      <c r="CC297" s="146">
        <v>0</v>
      </c>
      <c r="CD297" s="146">
        <v>0</v>
      </c>
      <c r="CE297" s="146">
        <v>0</v>
      </c>
      <c r="CF297" s="146">
        <v>0</v>
      </c>
      <c r="CG297" s="146">
        <v>0</v>
      </c>
      <c r="CH297" s="146">
        <v>0</v>
      </c>
      <c r="CI297" s="146">
        <v>0</v>
      </c>
      <c r="CJ297" s="146">
        <v>0</v>
      </c>
      <c r="CK297" s="146">
        <v>0</v>
      </c>
      <c r="CL297" s="146">
        <v>0</v>
      </c>
      <c r="CM297" s="146">
        <v>0</v>
      </c>
      <c r="CN297" s="146">
        <v>0</v>
      </c>
      <c r="CO297" s="146">
        <v>0</v>
      </c>
      <c r="CP297" s="146">
        <v>0</v>
      </c>
      <c r="CQ297" s="146">
        <v>0</v>
      </c>
      <c r="CT297" s="105"/>
    </row>
    <row r="298" spans="1:98" x14ac:dyDescent="0.25">
      <c r="A298" s="122" t="s">
        <v>692</v>
      </c>
      <c r="B298" s="104" t="s">
        <v>698</v>
      </c>
      <c r="C298" s="88" t="s">
        <v>32</v>
      </c>
      <c r="D298" s="123">
        <f t="shared" ca="1" si="34"/>
        <v>0</v>
      </c>
      <c r="E298" s="123">
        <f t="shared" ca="1" si="34"/>
        <v>0</v>
      </c>
      <c r="F298" s="123">
        <f t="shared" ca="1" si="34"/>
        <v>1.0643907525E-4</v>
      </c>
      <c r="G298" s="123">
        <f t="shared" ca="1" si="34"/>
        <v>0</v>
      </c>
      <c r="H298" s="123">
        <f t="shared" ca="1" si="34"/>
        <v>0</v>
      </c>
      <c r="I298" s="123">
        <f t="shared" ca="1" si="34"/>
        <v>0</v>
      </c>
      <c r="J298" s="123">
        <f t="shared" ca="1" si="34"/>
        <v>0</v>
      </c>
      <c r="K298" s="123">
        <f t="shared" ca="1" si="34"/>
        <v>3.2867939499999995E-5</v>
      </c>
      <c r="L298" s="123">
        <f t="shared" ca="1" si="34"/>
        <v>4.2541545749999999E-5</v>
      </c>
      <c r="M298" s="123">
        <f t="shared" ca="1" si="34"/>
        <v>0</v>
      </c>
      <c r="N298" s="123">
        <f t="shared" ca="1" si="34"/>
        <v>0</v>
      </c>
      <c r="O298" s="123">
        <f t="shared" ca="1" si="34"/>
        <v>0</v>
      </c>
      <c r="P298" s="123">
        <f t="shared" ca="1" si="34"/>
        <v>0</v>
      </c>
      <c r="Q298" s="123">
        <f t="shared" ca="1" si="34"/>
        <v>0</v>
      </c>
      <c r="R298" s="123">
        <f t="shared" ca="1" si="34"/>
        <v>0</v>
      </c>
      <c r="S298" s="123">
        <f t="shared" ca="1" si="34"/>
        <v>6.3609510124999996E-4</v>
      </c>
      <c r="T298" s="123">
        <f t="shared" ca="1" si="33"/>
        <v>0</v>
      </c>
      <c r="U298" s="124">
        <f t="shared" ca="1" si="33"/>
        <v>0</v>
      </c>
      <c r="X298" s="146">
        <v>0</v>
      </c>
      <c r="Y298" s="146">
        <v>0</v>
      </c>
      <c r="Z298" s="146">
        <v>0</v>
      </c>
      <c r="AA298" s="146">
        <v>0</v>
      </c>
      <c r="AB298" s="146">
        <v>0</v>
      </c>
      <c r="AC298" s="146">
        <v>0</v>
      </c>
      <c r="AD298" s="146">
        <v>0</v>
      </c>
      <c r="AE298" s="146">
        <v>0</v>
      </c>
      <c r="AF298" s="146">
        <v>1.0885038599999999E-4</v>
      </c>
      <c r="AG298" s="146">
        <v>1.08765073E-4</v>
      </c>
      <c r="AH298" s="146">
        <v>1.0701897800000001E-4</v>
      </c>
      <c r="AI298" s="146">
        <v>1.01121864E-4</v>
      </c>
      <c r="AJ298" s="146">
        <v>0</v>
      </c>
      <c r="AK298" s="146">
        <v>0</v>
      </c>
      <c r="AL298" s="146">
        <v>0</v>
      </c>
      <c r="AM298" s="146">
        <v>0</v>
      </c>
      <c r="AN298" s="146">
        <v>0</v>
      </c>
      <c r="AO298" s="146">
        <v>0</v>
      </c>
      <c r="AP298" s="146">
        <v>0</v>
      </c>
      <c r="AQ298" s="146">
        <v>0</v>
      </c>
      <c r="AR298" s="146">
        <v>0</v>
      </c>
      <c r="AS298" s="146">
        <v>0</v>
      </c>
      <c r="AT298" s="146">
        <v>0</v>
      </c>
      <c r="AU298" s="146">
        <v>0</v>
      </c>
      <c r="AV298" s="146">
        <v>0</v>
      </c>
      <c r="AW298" s="146">
        <v>0</v>
      </c>
      <c r="AX298" s="146">
        <v>0</v>
      </c>
      <c r="AY298" s="146">
        <v>0</v>
      </c>
      <c r="AZ298" s="146">
        <v>7.1118825999999999E-5</v>
      </c>
      <c r="BA298" s="146">
        <v>6.0352931999999997E-5</v>
      </c>
      <c r="BB298" s="109">
        <v>0</v>
      </c>
      <c r="BC298" s="109">
        <v>0</v>
      </c>
      <c r="BD298" s="146">
        <v>6.2500338000000006E-5</v>
      </c>
      <c r="BE298" s="146">
        <v>4.4525230000000001E-5</v>
      </c>
      <c r="BF298" s="146">
        <v>3.3119284999999999E-5</v>
      </c>
      <c r="BG298" s="146">
        <v>3.0021329999999999E-5</v>
      </c>
      <c r="BH298" s="146">
        <v>0</v>
      </c>
      <c r="BI298" s="146">
        <v>0</v>
      </c>
      <c r="BJ298" s="146">
        <v>0</v>
      </c>
      <c r="BK298" s="146">
        <v>0</v>
      </c>
      <c r="BL298" s="146">
        <v>0</v>
      </c>
      <c r="BM298" s="146">
        <v>0</v>
      </c>
      <c r="BN298" s="146">
        <v>0</v>
      </c>
      <c r="BO298" s="146">
        <v>0</v>
      </c>
      <c r="BP298" s="146">
        <v>0</v>
      </c>
      <c r="BQ298" s="146">
        <v>0</v>
      </c>
      <c r="BR298" s="146">
        <v>0</v>
      </c>
      <c r="BS298" s="146">
        <v>0</v>
      </c>
      <c r="BT298" s="146">
        <v>0</v>
      </c>
      <c r="BU298" s="146">
        <v>0</v>
      </c>
      <c r="BV298" s="146">
        <v>0</v>
      </c>
      <c r="BW298" s="146">
        <v>0</v>
      </c>
      <c r="BX298" s="146">
        <v>0</v>
      </c>
      <c r="BY298" s="146">
        <v>0</v>
      </c>
      <c r="BZ298" s="146">
        <v>0</v>
      </c>
      <c r="CA298" s="146">
        <v>0</v>
      </c>
      <c r="CB298" s="146">
        <v>0</v>
      </c>
      <c r="CC298" s="146">
        <v>0</v>
      </c>
      <c r="CD298" s="146">
        <v>0</v>
      </c>
      <c r="CE298" s="146">
        <v>0</v>
      </c>
      <c r="CF298" s="146">
        <v>6.2759132599999993E-4</v>
      </c>
      <c r="CG298" s="146">
        <v>6.2492397799999999E-4</v>
      </c>
      <c r="CH298" s="146">
        <v>6.2894050999999995E-4</v>
      </c>
      <c r="CI298" s="146">
        <v>6.6292459099999998E-4</v>
      </c>
      <c r="CJ298" s="146">
        <v>0</v>
      </c>
      <c r="CK298" s="146">
        <v>0</v>
      </c>
      <c r="CL298" s="146">
        <v>0</v>
      </c>
      <c r="CM298" s="146">
        <v>0</v>
      </c>
      <c r="CN298" s="146">
        <v>0</v>
      </c>
      <c r="CO298" s="146">
        <v>0</v>
      </c>
      <c r="CP298" s="146">
        <v>0</v>
      </c>
      <c r="CQ298" s="146">
        <v>0</v>
      </c>
      <c r="CT298" s="105"/>
    </row>
    <row r="299" spans="1:98" x14ac:dyDescent="0.25">
      <c r="A299" s="122" t="s">
        <v>692</v>
      </c>
      <c r="B299" s="104" t="s">
        <v>698</v>
      </c>
      <c r="C299" s="88" t="s">
        <v>153</v>
      </c>
      <c r="D299" s="123">
        <f t="shared" ca="1" si="34"/>
        <v>0</v>
      </c>
      <c r="E299" s="123">
        <f t="shared" ca="1" si="34"/>
        <v>0</v>
      </c>
      <c r="F299" s="123">
        <f t="shared" ca="1" si="34"/>
        <v>1.6494889750000004E-4</v>
      </c>
      <c r="G299" s="123">
        <f t="shared" ca="1" si="34"/>
        <v>0</v>
      </c>
      <c r="H299" s="123">
        <f t="shared" ca="1" si="34"/>
        <v>0</v>
      </c>
      <c r="I299" s="123">
        <f t="shared" ca="1" si="34"/>
        <v>5.95351928775E-3</v>
      </c>
      <c r="J299" s="123">
        <f t="shared" ca="1" si="34"/>
        <v>0</v>
      </c>
      <c r="K299" s="123">
        <f t="shared" ca="1" si="34"/>
        <v>5.0049586999999994E-5</v>
      </c>
      <c r="L299" s="123">
        <f t="shared" ca="1" si="34"/>
        <v>6.7375131000000003E-5</v>
      </c>
      <c r="M299" s="123">
        <f t="shared" ca="1" si="34"/>
        <v>0</v>
      </c>
      <c r="N299" s="123">
        <f t="shared" ca="1" si="34"/>
        <v>0</v>
      </c>
      <c r="O299" s="123">
        <f t="shared" ca="1" si="34"/>
        <v>0</v>
      </c>
      <c r="P299" s="123">
        <f t="shared" ca="1" si="34"/>
        <v>0</v>
      </c>
      <c r="Q299" s="123">
        <f t="shared" ca="1" si="34"/>
        <v>0</v>
      </c>
      <c r="R299" s="123">
        <f t="shared" ca="1" si="34"/>
        <v>0</v>
      </c>
      <c r="S299" s="123">
        <f t="shared" ca="1" si="34"/>
        <v>1.9992379612499998E-3</v>
      </c>
      <c r="T299" s="123">
        <f t="shared" ca="1" si="33"/>
        <v>8.4506534750000012E-5</v>
      </c>
      <c r="U299" s="124">
        <f t="shared" ca="1" si="33"/>
        <v>0</v>
      </c>
      <c r="X299" s="146">
        <v>0</v>
      </c>
      <c r="Y299" s="146">
        <v>0</v>
      </c>
      <c r="Z299" s="146">
        <v>0</v>
      </c>
      <c r="AA299" s="146">
        <v>0</v>
      </c>
      <c r="AB299" s="146">
        <v>0</v>
      </c>
      <c r="AC299" s="146">
        <v>0</v>
      </c>
      <c r="AD299" s="146">
        <v>0</v>
      </c>
      <c r="AE299" s="146">
        <v>0</v>
      </c>
      <c r="AF299" s="146">
        <v>1.70947595E-4</v>
      </c>
      <c r="AG299" s="146">
        <v>1.6909945200000001E-4</v>
      </c>
      <c r="AH299" s="146">
        <v>1.6535668100000001E-4</v>
      </c>
      <c r="AI299" s="146">
        <v>1.54391862E-4</v>
      </c>
      <c r="AJ299" s="146">
        <v>0</v>
      </c>
      <c r="AK299" s="146">
        <v>0</v>
      </c>
      <c r="AL299" s="146">
        <v>0</v>
      </c>
      <c r="AM299" s="146">
        <v>0</v>
      </c>
      <c r="AN299" s="146">
        <v>0</v>
      </c>
      <c r="AO299" s="146">
        <v>0</v>
      </c>
      <c r="AP299" s="146">
        <v>0</v>
      </c>
      <c r="AQ299" s="146">
        <v>0</v>
      </c>
      <c r="AR299" s="146">
        <v>5.9624100520000002E-3</v>
      </c>
      <c r="AS299" s="146">
        <v>5.9244655490000003E-3</v>
      </c>
      <c r="AT299" s="146">
        <v>5.8116550099999997E-3</v>
      </c>
      <c r="AU299" s="146">
        <v>6.1155465399999999E-3</v>
      </c>
      <c r="AV299" s="146">
        <v>0</v>
      </c>
      <c r="AW299" s="146">
        <v>0</v>
      </c>
      <c r="AX299" s="146">
        <v>0</v>
      </c>
      <c r="AY299" s="146">
        <v>0</v>
      </c>
      <c r="AZ299" s="146">
        <v>1.1063140299999999E-4</v>
      </c>
      <c r="BA299" s="146">
        <v>8.9566944999999994E-5</v>
      </c>
      <c r="BB299" s="109">
        <v>0</v>
      </c>
      <c r="BC299" s="109">
        <v>0</v>
      </c>
      <c r="BD299" s="146">
        <v>9.9529004E-5</v>
      </c>
      <c r="BE299" s="146">
        <v>6.8777955000000001E-5</v>
      </c>
      <c r="BF299" s="146">
        <v>5.3411593999999999E-5</v>
      </c>
      <c r="BG299" s="146">
        <v>4.7781970999999998E-5</v>
      </c>
      <c r="BH299" s="146">
        <v>0</v>
      </c>
      <c r="BI299" s="146">
        <v>0</v>
      </c>
      <c r="BJ299" s="146">
        <v>0</v>
      </c>
      <c r="BK299" s="146">
        <v>0</v>
      </c>
      <c r="BL299" s="146">
        <v>0</v>
      </c>
      <c r="BM299" s="146">
        <v>0</v>
      </c>
      <c r="BN299" s="146">
        <v>0</v>
      </c>
      <c r="BO299" s="146">
        <v>0</v>
      </c>
      <c r="BP299" s="146">
        <v>0</v>
      </c>
      <c r="BQ299" s="146">
        <v>0</v>
      </c>
      <c r="BR299" s="146">
        <v>0</v>
      </c>
      <c r="BS299" s="146">
        <v>0</v>
      </c>
      <c r="BT299" s="146">
        <v>0</v>
      </c>
      <c r="BU299" s="146">
        <v>0</v>
      </c>
      <c r="BV299" s="146">
        <v>0</v>
      </c>
      <c r="BW299" s="146">
        <v>0</v>
      </c>
      <c r="BX299" s="146">
        <v>0</v>
      </c>
      <c r="BY299" s="146">
        <v>0</v>
      </c>
      <c r="BZ299" s="146">
        <v>0</v>
      </c>
      <c r="CA299" s="146">
        <v>0</v>
      </c>
      <c r="CB299" s="146">
        <v>0</v>
      </c>
      <c r="CC299" s="146">
        <v>0</v>
      </c>
      <c r="CD299" s="146">
        <v>0</v>
      </c>
      <c r="CE299" s="146">
        <v>0</v>
      </c>
      <c r="CF299" s="146">
        <v>2.1125147619999998E-3</v>
      </c>
      <c r="CG299" s="146">
        <v>2.0905379170000002E-3</v>
      </c>
      <c r="CH299" s="146">
        <v>2.0347754719999998E-3</v>
      </c>
      <c r="CI299" s="146">
        <v>1.7591236940000001E-3</v>
      </c>
      <c r="CJ299" s="146">
        <v>0</v>
      </c>
      <c r="CK299" s="146">
        <v>0</v>
      </c>
      <c r="CL299" s="146">
        <v>6.8154634999999995E-5</v>
      </c>
      <c r="CM299" s="146">
        <v>2.6987150400000002E-4</v>
      </c>
      <c r="CN299" s="146">
        <v>0</v>
      </c>
      <c r="CO299" s="146">
        <v>0</v>
      </c>
      <c r="CP299" s="146">
        <v>0</v>
      </c>
      <c r="CQ299" s="146">
        <v>0</v>
      </c>
      <c r="CT299" s="105"/>
    </row>
    <row r="300" spans="1:98" x14ac:dyDescent="0.25">
      <c r="A300" s="122" t="s">
        <v>692</v>
      </c>
      <c r="B300" s="104" t="s">
        <v>698</v>
      </c>
      <c r="C300" s="88" t="s">
        <v>107</v>
      </c>
      <c r="D300" s="123">
        <f t="shared" ca="1" si="34"/>
        <v>8.9728512500000001E-6</v>
      </c>
      <c r="E300" s="123">
        <f t="shared" ca="1" si="34"/>
        <v>5.9311099999999997E-6</v>
      </c>
      <c r="F300" s="123">
        <f t="shared" ca="1" si="34"/>
        <v>9.6158158550000003E-4</v>
      </c>
      <c r="G300" s="123">
        <f t="shared" ca="1" si="34"/>
        <v>5.9311099999999997E-6</v>
      </c>
      <c r="H300" s="123">
        <f t="shared" ca="1" si="34"/>
        <v>0</v>
      </c>
      <c r="I300" s="123">
        <f t="shared" ca="1" si="34"/>
        <v>2.0901064800000002E-4</v>
      </c>
      <c r="J300" s="123">
        <f t="shared" ca="1" si="34"/>
        <v>0</v>
      </c>
      <c r="K300" s="123">
        <f t="shared" ca="1" si="34"/>
        <v>1.48023787175E-3</v>
      </c>
      <c r="L300" s="123">
        <f t="shared" ca="1" si="34"/>
        <v>5.4005354375000008E-4</v>
      </c>
      <c r="M300" s="123">
        <f t="shared" ca="1" si="34"/>
        <v>0</v>
      </c>
      <c r="N300" s="123">
        <f t="shared" ca="1" si="34"/>
        <v>3.7225435750000004E-5</v>
      </c>
      <c r="O300" s="123">
        <f t="shared" ca="1" si="34"/>
        <v>0</v>
      </c>
      <c r="P300" s="123">
        <f t="shared" ca="1" si="34"/>
        <v>0</v>
      </c>
      <c r="Q300" s="123">
        <f t="shared" ca="1" si="34"/>
        <v>0</v>
      </c>
      <c r="R300" s="123">
        <f t="shared" ca="1" si="34"/>
        <v>0</v>
      </c>
      <c r="S300" s="123">
        <f t="shared" ca="1" si="34"/>
        <v>0</v>
      </c>
      <c r="T300" s="123">
        <f t="shared" ca="1" si="33"/>
        <v>4.2882989999999999E-6</v>
      </c>
      <c r="U300" s="124">
        <f t="shared" ca="1" si="33"/>
        <v>3.2182434449999999E-4</v>
      </c>
      <c r="X300" s="146">
        <v>3.5891405E-5</v>
      </c>
      <c r="Y300" s="146">
        <v>0</v>
      </c>
      <c r="Z300" s="146">
        <v>0</v>
      </c>
      <c r="AA300" s="146">
        <v>0</v>
      </c>
      <c r="AB300" s="146">
        <v>0</v>
      </c>
      <c r="AC300" s="146">
        <v>0</v>
      </c>
      <c r="AD300" s="146">
        <v>0</v>
      </c>
      <c r="AE300" s="146">
        <v>2.3724439999999999E-5</v>
      </c>
      <c r="AF300" s="146">
        <v>9.99243632E-4</v>
      </c>
      <c r="AG300" s="146">
        <v>9.8226662799999996E-4</v>
      </c>
      <c r="AH300" s="146">
        <v>9.632091450000001E-4</v>
      </c>
      <c r="AI300" s="146">
        <v>9.0160693700000005E-4</v>
      </c>
      <c r="AJ300" s="146">
        <v>0</v>
      </c>
      <c r="AK300" s="146">
        <v>0</v>
      </c>
      <c r="AL300" s="146">
        <v>0</v>
      </c>
      <c r="AM300" s="146">
        <v>2.3724439999999999E-5</v>
      </c>
      <c r="AN300" s="146">
        <v>0</v>
      </c>
      <c r="AO300" s="146">
        <v>0</v>
      </c>
      <c r="AP300" s="146">
        <v>0</v>
      </c>
      <c r="AQ300" s="146">
        <v>0</v>
      </c>
      <c r="AR300" s="146">
        <v>2.4531913900000001E-4</v>
      </c>
      <c r="AS300" s="146">
        <v>2.1909807E-4</v>
      </c>
      <c r="AT300" s="146">
        <v>2.3657920200000001E-4</v>
      </c>
      <c r="AU300" s="146">
        <v>1.35046181E-4</v>
      </c>
      <c r="AV300" s="146">
        <v>0</v>
      </c>
      <c r="AW300" s="146">
        <v>0</v>
      </c>
      <c r="AX300" s="146">
        <v>0</v>
      </c>
      <c r="AY300" s="146">
        <v>0</v>
      </c>
      <c r="AZ300" s="146">
        <v>2.6297796049999998E-3</v>
      </c>
      <c r="BA300" s="146">
        <v>3.2911718820000002E-3</v>
      </c>
      <c r="BB300" s="109">
        <v>0</v>
      </c>
      <c r="BC300" s="109">
        <v>0</v>
      </c>
      <c r="BD300" s="146">
        <v>9.403062230000001E-4</v>
      </c>
      <c r="BE300" s="146">
        <v>6.3158073100000008E-4</v>
      </c>
      <c r="BF300" s="146">
        <v>3.08778746E-4</v>
      </c>
      <c r="BG300" s="146">
        <v>2.7954847500000001E-4</v>
      </c>
      <c r="BH300" s="146">
        <v>0</v>
      </c>
      <c r="BI300" s="146">
        <v>0</v>
      </c>
      <c r="BJ300" s="146">
        <v>0</v>
      </c>
      <c r="BK300" s="146">
        <v>0</v>
      </c>
      <c r="BL300" s="146">
        <v>3.8018994E-5</v>
      </c>
      <c r="BM300" s="146">
        <v>3.7053227E-5</v>
      </c>
      <c r="BN300" s="146">
        <v>3.5211060999999999E-5</v>
      </c>
      <c r="BO300" s="146">
        <v>3.8618461000000003E-5</v>
      </c>
      <c r="BP300" s="146">
        <v>0</v>
      </c>
      <c r="BQ300" s="146">
        <v>0</v>
      </c>
      <c r="BR300" s="146">
        <v>0</v>
      </c>
      <c r="BS300" s="146">
        <v>0</v>
      </c>
      <c r="BT300" s="146">
        <v>0</v>
      </c>
      <c r="BU300" s="146">
        <v>0</v>
      </c>
      <c r="BV300" s="146">
        <v>0</v>
      </c>
      <c r="BW300" s="146">
        <v>0</v>
      </c>
      <c r="BX300" s="146">
        <v>0</v>
      </c>
      <c r="BY300" s="146">
        <v>0</v>
      </c>
      <c r="BZ300" s="146">
        <v>0</v>
      </c>
      <c r="CA300" s="146">
        <v>0</v>
      </c>
      <c r="CB300" s="146">
        <v>0</v>
      </c>
      <c r="CC300" s="146">
        <v>0</v>
      </c>
      <c r="CD300" s="146">
        <v>0</v>
      </c>
      <c r="CE300" s="146">
        <v>0</v>
      </c>
      <c r="CF300" s="146">
        <v>0</v>
      </c>
      <c r="CG300" s="146">
        <v>0</v>
      </c>
      <c r="CH300" s="146">
        <v>0</v>
      </c>
      <c r="CI300" s="146">
        <v>0</v>
      </c>
      <c r="CJ300" s="146">
        <v>1.7153195999999999E-5</v>
      </c>
      <c r="CK300" s="146">
        <v>0</v>
      </c>
      <c r="CL300" s="146">
        <v>0</v>
      </c>
      <c r="CM300" s="146">
        <v>0</v>
      </c>
      <c r="CN300" s="146">
        <v>3.1851835999999997E-4</v>
      </c>
      <c r="CO300" s="146">
        <v>3.7048400899999999E-4</v>
      </c>
      <c r="CP300" s="146">
        <v>3.1218578399999999E-4</v>
      </c>
      <c r="CQ300" s="146">
        <v>2.8610922500000002E-4</v>
      </c>
      <c r="CT300" s="105"/>
    </row>
    <row r="301" spans="1:98" x14ac:dyDescent="0.25">
      <c r="A301" s="122" t="s">
        <v>692</v>
      </c>
      <c r="B301" s="104" t="s">
        <v>698</v>
      </c>
      <c r="C301" s="88" t="s">
        <v>154</v>
      </c>
      <c r="D301" s="123">
        <f t="shared" ca="1" si="34"/>
        <v>0</v>
      </c>
      <c r="E301" s="123">
        <f t="shared" ca="1" si="34"/>
        <v>0</v>
      </c>
      <c r="F301" s="123">
        <f t="shared" ca="1" si="34"/>
        <v>8.6798929999999989E-5</v>
      </c>
      <c r="G301" s="123">
        <f t="shared" ca="1" si="34"/>
        <v>0</v>
      </c>
      <c r="H301" s="123">
        <f t="shared" ca="1" si="34"/>
        <v>0</v>
      </c>
      <c r="I301" s="123">
        <f t="shared" ca="1" si="34"/>
        <v>1.5880199155E-3</v>
      </c>
      <c r="J301" s="123">
        <f t="shared" ca="1" si="34"/>
        <v>0</v>
      </c>
      <c r="K301" s="123">
        <f t="shared" ca="1" si="34"/>
        <v>2.5610855249999998E-5</v>
      </c>
      <c r="L301" s="123">
        <f t="shared" ca="1" si="34"/>
        <v>3.5238848500000001E-5</v>
      </c>
      <c r="M301" s="123">
        <f t="shared" ca="1" si="34"/>
        <v>0</v>
      </c>
      <c r="N301" s="123">
        <f t="shared" ca="1" si="34"/>
        <v>0</v>
      </c>
      <c r="O301" s="123">
        <f t="shared" ca="1" si="34"/>
        <v>0</v>
      </c>
      <c r="P301" s="123">
        <f t="shared" ca="1" si="34"/>
        <v>0</v>
      </c>
      <c r="Q301" s="123">
        <f t="shared" ca="1" si="34"/>
        <v>0</v>
      </c>
      <c r="R301" s="123">
        <f t="shared" ca="1" si="34"/>
        <v>0</v>
      </c>
      <c r="S301" s="123">
        <f t="shared" ca="1" si="34"/>
        <v>1.0499361042499999E-3</v>
      </c>
      <c r="T301" s="123">
        <f t="shared" ca="1" si="33"/>
        <v>4.5243000499999998E-5</v>
      </c>
      <c r="U301" s="124">
        <f t="shared" ca="1" si="33"/>
        <v>0</v>
      </c>
      <c r="X301" s="146">
        <v>0</v>
      </c>
      <c r="Y301" s="146">
        <v>0</v>
      </c>
      <c r="Z301" s="146">
        <v>0</v>
      </c>
      <c r="AA301" s="146">
        <v>0</v>
      </c>
      <c r="AB301" s="146">
        <v>0</v>
      </c>
      <c r="AC301" s="146">
        <v>0</v>
      </c>
      <c r="AD301" s="146">
        <v>0</v>
      </c>
      <c r="AE301" s="146">
        <v>0</v>
      </c>
      <c r="AF301" s="146">
        <v>8.9951419999999995E-5</v>
      </c>
      <c r="AG301" s="146">
        <v>8.8927080999999999E-5</v>
      </c>
      <c r="AH301" s="146">
        <v>8.7104793000000001E-5</v>
      </c>
      <c r="AI301" s="146">
        <v>8.1212426E-5</v>
      </c>
      <c r="AJ301" s="146">
        <v>0</v>
      </c>
      <c r="AK301" s="146">
        <v>0</v>
      </c>
      <c r="AL301" s="146">
        <v>0</v>
      </c>
      <c r="AM301" s="146">
        <v>0</v>
      </c>
      <c r="AN301" s="146">
        <v>0</v>
      </c>
      <c r="AO301" s="146">
        <v>0</v>
      </c>
      <c r="AP301" s="146">
        <v>0</v>
      </c>
      <c r="AQ301" s="146">
        <v>0</v>
      </c>
      <c r="AR301" s="146">
        <v>1.847637665E-3</v>
      </c>
      <c r="AS301" s="146">
        <v>1.6617824410000001E-3</v>
      </c>
      <c r="AT301" s="146">
        <v>1.7959362390000001E-3</v>
      </c>
      <c r="AU301" s="146">
        <v>1.0467233169999999E-3</v>
      </c>
      <c r="AV301" s="146">
        <v>0</v>
      </c>
      <c r="AW301" s="146">
        <v>0</v>
      </c>
      <c r="AX301" s="146">
        <v>0</v>
      </c>
      <c r="AY301" s="146">
        <v>0</v>
      </c>
      <c r="AZ301" s="146">
        <v>5.7739596000000001E-5</v>
      </c>
      <c r="BA301" s="146">
        <v>4.4703824999999999E-5</v>
      </c>
      <c r="BB301" s="109">
        <v>0</v>
      </c>
      <c r="BC301" s="109">
        <v>0</v>
      </c>
      <c r="BD301" s="146">
        <v>5.2771388000000001E-5</v>
      </c>
      <c r="BE301" s="146">
        <v>3.5301481000000002E-5</v>
      </c>
      <c r="BF301" s="146">
        <v>2.7930243E-5</v>
      </c>
      <c r="BG301" s="146">
        <v>2.4952281999999999E-5</v>
      </c>
      <c r="BH301" s="146">
        <v>0</v>
      </c>
      <c r="BI301" s="146">
        <v>0</v>
      </c>
      <c r="BJ301" s="146">
        <v>0</v>
      </c>
      <c r="BK301" s="146">
        <v>0</v>
      </c>
      <c r="BL301" s="146">
        <v>0</v>
      </c>
      <c r="BM301" s="146">
        <v>0</v>
      </c>
      <c r="BN301" s="146">
        <v>0</v>
      </c>
      <c r="BO301" s="146">
        <v>0</v>
      </c>
      <c r="BP301" s="146">
        <v>0</v>
      </c>
      <c r="BQ301" s="146">
        <v>0</v>
      </c>
      <c r="BR301" s="146">
        <v>0</v>
      </c>
      <c r="BS301" s="146">
        <v>0</v>
      </c>
      <c r="BT301" s="146">
        <v>0</v>
      </c>
      <c r="BU301" s="146">
        <v>0</v>
      </c>
      <c r="BV301" s="146">
        <v>0</v>
      </c>
      <c r="BW301" s="146">
        <v>0</v>
      </c>
      <c r="BX301" s="146">
        <v>0</v>
      </c>
      <c r="BY301" s="146">
        <v>0</v>
      </c>
      <c r="BZ301" s="146">
        <v>0</v>
      </c>
      <c r="CA301" s="146">
        <v>0</v>
      </c>
      <c r="CB301" s="146">
        <v>0</v>
      </c>
      <c r="CC301" s="146">
        <v>0</v>
      </c>
      <c r="CD301" s="146">
        <v>0</v>
      </c>
      <c r="CE301" s="146">
        <v>0</v>
      </c>
      <c r="CF301" s="146">
        <v>1.1097571429999999E-3</v>
      </c>
      <c r="CG301" s="146">
        <v>1.0976116990000001E-3</v>
      </c>
      <c r="CH301" s="146">
        <v>1.068878306E-3</v>
      </c>
      <c r="CI301" s="146">
        <v>9.2349726900000002E-4</v>
      </c>
      <c r="CJ301" s="146">
        <v>0</v>
      </c>
      <c r="CK301" s="146">
        <v>0</v>
      </c>
      <c r="CL301" s="146">
        <v>3.5001166E-5</v>
      </c>
      <c r="CM301" s="146">
        <v>1.4597083600000001E-4</v>
      </c>
      <c r="CN301" s="146">
        <v>0</v>
      </c>
      <c r="CO301" s="146">
        <v>0</v>
      </c>
      <c r="CP301" s="146">
        <v>0</v>
      </c>
      <c r="CQ301" s="146">
        <v>0</v>
      </c>
      <c r="CT301" s="105"/>
    </row>
    <row r="302" spans="1:98" x14ac:dyDescent="0.25">
      <c r="A302" s="122" t="s">
        <v>692</v>
      </c>
      <c r="B302" s="104" t="s">
        <v>698</v>
      </c>
      <c r="C302" s="88" t="s">
        <v>43</v>
      </c>
      <c r="D302" s="123">
        <f t="shared" ca="1" si="34"/>
        <v>0</v>
      </c>
      <c r="E302" s="123">
        <f t="shared" ca="1" si="34"/>
        <v>3.1557160024999994E-4</v>
      </c>
      <c r="F302" s="123">
        <f t="shared" ca="1" si="34"/>
        <v>2.24523881525E-3</v>
      </c>
      <c r="G302" s="123">
        <f t="shared" ca="1" si="34"/>
        <v>3.1557160024999994E-4</v>
      </c>
      <c r="H302" s="123">
        <f t="shared" ca="1" si="34"/>
        <v>4.4575141899999999E-4</v>
      </c>
      <c r="I302" s="123">
        <f t="shared" ca="1" si="34"/>
        <v>1.098241585E-4</v>
      </c>
      <c r="J302" s="123">
        <f t="shared" ca="1" si="34"/>
        <v>3.6924166925000001E-4</v>
      </c>
      <c r="K302" s="123">
        <f t="shared" ca="1" si="34"/>
        <v>6.4214040925000002E-4</v>
      </c>
      <c r="L302" s="123">
        <f t="shared" ca="1" si="34"/>
        <v>5.4147537700000004E-4</v>
      </c>
      <c r="M302" s="123">
        <f t="shared" ca="1" si="34"/>
        <v>0</v>
      </c>
      <c r="N302" s="123">
        <f t="shared" ca="1" si="34"/>
        <v>5.2965345000000002E-5</v>
      </c>
      <c r="O302" s="123">
        <f t="shared" ca="1" si="34"/>
        <v>0</v>
      </c>
      <c r="P302" s="123">
        <f t="shared" ca="1" si="34"/>
        <v>0</v>
      </c>
      <c r="Q302" s="123">
        <f t="shared" ca="1" si="34"/>
        <v>0</v>
      </c>
      <c r="R302" s="123">
        <f t="shared" ca="1" si="34"/>
        <v>0</v>
      </c>
      <c r="S302" s="123">
        <f t="shared" ca="1" si="34"/>
        <v>0</v>
      </c>
      <c r="T302" s="123">
        <f t="shared" ca="1" si="33"/>
        <v>8.8640605000000007E-6</v>
      </c>
      <c r="U302" s="124">
        <f t="shared" ca="1" si="33"/>
        <v>5.2422210699999998E-4</v>
      </c>
      <c r="X302" s="146">
        <v>0</v>
      </c>
      <c r="Y302" s="146">
        <v>0</v>
      </c>
      <c r="Z302" s="146">
        <v>0</v>
      </c>
      <c r="AA302" s="146">
        <v>0</v>
      </c>
      <c r="AB302" s="146">
        <v>2.9469674799999999E-4</v>
      </c>
      <c r="AC302" s="146">
        <v>5.5945402199999994E-4</v>
      </c>
      <c r="AD302" s="146">
        <v>4.0813563099999998E-4</v>
      </c>
      <c r="AE302" s="146">
        <v>0</v>
      </c>
      <c r="AF302" s="146">
        <v>2.6124665809999998E-3</v>
      </c>
      <c r="AG302" s="146">
        <v>2.6183042220000001E-3</v>
      </c>
      <c r="AH302" s="146">
        <v>2.2912271100000003E-3</v>
      </c>
      <c r="AI302" s="146">
        <v>1.458957348E-3</v>
      </c>
      <c r="AJ302" s="146">
        <v>2.9469674799999999E-4</v>
      </c>
      <c r="AK302" s="146">
        <v>5.5945402199999994E-4</v>
      </c>
      <c r="AL302" s="146">
        <v>4.0813563099999998E-4</v>
      </c>
      <c r="AM302" s="146">
        <v>0</v>
      </c>
      <c r="AN302" s="146">
        <v>5.6253505499999996E-4</v>
      </c>
      <c r="AO302" s="146">
        <v>6.4845140299999999E-4</v>
      </c>
      <c r="AP302" s="146">
        <v>5.72019218E-4</v>
      </c>
      <c r="AQ302" s="146">
        <v>0</v>
      </c>
      <c r="AR302" s="146">
        <v>1.2861004399999999E-4</v>
      </c>
      <c r="AS302" s="146">
        <v>1.15756871E-4</v>
      </c>
      <c r="AT302" s="146">
        <v>1.2323291300000001E-4</v>
      </c>
      <c r="AU302" s="146">
        <v>7.1696806000000004E-5</v>
      </c>
      <c r="AV302" s="146">
        <v>3.68028178E-4</v>
      </c>
      <c r="AW302" s="146">
        <v>4.4856943100000002E-4</v>
      </c>
      <c r="AX302" s="146">
        <v>6.6036906800000001E-4</v>
      </c>
      <c r="AY302" s="146">
        <v>0</v>
      </c>
      <c r="AZ302" s="146">
        <v>1.479601239E-3</v>
      </c>
      <c r="BA302" s="146">
        <v>1.0889603980000001E-3</v>
      </c>
      <c r="BB302" s="109">
        <v>0</v>
      </c>
      <c r="BC302" s="109">
        <v>0</v>
      </c>
      <c r="BD302" s="146">
        <v>7.1604422099999997E-4</v>
      </c>
      <c r="BE302" s="146">
        <v>5.1829652299999998E-4</v>
      </c>
      <c r="BF302" s="146">
        <v>4.9738372100000005E-4</v>
      </c>
      <c r="BG302" s="146">
        <v>4.3417704299999999E-4</v>
      </c>
      <c r="BH302" s="146">
        <v>0</v>
      </c>
      <c r="BI302" s="146">
        <v>0</v>
      </c>
      <c r="BJ302" s="146">
        <v>0</v>
      </c>
      <c r="BK302" s="146">
        <v>0</v>
      </c>
      <c r="BL302" s="146">
        <v>5.7294937E-5</v>
      </c>
      <c r="BM302" s="146">
        <v>5.4380389999999998E-5</v>
      </c>
      <c r="BN302" s="146">
        <v>4.8844548000000001E-5</v>
      </c>
      <c r="BO302" s="146">
        <v>5.1341505000000003E-5</v>
      </c>
      <c r="BP302" s="146">
        <v>0</v>
      </c>
      <c r="BQ302" s="146">
        <v>0</v>
      </c>
      <c r="BR302" s="146">
        <v>0</v>
      </c>
      <c r="BS302" s="146">
        <v>0</v>
      </c>
      <c r="BT302" s="146">
        <v>0</v>
      </c>
      <c r="BU302" s="146">
        <v>0</v>
      </c>
      <c r="BV302" s="146">
        <v>0</v>
      </c>
      <c r="BW302" s="146">
        <v>0</v>
      </c>
      <c r="BX302" s="146">
        <v>0</v>
      </c>
      <c r="BY302" s="146">
        <v>0</v>
      </c>
      <c r="BZ302" s="146">
        <v>0</v>
      </c>
      <c r="CA302" s="146">
        <v>0</v>
      </c>
      <c r="CB302" s="146">
        <v>0</v>
      </c>
      <c r="CC302" s="146">
        <v>0</v>
      </c>
      <c r="CD302" s="146">
        <v>0</v>
      </c>
      <c r="CE302" s="146">
        <v>0</v>
      </c>
      <c r="CF302" s="146">
        <v>0</v>
      </c>
      <c r="CG302" s="146">
        <v>0</v>
      </c>
      <c r="CH302" s="146">
        <v>0</v>
      </c>
      <c r="CI302" s="146">
        <v>0</v>
      </c>
      <c r="CJ302" s="146">
        <v>2.3562131000000001E-5</v>
      </c>
      <c r="CK302" s="146">
        <v>1.1894111E-5</v>
      </c>
      <c r="CL302" s="146">
        <v>0</v>
      </c>
      <c r="CM302" s="146">
        <v>0</v>
      </c>
      <c r="CN302" s="146">
        <v>5.4833502900000005E-4</v>
      </c>
      <c r="CO302" s="146">
        <v>6.0016279299999998E-4</v>
      </c>
      <c r="CP302" s="146">
        <v>5.0208162300000004E-4</v>
      </c>
      <c r="CQ302" s="146">
        <v>4.46308983E-4</v>
      </c>
      <c r="CT302" s="105"/>
    </row>
    <row r="303" spans="1:98" x14ac:dyDescent="0.25">
      <c r="A303" s="122" t="s">
        <v>692</v>
      </c>
      <c r="B303" s="104" t="s">
        <v>698</v>
      </c>
      <c r="C303" s="88" t="s">
        <v>0</v>
      </c>
      <c r="D303" s="123">
        <f t="shared" ca="1" si="34"/>
        <v>0</v>
      </c>
      <c r="E303" s="123">
        <f t="shared" ca="1" si="34"/>
        <v>0</v>
      </c>
      <c r="F303" s="123">
        <f t="shared" ca="1" si="34"/>
        <v>3.5702327700000002E-4</v>
      </c>
      <c r="G303" s="123">
        <f t="shared" ca="1" si="34"/>
        <v>0</v>
      </c>
      <c r="H303" s="123">
        <f t="shared" ca="1" si="34"/>
        <v>0</v>
      </c>
      <c r="I303" s="123">
        <f t="shared" ca="1" si="34"/>
        <v>2.8240840000000002E-6</v>
      </c>
      <c r="J303" s="123">
        <f t="shared" ca="1" si="34"/>
        <v>0</v>
      </c>
      <c r="K303" s="123">
        <f t="shared" ca="1" si="34"/>
        <v>0</v>
      </c>
      <c r="L303" s="123">
        <f t="shared" ca="1" si="34"/>
        <v>1.06076167E-4</v>
      </c>
      <c r="M303" s="123">
        <f t="shared" ca="1" si="34"/>
        <v>0</v>
      </c>
      <c r="N303" s="123">
        <f t="shared" ca="1" si="34"/>
        <v>1.48782845E-5</v>
      </c>
      <c r="O303" s="123">
        <f t="shared" ca="1" si="34"/>
        <v>0</v>
      </c>
      <c r="P303" s="123">
        <f t="shared" ca="1" si="34"/>
        <v>0</v>
      </c>
      <c r="Q303" s="123">
        <f t="shared" ca="1" si="34"/>
        <v>0</v>
      </c>
      <c r="R303" s="123">
        <f t="shared" ca="1" si="34"/>
        <v>0</v>
      </c>
      <c r="S303" s="123">
        <f t="shared" ca="1" si="34"/>
        <v>0</v>
      </c>
      <c r="T303" s="123">
        <f t="shared" ca="1" si="33"/>
        <v>0</v>
      </c>
      <c r="U303" s="124">
        <f t="shared" ca="1" si="33"/>
        <v>1.0917451599999999E-4</v>
      </c>
      <c r="X303" s="146">
        <v>0</v>
      </c>
      <c r="Y303" s="146">
        <v>0</v>
      </c>
      <c r="Z303" s="146">
        <v>0</v>
      </c>
      <c r="AA303" s="146">
        <v>0</v>
      </c>
      <c r="AB303" s="146">
        <v>0</v>
      </c>
      <c r="AC303" s="146">
        <v>0</v>
      </c>
      <c r="AD303" s="146">
        <v>0</v>
      </c>
      <c r="AE303" s="146">
        <v>0</v>
      </c>
      <c r="AF303" s="146">
        <v>0</v>
      </c>
      <c r="AG303" s="146">
        <v>0</v>
      </c>
      <c r="AH303" s="146">
        <v>0</v>
      </c>
      <c r="AI303" s="146">
        <v>1.4280931080000001E-3</v>
      </c>
      <c r="AJ303" s="146">
        <v>0</v>
      </c>
      <c r="AK303" s="146">
        <v>0</v>
      </c>
      <c r="AL303" s="146">
        <v>0</v>
      </c>
      <c r="AM303" s="146">
        <v>0</v>
      </c>
      <c r="AN303" s="146">
        <v>0</v>
      </c>
      <c r="AO303" s="146">
        <v>0</v>
      </c>
      <c r="AP303" s="146">
        <v>0</v>
      </c>
      <c r="AQ303" s="146">
        <v>0</v>
      </c>
      <c r="AR303" s="146">
        <v>0</v>
      </c>
      <c r="AS303" s="146">
        <v>0</v>
      </c>
      <c r="AT303" s="146">
        <v>0</v>
      </c>
      <c r="AU303" s="146">
        <v>1.1296336000000001E-5</v>
      </c>
      <c r="AV303" s="146">
        <v>0</v>
      </c>
      <c r="AW303" s="146">
        <v>0</v>
      </c>
      <c r="AX303" s="146">
        <v>0</v>
      </c>
      <c r="AY303" s="146">
        <v>0</v>
      </c>
      <c r="AZ303" s="146">
        <v>0</v>
      </c>
      <c r="BA303" s="146">
        <v>0</v>
      </c>
      <c r="BB303" s="109">
        <v>0</v>
      </c>
      <c r="BC303" s="109">
        <v>0</v>
      </c>
      <c r="BD303" s="146">
        <v>0</v>
      </c>
      <c r="BE303" s="146">
        <v>0</v>
      </c>
      <c r="BF303" s="146">
        <v>0</v>
      </c>
      <c r="BG303" s="146">
        <v>4.2430466800000001E-4</v>
      </c>
      <c r="BH303" s="146">
        <v>0</v>
      </c>
      <c r="BI303" s="146">
        <v>0</v>
      </c>
      <c r="BJ303" s="146">
        <v>0</v>
      </c>
      <c r="BK303" s="146">
        <v>0</v>
      </c>
      <c r="BL303" s="146">
        <v>0</v>
      </c>
      <c r="BM303" s="146">
        <v>0</v>
      </c>
      <c r="BN303" s="146">
        <v>0</v>
      </c>
      <c r="BO303" s="146">
        <v>5.9513138000000002E-5</v>
      </c>
      <c r="BP303" s="146">
        <v>0</v>
      </c>
      <c r="BQ303" s="146">
        <v>0</v>
      </c>
      <c r="BR303" s="146">
        <v>0</v>
      </c>
      <c r="BS303" s="146">
        <v>0</v>
      </c>
      <c r="BT303" s="146">
        <v>0</v>
      </c>
      <c r="BU303" s="146">
        <v>0</v>
      </c>
      <c r="BV303" s="146">
        <v>0</v>
      </c>
      <c r="BW303" s="146">
        <v>0</v>
      </c>
      <c r="BX303" s="146">
        <v>0</v>
      </c>
      <c r="BY303" s="146">
        <v>0</v>
      </c>
      <c r="BZ303" s="146">
        <v>0</v>
      </c>
      <c r="CA303" s="146">
        <v>0</v>
      </c>
      <c r="CB303" s="146">
        <v>0</v>
      </c>
      <c r="CC303" s="146">
        <v>0</v>
      </c>
      <c r="CD303" s="146">
        <v>0</v>
      </c>
      <c r="CE303" s="146">
        <v>0</v>
      </c>
      <c r="CF303" s="146">
        <v>0</v>
      </c>
      <c r="CG303" s="146">
        <v>0</v>
      </c>
      <c r="CH303" s="146">
        <v>0</v>
      </c>
      <c r="CI303" s="146">
        <v>0</v>
      </c>
      <c r="CJ303" s="146">
        <v>0</v>
      </c>
      <c r="CK303" s="146">
        <v>0</v>
      </c>
      <c r="CL303" s="146">
        <v>0</v>
      </c>
      <c r="CM303" s="146">
        <v>0</v>
      </c>
      <c r="CN303" s="146">
        <v>0</v>
      </c>
      <c r="CO303" s="146">
        <v>0</v>
      </c>
      <c r="CP303" s="146">
        <v>0</v>
      </c>
      <c r="CQ303" s="146">
        <v>4.3669806399999997E-4</v>
      </c>
      <c r="CT303" s="105"/>
    </row>
    <row r="304" spans="1:98" x14ac:dyDescent="0.25">
      <c r="A304" s="122" t="s">
        <v>692</v>
      </c>
      <c r="B304" s="104" t="s">
        <v>698</v>
      </c>
      <c r="C304" s="88" t="s">
        <v>49</v>
      </c>
      <c r="D304" s="123">
        <f t="shared" ca="1" si="34"/>
        <v>0</v>
      </c>
      <c r="E304" s="123">
        <f t="shared" ca="1" si="34"/>
        <v>7.2319237499999993E-6</v>
      </c>
      <c r="F304" s="123">
        <f t="shared" ca="1" si="34"/>
        <v>6.9322604249999996E-5</v>
      </c>
      <c r="G304" s="123">
        <f t="shared" ca="1" si="34"/>
        <v>7.2319237499999993E-6</v>
      </c>
      <c r="H304" s="123">
        <f t="shared" ca="1" si="34"/>
        <v>1.344639975E-5</v>
      </c>
      <c r="I304" s="123">
        <f t="shared" ca="1" si="34"/>
        <v>3.2694259999999999E-6</v>
      </c>
      <c r="J304" s="123">
        <f t="shared" ca="1" si="34"/>
        <v>1.08779E-5</v>
      </c>
      <c r="K304" s="123">
        <f t="shared" ca="1" si="34"/>
        <v>2.0317013000000001E-5</v>
      </c>
      <c r="L304" s="123">
        <f t="shared" ca="1" si="34"/>
        <v>1.724917225E-5</v>
      </c>
      <c r="M304" s="123">
        <f t="shared" ca="1" si="34"/>
        <v>0</v>
      </c>
      <c r="N304" s="123">
        <f t="shared" ca="1" si="34"/>
        <v>0</v>
      </c>
      <c r="O304" s="123">
        <f t="shared" ca="1" si="34"/>
        <v>0</v>
      </c>
      <c r="P304" s="123">
        <f t="shared" ca="1" si="34"/>
        <v>0</v>
      </c>
      <c r="Q304" s="123">
        <f t="shared" ca="1" si="34"/>
        <v>0</v>
      </c>
      <c r="R304" s="123">
        <f t="shared" ca="1" si="34"/>
        <v>0</v>
      </c>
      <c r="S304" s="123">
        <f t="shared" ca="1" si="34"/>
        <v>0</v>
      </c>
      <c r="T304" s="123">
        <f t="shared" ca="1" si="33"/>
        <v>0</v>
      </c>
      <c r="U304" s="124">
        <f t="shared" ca="1" si="33"/>
        <v>1.6759953499999998E-5</v>
      </c>
      <c r="X304" s="146">
        <v>0</v>
      </c>
      <c r="Y304" s="146">
        <v>0</v>
      </c>
      <c r="Z304" s="146">
        <v>0</v>
      </c>
      <c r="AA304" s="146">
        <v>0</v>
      </c>
      <c r="AB304" s="146">
        <v>0</v>
      </c>
      <c r="AC304" s="146">
        <v>1.7080529999999999E-5</v>
      </c>
      <c r="AD304" s="146">
        <v>1.1847165E-5</v>
      </c>
      <c r="AE304" s="146">
        <v>0</v>
      </c>
      <c r="AF304" s="146">
        <v>8.2014690999999995E-5</v>
      </c>
      <c r="AG304" s="146">
        <v>8.1325491999999997E-5</v>
      </c>
      <c r="AH304" s="146">
        <v>6.9392367E-5</v>
      </c>
      <c r="AI304" s="146">
        <v>4.4557866999999999E-5</v>
      </c>
      <c r="AJ304" s="146">
        <v>0</v>
      </c>
      <c r="AK304" s="146">
        <v>1.7080529999999999E-5</v>
      </c>
      <c r="AL304" s="146">
        <v>1.1847165E-5</v>
      </c>
      <c r="AM304" s="146">
        <v>0</v>
      </c>
      <c r="AN304" s="146">
        <v>1.7320670999999999E-5</v>
      </c>
      <c r="AO304" s="146">
        <v>1.9897300999999999E-5</v>
      </c>
      <c r="AP304" s="146">
        <v>1.6567627000000001E-5</v>
      </c>
      <c r="AQ304" s="146">
        <v>0</v>
      </c>
      <c r="AR304" s="146">
        <v>0</v>
      </c>
      <c r="AS304" s="146">
        <v>0</v>
      </c>
      <c r="AT304" s="146">
        <v>0</v>
      </c>
      <c r="AU304" s="146">
        <v>1.3077703999999999E-5</v>
      </c>
      <c r="AV304" s="146">
        <v>1.0765637E-5</v>
      </c>
      <c r="AW304" s="146">
        <v>1.3727782E-5</v>
      </c>
      <c r="AX304" s="146">
        <v>1.9018181000000002E-5</v>
      </c>
      <c r="AY304" s="146">
        <v>0</v>
      </c>
      <c r="AZ304" s="146">
        <v>4.7623071000000002E-5</v>
      </c>
      <c r="BA304" s="146">
        <v>3.3644981000000002E-5</v>
      </c>
      <c r="BB304" s="109">
        <v>0</v>
      </c>
      <c r="BC304" s="109">
        <v>0</v>
      </c>
      <c r="BD304" s="146">
        <v>2.3766639E-5</v>
      </c>
      <c r="BE304" s="146">
        <v>1.6702018E-5</v>
      </c>
      <c r="BF304" s="146">
        <v>1.5318970000000001E-5</v>
      </c>
      <c r="BG304" s="146">
        <v>1.3209062E-5</v>
      </c>
      <c r="BH304" s="146">
        <v>0</v>
      </c>
      <c r="BI304" s="146">
        <v>0</v>
      </c>
      <c r="BJ304" s="146">
        <v>0</v>
      </c>
      <c r="BK304" s="146">
        <v>0</v>
      </c>
      <c r="BL304" s="146">
        <v>0</v>
      </c>
      <c r="BM304" s="146">
        <v>0</v>
      </c>
      <c r="BN304" s="146">
        <v>0</v>
      </c>
      <c r="BO304" s="146">
        <v>0</v>
      </c>
      <c r="BP304" s="146">
        <v>0</v>
      </c>
      <c r="BQ304" s="146">
        <v>0</v>
      </c>
      <c r="BR304" s="146">
        <v>0</v>
      </c>
      <c r="BS304" s="146">
        <v>0</v>
      </c>
      <c r="BT304" s="146">
        <v>0</v>
      </c>
      <c r="BU304" s="146">
        <v>0</v>
      </c>
      <c r="BV304" s="146">
        <v>0</v>
      </c>
      <c r="BW304" s="146">
        <v>0</v>
      </c>
      <c r="BX304" s="146">
        <v>0</v>
      </c>
      <c r="BY304" s="146">
        <v>0</v>
      </c>
      <c r="BZ304" s="146">
        <v>0</v>
      </c>
      <c r="CA304" s="146">
        <v>0</v>
      </c>
      <c r="CB304" s="146">
        <v>0</v>
      </c>
      <c r="CC304" s="146">
        <v>0</v>
      </c>
      <c r="CD304" s="146">
        <v>0</v>
      </c>
      <c r="CE304" s="146">
        <v>0</v>
      </c>
      <c r="CF304" s="146">
        <v>0</v>
      </c>
      <c r="CG304" s="146">
        <v>0</v>
      </c>
      <c r="CH304" s="146">
        <v>0</v>
      </c>
      <c r="CI304" s="146">
        <v>0</v>
      </c>
      <c r="CJ304" s="146">
        <v>0</v>
      </c>
      <c r="CK304" s="146">
        <v>0</v>
      </c>
      <c r="CL304" s="146">
        <v>0</v>
      </c>
      <c r="CM304" s="146">
        <v>0</v>
      </c>
      <c r="CN304" s="146">
        <v>1.7868567E-5</v>
      </c>
      <c r="CO304" s="146">
        <v>1.9345478E-5</v>
      </c>
      <c r="CP304" s="146">
        <v>1.5948562000000001E-5</v>
      </c>
      <c r="CQ304" s="146">
        <v>1.3877207000000001E-5</v>
      </c>
      <c r="CT304" s="105"/>
    </row>
    <row r="305" spans="1:98" x14ac:dyDescent="0.25">
      <c r="A305" s="122" t="s">
        <v>692</v>
      </c>
      <c r="B305" s="104" t="s">
        <v>698</v>
      </c>
      <c r="C305" s="88" t="s">
        <v>155</v>
      </c>
      <c r="D305" s="123">
        <f t="shared" ca="1" si="34"/>
        <v>0</v>
      </c>
      <c r="E305" s="123">
        <f t="shared" ca="1" si="34"/>
        <v>0</v>
      </c>
      <c r="F305" s="123">
        <f t="shared" ca="1" si="34"/>
        <v>1.3277043025000001E-4</v>
      </c>
      <c r="G305" s="123">
        <f t="shared" ca="1" si="34"/>
        <v>0</v>
      </c>
      <c r="H305" s="123">
        <f t="shared" ca="1" si="34"/>
        <v>0</v>
      </c>
      <c r="I305" s="123">
        <f t="shared" ca="1" si="34"/>
        <v>0</v>
      </c>
      <c r="J305" s="123">
        <f t="shared" ca="1" si="34"/>
        <v>0</v>
      </c>
      <c r="K305" s="123">
        <f t="shared" ca="1" si="34"/>
        <v>4.8105626249999999E-5</v>
      </c>
      <c r="L305" s="123">
        <f t="shared" ca="1" si="34"/>
        <v>5.9874263749999999E-5</v>
      </c>
      <c r="M305" s="123">
        <f t="shared" ca="1" si="34"/>
        <v>0</v>
      </c>
      <c r="N305" s="123">
        <f t="shared" ca="1" si="34"/>
        <v>0</v>
      </c>
      <c r="O305" s="123">
        <f t="shared" ca="1" si="34"/>
        <v>0</v>
      </c>
      <c r="P305" s="123">
        <f t="shared" ca="1" si="34"/>
        <v>0</v>
      </c>
      <c r="Q305" s="123">
        <f t="shared" ca="1" si="34"/>
        <v>0</v>
      </c>
      <c r="R305" s="123">
        <f t="shared" ca="1" si="34"/>
        <v>0</v>
      </c>
      <c r="S305" s="123">
        <f t="shared" ref="S305:U320" ca="1" si="35">AVERAGE(OFFSET($X305,0,4*S$3-4,1,4))</f>
        <v>1.6340591067500001E-3</v>
      </c>
      <c r="T305" s="123">
        <f t="shared" ca="1" si="35"/>
        <v>6.7270652249999994E-5</v>
      </c>
      <c r="U305" s="124">
        <f t="shared" ca="1" si="35"/>
        <v>0</v>
      </c>
      <c r="X305" s="146">
        <v>0</v>
      </c>
      <c r="Y305" s="146">
        <v>0</v>
      </c>
      <c r="Z305" s="146">
        <v>0</v>
      </c>
      <c r="AA305" s="146">
        <v>0</v>
      </c>
      <c r="AB305" s="146">
        <v>0</v>
      </c>
      <c r="AC305" s="146">
        <v>0</v>
      </c>
      <c r="AD305" s="146">
        <v>0</v>
      </c>
      <c r="AE305" s="146">
        <v>0</v>
      </c>
      <c r="AF305" s="146">
        <v>1.3672496899999999E-4</v>
      </c>
      <c r="AG305" s="146">
        <v>1.3656335800000001E-4</v>
      </c>
      <c r="AH305" s="146">
        <v>1.3340966900000001E-4</v>
      </c>
      <c r="AI305" s="146">
        <v>1.2438372499999999E-4</v>
      </c>
      <c r="AJ305" s="146">
        <v>0</v>
      </c>
      <c r="AK305" s="146">
        <v>0</v>
      </c>
      <c r="AL305" s="146">
        <v>0</v>
      </c>
      <c r="AM305" s="146">
        <v>0</v>
      </c>
      <c r="AN305" s="146">
        <v>0</v>
      </c>
      <c r="AO305" s="146">
        <v>0</v>
      </c>
      <c r="AP305" s="146">
        <v>0</v>
      </c>
      <c r="AQ305" s="146">
        <v>0</v>
      </c>
      <c r="AR305" s="146">
        <v>0</v>
      </c>
      <c r="AS305" s="146">
        <v>0</v>
      </c>
      <c r="AT305" s="146">
        <v>0</v>
      </c>
      <c r="AU305" s="146">
        <v>0</v>
      </c>
      <c r="AV305" s="146">
        <v>0</v>
      </c>
      <c r="AW305" s="146">
        <v>0</v>
      </c>
      <c r="AX305" s="146">
        <v>0</v>
      </c>
      <c r="AY305" s="146">
        <v>0</v>
      </c>
      <c r="AZ305" s="146">
        <v>1.0179228399999999E-4</v>
      </c>
      <c r="BA305" s="146">
        <v>9.0630221000000003E-5</v>
      </c>
      <c r="BB305" s="109">
        <v>0</v>
      </c>
      <c r="BC305" s="109">
        <v>0</v>
      </c>
      <c r="BD305" s="146">
        <v>9.0306233999999999E-5</v>
      </c>
      <c r="BE305" s="146">
        <v>6.5810074999999993E-5</v>
      </c>
      <c r="BF305" s="146">
        <v>4.3964008000000003E-5</v>
      </c>
      <c r="BG305" s="146">
        <v>3.9416738000000002E-5</v>
      </c>
      <c r="BH305" s="146">
        <v>0</v>
      </c>
      <c r="BI305" s="146">
        <v>0</v>
      </c>
      <c r="BJ305" s="146">
        <v>0</v>
      </c>
      <c r="BK305" s="146">
        <v>0</v>
      </c>
      <c r="BL305" s="146">
        <v>0</v>
      </c>
      <c r="BM305" s="146">
        <v>0</v>
      </c>
      <c r="BN305" s="146">
        <v>0</v>
      </c>
      <c r="BO305" s="146">
        <v>0</v>
      </c>
      <c r="BP305" s="146">
        <v>0</v>
      </c>
      <c r="BQ305" s="146">
        <v>0</v>
      </c>
      <c r="BR305" s="146">
        <v>0</v>
      </c>
      <c r="BS305" s="146">
        <v>0</v>
      </c>
      <c r="BT305" s="146">
        <v>0</v>
      </c>
      <c r="BU305" s="146">
        <v>0</v>
      </c>
      <c r="BV305" s="146">
        <v>0</v>
      </c>
      <c r="BW305" s="146">
        <v>0</v>
      </c>
      <c r="BX305" s="146">
        <v>0</v>
      </c>
      <c r="BY305" s="146">
        <v>0</v>
      </c>
      <c r="BZ305" s="146">
        <v>0</v>
      </c>
      <c r="CA305" s="146">
        <v>0</v>
      </c>
      <c r="CB305" s="146">
        <v>0</v>
      </c>
      <c r="CC305" s="146">
        <v>0</v>
      </c>
      <c r="CD305" s="146">
        <v>0</v>
      </c>
      <c r="CE305" s="146">
        <v>0</v>
      </c>
      <c r="CF305" s="146">
        <v>1.7258107820000001E-3</v>
      </c>
      <c r="CG305" s="146">
        <v>1.706799432E-3</v>
      </c>
      <c r="CH305" s="146">
        <v>1.66481491E-3</v>
      </c>
      <c r="CI305" s="146">
        <v>1.438811303E-3</v>
      </c>
      <c r="CJ305" s="146">
        <v>0</v>
      </c>
      <c r="CK305" s="146">
        <v>0</v>
      </c>
      <c r="CL305" s="146">
        <v>5.1258329999999999E-5</v>
      </c>
      <c r="CM305" s="146">
        <v>2.17824279E-4</v>
      </c>
      <c r="CN305" s="146">
        <v>0</v>
      </c>
      <c r="CO305" s="146">
        <v>0</v>
      </c>
      <c r="CP305" s="146">
        <v>0</v>
      </c>
      <c r="CQ305" s="146">
        <v>0</v>
      </c>
      <c r="CT305" s="105"/>
    </row>
    <row r="306" spans="1:98" x14ac:dyDescent="0.25">
      <c r="A306" s="122" t="s">
        <v>692</v>
      </c>
      <c r="B306" s="104" t="s">
        <v>698</v>
      </c>
      <c r="C306" s="88" t="s">
        <v>72</v>
      </c>
      <c r="D306" s="123">
        <f t="shared" ref="D306:S321" ca="1" si="36">AVERAGE(OFFSET($X306,0,4*D$3-4,1,4))</f>
        <v>0</v>
      </c>
      <c r="E306" s="123">
        <f t="shared" ca="1" si="36"/>
        <v>8.7051634999999994E-6</v>
      </c>
      <c r="F306" s="123">
        <f t="shared" ca="1" si="36"/>
        <v>3.27850007E-4</v>
      </c>
      <c r="G306" s="123">
        <f t="shared" ca="1" si="36"/>
        <v>8.7051634999999994E-6</v>
      </c>
      <c r="H306" s="123">
        <f t="shared" ca="1" si="36"/>
        <v>4.86415385E-5</v>
      </c>
      <c r="I306" s="123">
        <f t="shared" ca="1" si="36"/>
        <v>1.6463542625E-4</v>
      </c>
      <c r="J306" s="123">
        <f t="shared" ca="1" si="36"/>
        <v>5.9890494999999998E-5</v>
      </c>
      <c r="K306" s="123">
        <f t="shared" ca="1" si="36"/>
        <v>1.1639153375E-4</v>
      </c>
      <c r="L306" s="123">
        <f t="shared" ca="1" si="36"/>
        <v>1.0369228200000001E-4</v>
      </c>
      <c r="M306" s="123">
        <f t="shared" ca="1" si="36"/>
        <v>0</v>
      </c>
      <c r="N306" s="123">
        <f t="shared" ca="1" si="36"/>
        <v>1.16331065E-5</v>
      </c>
      <c r="O306" s="123">
        <f t="shared" ca="1" si="36"/>
        <v>0</v>
      </c>
      <c r="P306" s="123">
        <f t="shared" ca="1" si="36"/>
        <v>0</v>
      </c>
      <c r="Q306" s="123">
        <f t="shared" ca="1" si="36"/>
        <v>0</v>
      </c>
      <c r="R306" s="123">
        <f t="shared" ca="1" si="36"/>
        <v>0</v>
      </c>
      <c r="S306" s="123">
        <f t="shared" ca="1" si="36"/>
        <v>0</v>
      </c>
      <c r="T306" s="123">
        <f t="shared" ca="1" si="35"/>
        <v>0</v>
      </c>
      <c r="U306" s="124">
        <f t="shared" ca="1" si="35"/>
        <v>1.0510092924999999E-4</v>
      </c>
      <c r="X306" s="146">
        <v>0</v>
      </c>
      <c r="Y306" s="146">
        <v>0</v>
      </c>
      <c r="Z306" s="146">
        <v>0</v>
      </c>
      <c r="AA306" s="146">
        <v>0</v>
      </c>
      <c r="AB306" s="146">
        <v>0</v>
      </c>
      <c r="AC306" s="146">
        <v>0</v>
      </c>
      <c r="AD306" s="146">
        <v>0</v>
      </c>
      <c r="AE306" s="146">
        <v>3.4820653999999998E-5</v>
      </c>
      <c r="AF306" s="146">
        <v>3.3149005499999998E-4</v>
      </c>
      <c r="AG306" s="146">
        <v>3.36880072E-4</v>
      </c>
      <c r="AH306" s="146">
        <v>3.3099869599999997E-4</v>
      </c>
      <c r="AI306" s="146">
        <v>3.1203120499999999E-4</v>
      </c>
      <c r="AJ306" s="146">
        <v>0</v>
      </c>
      <c r="AK306" s="146">
        <v>0</v>
      </c>
      <c r="AL306" s="146">
        <v>0</v>
      </c>
      <c r="AM306" s="146">
        <v>3.4820653999999998E-5</v>
      </c>
      <c r="AN306" s="146">
        <v>2.8371054000000001E-5</v>
      </c>
      <c r="AO306" s="146">
        <v>4.8041202999999998E-5</v>
      </c>
      <c r="AP306" s="146">
        <v>5.1132443999999999E-5</v>
      </c>
      <c r="AQ306" s="146">
        <v>6.7021453E-5</v>
      </c>
      <c r="AR306" s="146">
        <v>1.9629276700000001E-4</v>
      </c>
      <c r="AS306" s="146">
        <v>1.71480631E-4</v>
      </c>
      <c r="AT306" s="146">
        <v>1.8591775E-4</v>
      </c>
      <c r="AU306" s="146">
        <v>1.04850557E-4</v>
      </c>
      <c r="AV306" s="146">
        <v>3.4042855999999999E-5</v>
      </c>
      <c r="AW306" s="146">
        <v>4.3215817E-5</v>
      </c>
      <c r="AX306" s="146">
        <v>8.6478752999999994E-5</v>
      </c>
      <c r="AY306" s="146">
        <v>7.5824554000000007E-5</v>
      </c>
      <c r="AZ306" s="146">
        <v>2.6528640899999999E-4</v>
      </c>
      <c r="BA306" s="146">
        <v>2.0027972600000001E-4</v>
      </c>
      <c r="BB306" s="109">
        <v>0</v>
      </c>
      <c r="BC306" s="109">
        <v>0</v>
      </c>
      <c r="BD306" s="146">
        <v>1.3261759099999999E-4</v>
      </c>
      <c r="BE306" s="146">
        <v>9.8859260000000001E-5</v>
      </c>
      <c r="BF306" s="146">
        <v>9.6469864000000004E-5</v>
      </c>
      <c r="BG306" s="146">
        <v>8.6822413000000006E-5</v>
      </c>
      <c r="BH306" s="146">
        <v>0</v>
      </c>
      <c r="BI306" s="146">
        <v>0</v>
      </c>
      <c r="BJ306" s="146">
        <v>0</v>
      </c>
      <c r="BK306" s="146">
        <v>0</v>
      </c>
      <c r="BL306" s="146">
        <v>1.2165086999999999E-5</v>
      </c>
      <c r="BM306" s="146">
        <v>1.1543588E-5</v>
      </c>
      <c r="BN306" s="146">
        <v>1.1068881E-5</v>
      </c>
      <c r="BO306" s="146">
        <v>1.1754869999999999E-5</v>
      </c>
      <c r="BP306" s="146">
        <v>0</v>
      </c>
      <c r="BQ306" s="146">
        <v>0</v>
      </c>
      <c r="BR306" s="146">
        <v>0</v>
      </c>
      <c r="BS306" s="146">
        <v>0</v>
      </c>
      <c r="BT306" s="146">
        <v>0</v>
      </c>
      <c r="BU306" s="146">
        <v>0</v>
      </c>
      <c r="BV306" s="146">
        <v>0</v>
      </c>
      <c r="BW306" s="146">
        <v>0</v>
      </c>
      <c r="BX306" s="146">
        <v>0</v>
      </c>
      <c r="BY306" s="146">
        <v>0</v>
      </c>
      <c r="BZ306" s="146">
        <v>0</v>
      </c>
      <c r="CA306" s="146">
        <v>0</v>
      </c>
      <c r="CB306" s="146">
        <v>0</v>
      </c>
      <c r="CC306" s="146">
        <v>0</v>
      </c>
      <c r="CD306" s="146">
        <v>0</v>
      </c>
      <c r="CE306" s="146">
        <v>0</v>
      </c>
      <c r="CF306" s="146">
        <v>0</v>
      </c>
      <c r="CG306" s="146">
        <v>0</v>
      </c>
      <c r="CH306" s="146">
        <v>0</v>
      </c>
      <c r="CI306" s="146">
        <v>0</v>
      </c>
      <c r="CJ306" s="146">
        <v>0</v>
      </c>
      <c r="CK306" s="146">
        <v>0</v>
      </c>
      <c r="CL306" s="146">
        <v>0</v>
      </c>
      <c r="CM306" s="146">
        <v>0</v>
      </c>
      <c r="CN306" s="146">
        <v>1.03618702E-4</v>
      </c>
      <c r="CO306" s="146">
        <v>1.18902274E-4</v>
      </c>
      <c r="CP306" s="146">
        <v>1.0336393E-4</v>
      </c>
      <c r="CQ306" s="146">
        <v>9.4518811000000004E-5</v>
      </c>
      <c r="CT306" s="105"/>
    </row>
    <row r="307" spans="1:98" x14ac:dyDescent="0.25">
      <c r="A307" s="122" t="s">
        <v>692</v>
      </c>
      <c r="B307" s="104" t="s">
        <v>698</v>
      </c>
      <c r="C307" s="88" t="s">
        <v>56</v>
      </c>
      <c r="D307" s="123">
        <f t="shared" ca="1" si="36"/>
        <v>0</v>
      </c>
      <c r="E307" s="123">
        <f t="shared" ca="1" si="36"/>
        <v>9.7847997000000001E-5</v>
      </c>
      <c r="F307" s="123">
        <f t="shared" ca="1" si="36"/>
        <v>7.1282351975E-4</v>
      </c>
      <c r="G307" s="123">
        <f t="shared" ca="1" si="36"/>
        <v>9.7847997000000001E-5</v>
      </c>
      <c r="H307" s="123">
        <f t="shared" ca="1" si="36"/>
        <v>1.39868305E-4</v>
      </c>
      <c r="I307" s="123">
        <f t="shared" ca="1" si="36"/>
        <v>9.4872237025000008E-4</v>
      </c>
      <c r="J307" s="123">
        <f t="shared" ca="1" si="36"/>
        <v>1.1149832200000001E-4</v>
      </c>
      <c r="K307" s="123">
        <f t="shared" ca="1" si="36"/>
        <v>2.11547468E-4</v>
      </c>
      <c r="L307" s="123">
        <f t="shared" ca="1" si="36"/>
        <v>1.7678941175000001E-4</v>
      </c>
      <c r="M307" s="123">
        <f t="shared" ca="1" si="36"/>
        <v>0</v>
      </c>
      <c r="N307" s="123">
        <f t="shared" ca="1" si="36"/>
        <v>1.7508465750000001E-5</v>
      </c>
      <c r="O307" s="123">
        <f t="shared" ca="1" si="36"/>
        <v>0</v>
      </c>
      <c r="P307" s="123">
        <f t="shared" ca="1" si="36"/>
        <v>0</v>
      </c>
      <c r="Q307" s="123">
        <f t="shared" ca="1" si="36"/>
        <v>0</v>
      </c>
      <c r="R307" s="123">
        <f t="shared" ca="1" si="36"/>
        <v>0</v>
      </c>
      <c r="S307" s="123">
        <f t="shared" ca="1" si="36"/>
        <v>0</v>
      </c>
      <c r="T307" s="123">
        <f t="shared" ca="1" si="35"/>
        <v>0</v>
      </c>
      <c r="U307" s="124">
        <f t="shared" ca="1" si="35"/>
        <v>1.6864446999999999E-4</v>
      </c>
      <c r="X307" s="146">
        <v>0</v>
      </c>
      <c r="Y307" s="146">
        <v>0</v>
      </c>
      <c r="Z307" s="146">
        <v>0</v>
      </c>
      <c r="AA307" s="146">
        <v>0</v>
      </c>
      <c r="AB307" s="146">
        <v>8.7345853000000005E-5</v>
      </c>
      <c r="AC307" s="146">
        <v>1.77478694E-4</v>
      </c>
      <c r="AD307" s="146">
        <v>1.2656744100000001E-4</v>
      </c>
      <c r="AE307" s="146">
        <v>0</v>
      </c>
      <c r="AF307" s="146">
        <v>8.3362730000000008E-4</v>
      </c>
      <c r="AG307" s="146">
        <v>8.32452032E-4</v>
      </c>
      <c r="AH307" s="146">
        <v>7.2192535699999998E-4</v>
      </c>
      <c r="AI307" s="146">
        <v>4.6328938999999999E-4</v>
      </c>
      <c r="AJ307" s="146">
        <v>8.7345853000000005E-5</v>
      </c>
      <c r="AK307" s="146">
        <v>1.77478694E-4</v>
      </c>
      <c r="AL307" s="146">
        <v>1.2656744100000001E-4</v>
      </c>
      <c r="AM307" s="146">
        <v>0</v>
      </c>
      <c r="AN307" s="146">
        <v>1.7782640000000002E-4</v>
      </c>
      <c r="AO307" s="146">
        <v>2.0506044E-4</v>
      </c>
      <c r="AP307" s="146">
        <v>1.7658638000000001E-4</v>
      </c>
      <c r="AQ307" s="146">
        <v>0</v>
      </c>
      <c r="AR307" s="146">
        <v>1.1049886469999999E-3</v>
      </c>
      <c r="AS307" s="146">
        <v>9.9480279100000002E-4</v>
      </c>
      <c r="AT307" s="146">
        <v>1.079597453E-3</v>
      </c>
      <c r="AU307" s="146">
        <v>6.1550058999999997E-4</v>
      </c>
      <c r="AV307" s="146">
        <v>1.03969722E-4</v>
      </c>
      <c r="AW307" s="146">
        <v>1.3958933300000002E-4</v>
      </c>
      <c r="AX307" s="146">
        <v>2.02434233E-4</v>
      </c>
      <c r="AY307" s="146">
        <v>0</v>
      </c>
      <c r="AZ307" s="146">
        <v>4.87847452E-4</v>
      </c>
      <c r="BA307" s="146">
        <v>3.5834241999999999E-4</v>
      </c>
      <c r="BB307" s="109">
        <v>0</v>
      </c>
      <c r="BC307" s="109">
        <v>0</v>
      </c>
      <c r="BD307" s="146">
        <v>2.3943965500000002E-4</v>
      </c>
      <c r="BE307" s="146">
        <v>1.7187194200000001E-4</v>
      </c>
      <c r="BF307" s="146">
        <v>1.58210757E-4</v>
      </c>
      <c r="BG307" s="146">
        <v>1.3763529300000001E-4</v>
      </c>
      <c r="BH307" s="146">
        <v>0</v>
      </c>
      <c r="BI307" s="146">
        <v>0</v>
      </c>
      <c r="BJ307" s="146">
        <v>0</v>
      </c>
      <c r="BK307" s="146">
        <v>0</v>
      </c>
      <c r="BL307" s="146">
        <v>1.9207811999999999E-5</v>
      </c>
      <c r="BM307" s="146">
        <v>1.7787195000000001E-5</v>
      </c>
      <c r="BN307" s="146">
        <v>1.6096469999999999E-5</v>
      </c>
      <c r="BO307" s="146">
        <v>1.6942386000000001E-5</v>
      </c>
      <c r="BP307" s="146">
        <v>0</v>
      </c>
      <c r="BQ307" s="146">
        <v>0</v>
      </c>
      <c r="BR307" s="146">
        <v>0</v>
      </c>
      <c r="BS307" s="146">
        <v>0</v>
      </c>
      <c r="BT307" s="146">
        <v>0</v>
      </c>
      <c r="BU307" s="146">
        <v>0</v>
      </c>
      <c r="BV307" s="146">
        <v>0</v>
      </c>
      <c r="BW307" s="146">
        <v>0</v>
      </c>
      <c r="BX307" s="146">
        <v>0</v>
      </c>
      <c r="BY307" s="146">
        <v>0</v>
      </c>
      <c r="BZ307" s="146">
        <v>0</v>
      </c>
      <c r="CA307" s="146">
        <v>0</v>
      </c>
      <c r="CB307" s="146">
        <v>0</v>
      </c>
      <c r="CC307" s="146">
        <v>0</v>
      </c>
      <c r="CD307" s="146">
        <v>0</v>
      </c>
      <c r="CE307" s="146">
        <v>0</v>
      </c>
      <c r="CF307" s="146">
        <v>0</v>
      </c>
      <c r="CG307" s="146">
        <v>0</v>
      </c>
      <c r="CH307" s="146">
        <v>0</v>
      </c>
      <c r="CI307" s="146">
        <v>0</v>
      </c>
      <c r="CJ307" s="146">
        <v>0</v>
      </c>
      <c r="CK307" s="146">
        <v>0</v>
      </c>
      <c r="CL307" s="146">
        <v>0</v>
      </c>
      <c r="CM307" s="146">
        <v>0</v>
      </c>
      <c r="CN307" s="146">
        <v>1.7766934299999999E-4</v>
      </c>
      <c r="CO307" s="146">
        <v>1.9371763300000001E-4</v>
      </c>
      <c r="CP307" s="146">
        <v>1.61080631E-4</v>
      </c>
      <c r="CQ307" s="146">
        <v>1.42110273E-4</v>
      </c>
      <c r="CT307" s="105"/>
    </row>
    <row r="308" spans="1:98" x14ac:dyDescent="0.25">
      <c r="A308" s="122" t="s">
        <v>692</v>
      </c>
      <c r="B308" s="104" t="s">
        <v>698</v>
      </c>
      <c r="C308" s="88" t="s">
        <v>50</v>
      </c>
      <c r="D308" s="123">
        <f t="shared" ca="1" si="36"/>
        <v>0</v>
      </c>
      <c r="E308" s="123">
        <f t="shared" ca="1" si="36"/>
        <v>9.0766559250000006E-5</v>
      </c>
      <c r="F308" s="123">
        <f t="shared" ca="1" si="36"/>
        <v>5.6264227275000002E-4</v>
      </c>
      <c r="G308" s="123">
        <f t="shared" ca="1" si="36"/>
        <v>9.0766559250000006E-5</v>
      </c>
      <c r="H308" s="123">
        <f t="shared" ca="1" si="36"/>
        <v>1.1517364324999999E-4</v>
      </c>
      <c r="I308" s="123">
        <f t="shared" ca="1" si="36"/>
        <v>0</v>
      </c>
      <c r="J308" s="123">
        <f t="shared" ca="1" si="36"/>
        <v>9.0489918999999994E-5</v>
      </c>
      <c r="K308" s="123">
        <f t="shared" ca="1" si="36"/>
        <v>1.5073346975E-4</v>
      </c>
      <c r="L308" s="123">
        <f t="shared" ca="1" si="36"/>
        <v>1.2763340149999998E-4</v>
      </c>
      <c r="M308" s="123">
        <f t="shared" ca="1" si="36"/>
        <v>0</v>
      </c>
      <c r="N308" s="123">
        <f t="shared" ca="1" si="36"/>
        <v>7.7489422500000002E-6</v>
      </c>
      <c r="O308" s="123">
        <f t="shared" ca="1" si="36"/>
        <v>0</v>
      </c>
      <c r="P308" s="123">
        <f t="shared" ca="1" si="36"/>
        <v>0</v>
      </c>
      <c r="Q308" s="123">
        <f t="shared" ca="1" si="36"/>
        <v>0</v>
      </c>
      <c r="R308" s="123">
        <f t="shared" ca="1" si="36"/>
        <v>0</v>
      </c>
      <c r="S308" s="123">
        <f t="shared" ca="1" si="36"/>
        <v>0</v>
      </c>
      <c r="T308" s="123">
        <f t="shared" ca="1" si="35"/>
        <v>0</v>
      </c>
      <c r="U308" s="124">
        <f t="shared" ca="1" si="35"/>
        <v>1.221096775E-4</v>
      </c>
      <c r="X308" s="146">
        <v>0</v>
      </c>
      <c r="Y308" s="146">
        <v>0</v>
      </c>
      <c r="Z308" s="146">
        <v>0</v>
      </c>
      <c r="AA308" s="146">
        <v>0</v>
      </c>
      <c r="AB308" s="146">
        <v>6.5948098000000001E-5</v>
      </c>
      <c r="AC308" s="146">
        <v>1.2837092299999999E-4</v>
      </c>
      <c r="AD308" s="146">
        <v>9.2169003000000006E-5</v>
      </c>
      <c r="AE308" s="146">
        <v>7.6578213E-5</v>
      </c>
      <c r="AF308" s="146">
        <v>5.83831308E-4</v>
      </c>
      <c r="AG308" s="146">
        <v>5.9991907599999999E-4</v>
      </c>
      <c r="AH308" s="146">
        <v>5.7274961199999994E-4</v>
      </c>
      <c r="AI308" s="146">
        <v>4.9406909500000003E-4</v>
      </c>
      <c r="AJ308" s="146">
        <v>6.5948098000000001E-5</v>
      </c>
      <c r="AK308" s="146">
        <v>1.2837092299999999E-4</v>
      </c>
      <c r="AL308" s="146">
        <v>9.2169003000000006E-5</v>
      </c>
      <c r="AM308" s="146">
        <v>7.6578213E-5</v>
      </c>
      <c r="AN308" s="146">
        <v>1.22636576E-4</v>
      </c>
      <c r="AO308" s="146">
        <v>1.4620160000000001E-4</v>
      </c>
      <c r="AP308" s="146">
        <v>1.2846192199999999E-4</v>
      </c>
      <c r="AQ308" s="146">
        <v>6.3394474999999996E-5</v>
      </c>
      <c r="AR308" s="146">
        <v>0</v>
      </c>
      <c r="AS308" s="146">
        <v>0</v>
      </c>
      <c r="AT308" s="146">
        <v>0</v>
      </c>
      <c r="AU308" s="146">
        <v>0</v>
      </c>
      <c r="AV308" s="146">
        <v>7.5675595000000004E-5</v>
      </c>
      <c r="AW308" s="146">
        <v>9.8274923999999995E-5</v>
      </c>
      <c r="AX308" s="146">
        <v>1.4669663600000001E-4</v>
      </c>
      <c r="AY308" s="146">
        <v>4.1312520999999999E-5</v>
      </c>
      <c r="AZ308" s="146">
        <v>3.4210557900000001E-4</v>
      </c>
      <c r="BA308" s="146">
        <v>2.608283E-4</v>
      </c>
      <c r="BB308" s="109">
        <v>0</v>
      </c>
      <c r="BC308" s="109">
        <v>0</v>
      </c>
      <c r="BD308" s="146">
        <v>1.6626087199999998E-4</v>
      </c>
      <c r="BE308" s="146">
        <v>1.2394749600000001E-4</v>
      </c>
      <c r="BF308" s="146">
        <v>1.1637235900000001E-4</v>
      </c>
      <c r="BG308" s="146">
        <v>1.0395287899999999E-4</v>
      </c>
      <c r="BH308" s="146">
        <v>0</v>
      </c>
      <c r="BI308" s="146">
        <v>0</v>
      </c>
      <c r="BJ308" s="146">
        <v>0</v>
      </c>
      <c r="BK308" s="146">
        <v>0</v>
      </c>
      <c r="BL308" s="146">
        <v>1.0587293E-5</v>
      </c>
      <c r="BM308" s="146">
        <v>1.0039452E-5</v>
      </c>
      <c r="BN308" s="146">
        <v>0</v>
      </c>
      <c r="BO308" s="146">
        <v>1.0369024000000001E-5</v>
      </c>
      <c r="BP308" s="146">
        <v>0</v>
      </c>
      <c r="BQ308" s="146">
        <v>0</v>
      </c>
      <c r="BR308" s="146">
        <v>0</v>
      </c>
      <c r="BS308" s="146">
        <v>0</v>
      </c>
      <c r="BT308" s="146">
        <v>0</v>
      </c>
      <c r="BU308" s="146">
        <v>0</v>
      </c>
      <c r="BV308" s="146">
        <v>0</v>
      </c>
      <c r="BW308" s="146">
        <v>0</v>
      </c>
      <c r="BX308" s="146">
        <v>0</v>
      </c>
      <c r="BY308" s="146">
        <v>0</v>
      </c>
      <c r="BZ308" s="146">
        <v>0</v>
      </c>
      <c r="CA308" s="146">
        <v>0</v>
      </c>
      <c r="CB308" s="146">
        <v>0</v>
      </c>
      <c r="CC308" s="146">
        <v>0</v>
      </c>
      <c r="CD308" s="146">
        <v>0</v>
      </c>
      <c r="CE308" s="146">
        <v>0</v>
      </c>
      <c r="CF308" s="146">
        <v>0</v>
      </c>
      <c r="CG308" s="146">
        <v>0</v>
      </c>
      <c r="CH308" s="146">
        <v>0</v>
      </c>
      <c r="CI308" s="146">
        <v>0</v>
      </c>
      <c r="CJ308" s="146">
        <v>0</v>
      </c>
      <c r="CK308" s="146">
        <v>0</v>
      </c>
      <c r="CL308" s="146">
        <v>0</v>
      </c>
      <c r="CM308" s="146">
        <v>0</v>
      </c>
      <c r="CN308" s="146">
        <v>1.2259901199999999E-4</v>
      </c>
      <c r="CO308" s="146">
        <v>1.3845217400000002E-4</v>
      </c>
      <c r="CP308" s="146">
        <v>1.19044106E-4</v>
      </c>
      <c r="CQ308" s="146">
        <v>1.08343418E-4</v>
      </c>
      <c r="CT308" s="105"/>
    </row>
    <row r="309" spans="1:98" x14ac:dyDescent="0.25">
      <c r="A309" s="122" t="s">
        <v>692</v>
      </c>
      <c r="B309" s="104" t="s">
        <v>698</v>
      </c>
      <c r="C309" s="88" t="s">
        <v>51</v>
      </c>
      <c r="D309" s="123">
        <f t="shared" ca="1" si="36"/>
        <v>0</v>
      </c>
      <c r="E309" s="123">
        <f t="shared" ca="1" si="36"/>
        <v>6.0036259999999999E-6</v>
      </c>
      <c r="F309" s="123">
        <f t="shared" ca="1" si="36"/>
        <v>5.5884478500000001E-5</v>
      </c>
      <c r="G309" s="123">
        <f t="shared" ca="1" si="36"/>
        <v>6.0036259999999999E-6</v>
      </c>
      <c r="H309" s="123">
        <f t="shared" ca="1" si="36"/>
        <v>1.068243925E-5</v>
      </c>
      <c r="I309" s="123">
        <f t="shared" ca="1" si="36"/>
        <v>0</v>
      </c>
      <c r="J309" s="123">
        <f t="shared" ca="1" si="36"/>
        <v>6.7109922500000003E-6</v>
      </c>
      <c r="K309" s="123">
        <f t="shared" ca="1" si="36"/>
        <v>1.5974068999999999E-5</v>
      </c>
      <c r="L309" s="123">
        <f t="shared" ca="1" si="36"/>
        <v>1.389619675E-5</v>
      </c>
      <c r="M309" s="123">
        <f t="shared" ca="1" si="36"/>
        <v>0</v>
      </c>
      <c r="N309" s="123">
        <f t="shared" ca="1" si="36"/>
        <v>0</v>
      </c>
      <c r="O309" s="123">
        <f t="shared" ca="1" si="36"/>
        <v>0</v>
      </c>
      <c r="P309" s="123">
        <f t="shared" ca="1" si="36"/>
        <v>0</v>
      </c>
      <c r="Q309" s="123">
        <f t="shared" ca="1" si="36"/>
        <v>0</v>
      </c>
      <c r="R309" s="123">
        <f t="shared" ca="1" si="36"/>
        <v>0</v>
      </c>
      <c r="S309" s="123">
        <f t="shared" ca="1" si="36"/>
        <v>0</v>
      </c>
      <c r="T309" s="123">
        <f t="shared" ca="1" si="35"/>
        <v>0</v>
      </c>
      <c r="U309" s="124">
        <f t="shared" ca="1" si="35"/>
        <v>1.3263203750000001E-5</v>
      </c>
      <c r="X309" s="146">
        <v>0</v>
      </c>
      <c r="Y309" s="146">
        <v>0</v>
      </c>
      <c r="Z309" s="146">
        <v>0</v>
      </c>
      <c r="AA309" s="146">
        <v>0</v>
      </c>
      <c r="AB309" s="146">
        <v>0</v>
      </c>
      <c r="AC309" s="146">
        <v>1.3777818E-5</v>
      </c>
      <c r="AD309" s="146">
        <v>1.0236686E-5</v>
      </c>
      <c r="AE309" s="146">
        <v>0</v>
      </c>
      <c r="AF309" s="146">
        <v>6.0156650000000003E-5</v>
      </c>
      <c r="AG309" s="146">
        <v>6.4007213000000002E-5</v>
      </c>
      <c r="AH309" s="146">
        <v>5.9074611999999998E-5</v>
      </c>
      <c r="AI309" s="146">
        <v>4.0299439000000002E-5</v>
      </c>
      <c r="AJ309" s="146">
        <v>0</v>
      </c>
      <c r="AK309" s="146">
        <v>1.3777818E-5</v>
      </c>
      <c r="AL309" s="146">
        <v>1.0236686E-5</v>
      </c>
      <c r="AM309" s="146">
        <v>0</v>
      </c>
      <c r="AN309" s="146">
        <v>1.2765383E-5</v>
      </c>
      <c r="AO309" s="146">
        <v>1.5703450999999999E-5</v>
      </c>
      <c r="AP309" s="146">
        <v>1.4260923000000001E-5</v>
      </c>
      <c r="AQ309" s="146">
        <v>0</v>
      </c>
      <c r="AR309" s="146">
        <v>0</v>
      </c>
      <c r="AS309" s="146">
        <v>0</v>
      </c>
      <c r="AT309" s="146">
        <v>0</v>
      </c>
      <c r="AU309" s="146">
        <v>0</v>
      </c>
      <c r="AV309" s="146">
        <v>0</v>
      </c>
      <c r="AW309" s="146">
        <v>1.0548922999999999E-5</v>
      </c>
      <c r="AX309" s="146">
        <v>1.6295046000000002E-5</v>
      </c>
      <c r="AY309" s="146">
        <v>0</v>
      </c>
      <c r="AZ309" s="146">
        <v>3.5663447999999999E-5</v>
      </c>
      <c r="BA309" s="146">
        <v>2.8232827999999998E-5</v>
      </c>
      <c r="BB309" s="109">
        <v>0</v>
      </c>
      <c r="BC309" s="109">
        <v>0</v>
      </c>
      <c r="BD309" s="146">
        <v>1.7365642E-5</v>
      </c>
      <c r="BE309" s="146">
        <v>1.342736E-5</v>
      </c>
      <c r="BF309" s="146">
        <v>1.2886916000000001E-5</v>
      </c>
      <c r="BG309" s="146">
        <v>1.1904869E-5</v>
      </c>
      <c r="BH309" s="146">
        <v>0</v>
      </c>
      <c r="BI309" s="146">
        <v>0</v>
      </c>
      <c r="BJ309" s="146">
        <v>0</v>
      </c>
      <c r="BK309" s="146">
        <v>0</v>
      </c>
      <c r="BL309" s="146">
        <v>0</v>
      </c>
      <c r="BM309" s="146">
        <v>0</v>
      </c>
      <c r="BN309" s="146">
        <v>0</v>
      </c>
      <c r="BO309" s="146">
        <v>0</v>
      </c>
      <c r="BP309" s="146">
        <v>0</v>
      </c>
      <c r="BQ309" s="146">
        <v>0</v>
      </c>
      <c r="BR309" s="146">
        <v>0</v>
      </c>
      <c r="BS309" s="146">
        <v>0</v>
      </c>
      <c r="BT309" s="146">
        <v>0</v>
      </c>
      <c r="BU309" s="146">
        <v>0</v>
      </c>
      <c r="BV309" s="146">
        <v>0</v>
      </c>
      <c r="BW309" s="146">
        <v>0</v>
      </c>
      <c r="BX309" s="146">
        <v>0</v>
      </c>
      <c r="BY309" s="146">
        <v>0</v>
      </c>
      <c r="BZ309" s="146">
        <v>0</v>
      </c>
      <c r="CA309" s="146">
        <v>0</v>
      </c>
      <c r="CB309" s="146">
        <v>0</v>
      </c>
      <c r="CC309" s="146">
        <v>0</v>
      </c>
      <c r="CD309" s="146">
        <v>0</v>
      </c>
      <c r="CE309" s="146">
        <v>0</v>
      </c>
      <c r="CF309" s="146">
        <v>0</v>
      </c>
      <c r="CG309" s="146">
        <v>0</v>
      </c>
      <c r="CH309" s="146">
        <v>0</v>
      </c>
      <c r="CI309" s="146">
        <v>0</v>
      </c>
      <c r="CJ309" s="146">
        <v>0</v>
      </c>
      <c r="CK309" s="146">
        <v>0</v>
      </c>
      <c r="CL309" s="146">
        <v>0</v>
      </c>
      <c r="CM309" s="146">
        <v>0</v>
      </c>
      <c r="CN309" s="146">
        <v>1.2684537E-5</v>
      </c>
      <c r="CO309" s="146">
        <v>1.4820701E-5</v>
      </c>
      <c r="CP309" s="146">
        <v>1.31743E-5</v>
      </c>
      <c r="CQ309" s="146">
        <v>1.2373276999999999E-5</v>
      </c>
      <c r="CT309" s="105"/>
    </row>
    <row r="310" spans="1:98" x14ac:dyDescent="0.25">
      <c r="A310" s="122" t="s">
        <v>692</v>
      </c>
      <c r="B310" s="104" t="s">
        <v>698</v>
      </c>
      <c r="C310" s="88" t="s">
        <v>117</v>
      </c>
      <c r="D310" s="123">
        <f t="shared" ca="1" si="36"/>
        <v>1.893753975E-5</v>
      </c>
      <c r="E310" s="123">
        <f t="shared" ca="1" si="36"/>
        <v>3.4029500500000001E-5</v>
      </c>
      <c r="F310" s="123">
        <f t="shared" ca="1" si="36"/>
        <v>1.2210465970000002E-3</v>
      </c>
      <c r="G310" s="123">
        <f t="shared" ca="1" si="36"/>
        <v>3.4029500500000001E-5</v>
      </c>
      <c r="H310" s="123">
        <f t="shared" ca="1" si="36"/>
        <v>0</v>
      </c>
      <c r="I310" s="123">
        <f t="shared" ca="1" si="36"/>
        <v>0</v>
      </c>
      <c r="J310" s="123">
        <f t="shared" ca="1" si="36"/>
        <v>3.1591540000000002E-6</v>
      </c>
      <c r="K310" s="123">
        <f t="shared" ca="1" si="36"/>
        <v>1.8808963790250002E-2</v>
      </c>
      <c r="L310" s="123">
        <f t="shared" ca="1" si="36"/>
        <v>7.2020885666749995E-2</v>
      </c>
      <c r="M310" s="123">
        <f t="shared" ca="1" si="36"/>
        <v>0</v>
      </c>
      <c r="N310" s="123">
        <f t="shared" ca="1" si="36"/>
        <v>4.5246168E-5</v>
      </c>
      <c r="O310" s="123">
        <f t="shared" ca="1" si="36"/>
        <v>0</v>
      </c>
      <c r="P310" s="123">
        <f t="shared" ca="1" si="36"/>
        <v>0</v>
      </c>
      <c r="Q310" s="123">
        <f t="shared" ca="1" si="36"/>
        <v>0</v>
      </c>
      <c r="R310" s="123">
        <f t="shared" ca="1" si="36"/>
        <v>0</v>
      </c>
      <c r="S310" s="123">
        <f t="shared" ca="1" si="36"/>
        <v>0</v>
      </c>
      <c r="T310" s="123">
        <f t="shared" ca="1" si="35"/>
        <v>3.47911575E-6</v>
      </c>
      <c r="U310" s="124">
        <f t="shared" ca="1" si="35"/>
        <v>4.4522408975E-4</v>
      </c>
      <c r="X310" s="146">
        <v>6.2543901000000005E-5</v>
      </c>
      <c r="Y310" s="146">
        <v>0</v>
      </c>
      <c r="Z310" s="146">
        <v>1.3206257999999999E-5</v>
      </c>
      <c r="AA310" s="146">
        <v>0</v>
      </c>
      <c r="AB310" s="146">
        <v>0</v>
      </c>
      <c r="AC310" s="146">
        <v>2.8243949E-5</v>
      </c>
      <c r="AD310" s="146">
        <v>0</v>
      </c>
      <c r="AE310" s="146">
        <v>1.07874053E-4</v>
      </c>
      <c r="AF310" s="146">
        <v>1.263150115E-3</v>
      </c>
      <c r="AG310" s="146">
        <v>1.241599302E-3</v>
      </c>
      <c r="AH310" s="146">
        <v>1.226765179E-3</v>
      </c>
      <c r="AI310" s="146">
        <v>1.1526717919999999E-3</v>
      </c>
      <c r="AJ310" s="146">
        <v>0</v>
      </c>
      <c r="AK310" s="146">
        <v>2.8243949E-5</v>
      </c>
      <c r="AL310" s="146">
        <v>0</v>
      </c>
      <c r="AM310" s="146">
        <v>1.07874053E-4</v>
      </c>
      <c r="AN310" s="146">
        <v>0</v>
      </c>
      <c r="AO310" s="146">
        <v>0</v>
      </c>
      <c r="AP310" s="146">
        <v>0</v>
      </c>
      <c r="AQ310" s="146">
        <v>0</v>
      </c>
      <c r="AR310" s="146">
        <v>0</v>
      </c>
      <c r="AS310" s="146">
        <v>0</v>
      </c>
      <c r="AT310" s="146">
        <v>0</v>
      </c>
      <c r="AU310" s="146">
        <v>0</v>
      </c>
      <c r="AV310" s="146">
        <v>1.2636616000000001E-5</v>
      </c>
      <c r="AW310" s="146">
        <v>0</v>
      </c>
      <c r="AX310" s="146">
        <v>0</v>
      </c>
      <c r="AY310" s="146">
        <v>0</v>
      </c>
      <c r="AZ310" s="146">
        <v>3.5553757443000003E-2</v>
      </c>
      <c r="BA310" s="146">
        <v>3.9682097717999999E-2</v>
      </c>
      <c r="BB310" s="109">
        <v>0</v>
      </c>
      <c r="BC310" s="109">
        <v>0</v>
      </c>
      <c r="BD310" s="146">
        <v>0.108728747709</v>
      </c>
      <c r="BE310" s="146">
        <v>0.105816132934</v>
      </c>
      <c r="BF310" s="146">
        <v>3.0573710059E-2</v>
      </c>
      <c r="BG310" s="146">
        <v>4.2964951965000005E-2</v>
      </c>
      <c r="BH310" s="146">
        <v>0</v>
      </c>
      <c r="BI310" s="146">
        <v>0</v>
      </c>
      <c r="BJ310" s="146">
        <v>0</v>
      </c>
      <c r="BK310" s="146">
        <v>0</v>
      </c>
      <c r="BL310" s="146">
        <v>4.8247283999999998E-5</v>
      </c>
      <c r="BM310" s="146">
        <v>4.409814E-5</v>
      </c>
      <c r="BN310" s="146">
        <v>4.2628120999999997E-5</v>
      </c>
      <c r="BO310" s="146">
        <v>4.6011126999999998E-5</v>
      </c>
      <c r="BP310" s="146">
        <v>0</v>
      </c>
      <c r="BQ310" s="146">
        <v>0</v>
      </c>
      <c r="BR310" s="146">
        <v>0</v>
      </c>
      <c r="BS310" s="146">
        <v>0</v>
      </c>
      <c r="BT310" s="146">
        <v>0</v>
      </c>
      <c r="BU310" s="146">
        <v>0</v>
      </c>
      <c r="BV310" s="146">
        <v>0</v>
      </c>
      <c r="BW310" s="146">
        <v>0</v>
      </c>
      <c r="BX310" s="146">
        <v>0</v>
      </c>
      <c r="BY310" s="146">
        <v>0</v>
      </c>
      <c r="BZ310" s="146">
        <v>0</v>
      </c>
      <c r="CA310" s="146">
        <v>0</v>
      </c>
      <c r="CB310" s="146">
        <v>0</v>
      </c>
      <c r="CC310" s="146">
        <v>0</v>
      </c>
      <c r="CD310" s="146">
        <v>0</v>
      </c>
      <c r="CE310" s="146">
        <v>0</v>
      </c>
      <c r="CF310" s="146">
        <v>0</v>
      </c>
      <c r="CG310" s="146">
        <v>0</v>
      </c>
      <c r="CH310" s="146">
        <v>0</v>
      </c>
      <c r="CI310" s="146">
        <v>0</v>
      </c>
      <c r="CJ310" s="146">
        <v>1.3916463E-5</v>
      </c>
      <c r="CK310" s="146">
        <v>0</v>
      </c>
      <c r="CL310" s="146">
        <v>0</v>
      </c>
      <c r="CM310" s="146">
        <v>0</v>
      </c>
      <c r="CN310" s="146">
        <v>4.4246039999999996E-4</v>
      </c>
      <c r="CO310" s="146">
        <v>5.0693629099999996E-4</v>
      </c>
      <c r="CP310" s="146">
        <v>4.4022985699999998E-4</v>
      </c>
      <c r="CQ310" s="146">
        <v>3.9126981099999998E-4</v>
      </c>
      <c r="CT310" s="105"/>
    </row>
    <row r="311" spans="1:98" x14ac:dyDescent="0.25">
      <c r="A311" s="122" t="s">
        <v>692</v>
      </c>
      <c r="B311" s="104" t="s">
        <v>698</v>
      </c>
      <c r="C311" s="88" t="s">
        <v>15</v>
      </c>
      <c r="D311" s="123">
        <f t="shared" ca="1" si="36"/>
        <v>0</v>
      </c>
      <c r="E311" s="123">
        <f t="shared" ca="1" si="36"/>
        <v>0</v>
      </c>
      <c r="F311" s="123">
        <f t="shared" ca="1" si="36"/>
        <v>6.9586674825E-4</v>
      </c>
      <c r="G311" s="123">
        <f t="shared" ca="1" si="36"/>
        <v>0</v>
      </c>
      <c r="H311" s="123">
        <f t="shared" ca="1" si="36"/>
        <v>1.2358237499999999E-5</v>
      </c>
      <c r="I311" s="123">
        <f t="shared" ca="1" si="36"/>
        <v>4.0976339100000001E-4</v>
      </c>
      <c r="J311" s="123">
        <f t="shared" ca="1" si="36"/>
        <v>1.6857029074999997E-4</v>
      </c>
      <c r="K311" s="123">
        <f t="shared" ca="1" si="36"/>
        <v>2.5904247099999998E-4</v>
      </c>
      <c r="L311" s="123">
        <f t="shared" ca="1" si="36"/>
        <v>2.2752582975000001E-4</v>
      </c>
      <c r="M311" s="123">
        <f t="shared" ca="1" si="36"/>
        <v>0</v>
      </c>
      <c r="N311" s="123">
        <f t="shared" ca="1" si="36"/>
        <v>2.6619017E-5</v>
      </c>
      <c r="O311" s="123">
        <f t="shared" ca="1" si="36"/>
        <v>0</v>
      </c>
      <c r="P311" s="123">
        <f t="shared" ca="1" si="36"/>
        <v>0</v>
      </c>
      <c r="Q311" s="123">
        <f t="shared" ca="1" si="36"/>
        <v>0</v>
      </c>
      <c r="R311" s="123">
        <f t="shared" ca="1" si="36"/>
        <v>0</v>
      </c>
      <c r="S311" s="123">
        <f t="shared" ca="1" si="36"/>
        <v>0</v>
      </c>
      <c r="T311" s="123">
        <f t="shared" ca="1" si="35"/>
        <v>3.0117622500000002E-6</v>
      </c>
      <c r="U311" s="124">
        <f t="shared" ca="1" si="35"/>
        <v>2.3465849375000001E-4</v>
      </c>
      <c r="X311" s="146">
        <v>0</v>
      </c>
      <c r="Y311" s="146">
        <v>0</v>
      </c>
      <c r="Z311" s="146">
        <v>0</v>
      </c>
      <c r="AA311" s="146">
        <v>0</v>
      </c>
      <c r="AB311" s="146">
        <v>0</v>
      </c>
      <c r="AC311" s="146">
        <v>0</v>
      </c>
      <c r="AD311" s="146">
        <v>0</v>
      </c>
      <c r="AE311" s="146">
        <v>0</v>
      </c>
      <c r="AF311" s="146">
        <v>7.0102608499999998E-4</v>
      </c>
      <c r="AG311" s="146">
        <v>7.1346427500000001E-4</v>
      </c>
      <c r="AH311" s="146">
        <v>7.0456516399999998E-4</v>
      </c>
      <c r="AI311" s="146">
        <v>6.6441146900000003E-4</v>
      </c>
      <c r="AJ311" s="146">
        <v>0</v>
      </c>
      <c r="AK311" s="146">
        <v>0</v>
      </c>
      <c r="AL311" s="146">
        <v>0</v>
      </c>
      <c r="AM311" s="146">
        <v>0</v>
      </c>
      <c r="AN311" s="146">
        <v>0</v>
      </c>
      <c r="AO311" s="146">
        <v>0</v>
      </c>
      <c r="AP311" s="146">
        <v>1.4972577E-5</v>
      </c>
      <c r="AQ311" s="146">
        <v>3.4460372999999999E-5</v>
      </c>
      <c r="AR311" s="146">
        <v>4.8295427100000001E-4</v>
      </c>
      <c r="AS311" s="146">
        <v>4.2879962999999998E-4</v>
      </c>
      <c r="AT311" s="146">
        <v>4.6306559800000002E-4</v>
      </c>
      <c r="AU311" s="146">
        <v>2.6423406499999998E-4</v>
      </c>
      <c r="AV311" s="146">
        <v>1.54617221E-4</v>
      </c>
      <c r="AW311" s="146">
        <v>1.33131104E-4</v>
      </c>
      <c r="AX311" s="146">
        <v>2.0321731399999999E-4</v>
      </c>
      <c r="AY311" s="146">
        <v>1.83315524E-4</v>
      </c>
      <c r="AZ311" s="146">
        <v>6.02233102E-4</v>
      </c>
      <c r="BA311" s="146">
        <v>4.3393678200000002E-4</v>
      </c>
      <c r="BB311" s="109">
        <v>0</v>
      </c>
      <c r="BC311" s="109">
        <v>0</v>
      </c>
      <c r="BD311" s="146">
        <v>2.8886285500000003E-4</v>
      </c>
      <c r="BE311" s="146">
        <v>2.08456559E-4</v>
      </c>
      <c r="BF311" s="146">
        <v>2.16628701E-4</v>
      </c>
      <c r="BG311" s="146">
        <v>1.9615520399999999E-4</v>
      </c>
      <c r="BH311" s="146">
        <v>0</v>
      </c>
      <c r="BI311" s="146">
        <v>0</v>
      </c>
      <c r="BJ311" s="146">
        <v>0</v>
      </c>
      <c r="BK311" s="146">
        <v>0</v>
      </c>
      <c r="BL311" s="146">
        <v>2.7484890000000001E-5</v>
      </c>
      <c r="BM311" s="146">
        <v>2.6405193999999999E-5</v>
      </c>
      <c r="BN311" s="146">
        <v>2.5318921E-5</v>
      </c>
      <c r="BO311" s="146">
        <v>2.7267063000000001E-5</v>
      </c>
      <c r="BP311" s="146">
        <v>0</v>
      </c>
      <c r="BQ311" s="146">
        <v>0</v>
      </c>
      <c r="BR311" s="146">
        <v>0</v>
      </c>
      <c r="BS311" s="146">
        <v>0</v>
      </c>
      <c r="BT311" s="146">
        <v>0</v>
      </c>
      <c r="BU311" s="146">
        <v>0</v>
      </c>
      <c r="BV311" s="146">
        <v>0</v>
      </c>
      <c r="BW311" s="146">
        <v>0</v>
      </c>
      <c r="BX311" s="146">
        <v>0</v>
      </c>
      <c r="BY311" s="146">
        <v>0</v>
      </c>
      <c r="BZ311" s="146">
        <v>0</v>
      </c>
      <c r="CA311" s="146">
        <v>0</v>
      </c>
      <c r="CB311" s="146">
        <v>0</v>
      </c>
      <c r="CC311" s="146">
        <v>0</v>
      </c>
      <c r="CD311" s="146">
        <v>0</v>
      </c>
      <c r="CE311" s="146">
        <v>0</v>
      </c>
      <c r="CF311" s="146">
        <v>0</v>
      </c>
      <c r="CG311" s="146">
        <v>0</v>
      </c>
      <c r="CH311" s="146">
        <v>0</v>
      </c>
      <c r="CI311" s="146">
        <v>0</v>
      </c>
      <c r="CJ311" s="146">
        <v>1.2047049000000001E-5</v>
      </c>
      <c r="CK311" s="146">
        <v>0</v>
      </c>
      <c r="CL311" s="146">
        <v>0</v>
      </c>
      <c r="CM311" s="146">
        <v>0</v>
      </c>
      <c r="CN311" s="146">
        <v>2.3701251399999999E-4</v>
      </c>
      <c r="CO311" s="146">
        <v>2.6559489400000002E-4</v>
      </c>
      <c r="CP311" s="146">
        <v>2.2985323099999999E-4</v>
      </c>
      <c r="CQ311" s="146">
        <v>2.0617333599999999E-4</v>
      </c>
      <c r="CT311" s="105"/>
    </row>
    <row r="312" spans="1:98" x14ac:dyDescent="0.25">
      <c r="A312" s="122" t="s">
        <v>692</v>
      </c>
      <c r="B312" s="104" t="s">
        <v>698</v>
      </c>
      <c r="C312" s="88" t="s">
        <v>11</v>
      </c>
      <c r="D312" s="123">
        <f t="shared" ca="1" si="36"/>
        <v>0</v>
      </c>
      <c r="E312" s="123">
        <f t="shared" ca="1" si="36"/>
        <v>0</v>
      </c>
      <c r="F312" s="123">
        <f t="shared" ca="1" si="36"/>
        <v>3.1289197000000004E-5</v>
      </c>
      <c r="G312" s="123">
        <f t="shared" ca="1" si="36"/>
        <v>0</v>
      </c>
      <c r="H312" s="123">
        <f t="shared" ca="1" si="36"/>
        <v>0</v>
      </c>
      <c r="I312" s="123">
        <f t="shared" ca="1" si="36"/>
        <v>2.6799512099999999E-4</v>
      </c>
      <c r="J312" s="123">
        <f t="shared" ca="1" si="36"/>
        <v>0</v>
      </c>
      <c r="K312" s="123">
        <f t="shared" ca="1" si="36"/>
        <v>8.1312257499999998E-6</v>
      </c>
      <c r="L312" s="123">
        <f t="shared" ca="1" si="36"/>
        <v>0</v>
      </c>
      <c r="M312" s="123">
        <f t="shared" ca="1" si="36"/>
        <v>0</v>
      </c>
      <c r="N312" s="123">
        <f t="shared" ca="1" si="36"/>
        <v>0</v>
      </c>
      <c r="O312" s="123">
        <f t="shared" ca="1" si="36"/>
        <v>0</v>
      </c>
      <c r="P312" s="123">
        <f t="shared" ca="1" si="36"/>
        <v>0</v>
      </c>
      <c r="Q312" s="123">
        <f t="shared" ca="1" si="36"/>
        <v>0</v>
      </c>
      <c r="R312" s="123">
        <f t="shared" ca="1" si="36"/>
        <v>0</v>
      </c>
      <c r="S312" s="123">
        <f t="shared" ca="1" si="36"/>
        <v>0</v>
      </c>
      <c r="T312" s="123">
        <f t="shared" ca="1" si="35"/>
        <v>0</v>
      </c>
      <c r="U312" s="124">
        <f t="shared" ca="1" si="35"/>
        <v>0</v>
      </c>
      <c r="X312" s="146">
        <v>0</v>
      </c>
      <c r="Y312" s="146">
        <v>0</v>
      </c>
      <c r="Z312" s="146">
        <v>0</v>
      </c>
      <c r="AA312" s="146">
        <v>0</v>
      </c>
      <c r="AB312" s="146">
        <v>0</v>
      </c>
      <c r="AC312" s="146">
        <v>0</v>
      </c>
      <c r="AD312" s="146">
        <v>0</v>
      </c>
      <c r="AE312" s="146">
        <v>0</v>
      </c>
      <c r="AF312" s="146">
        <v>3.2148728000000003E-5</v>
      </c>
      <c r="AG312" s="146">
        <v>3.3229513E-5</v>
      </c>
      <c r="AH312" s="146">
        <v>3.1956877999999999E-5</v>
      </c>
      <c r="AI312" s="146">
        <v>2.7821669E-5</v>
      </c>
      <c r="AJ312" s="146">
        <v>0</v>
      </c>
      <c r="AK312" s="146">
        <v>0</v>
      </c>
      <c r="AL312" s="146">
        <v>0</v>
      </c>
      <c r="AM312" s="146">
        <v>0</v>
      </c>
      <c r="AN312" s="146">
        <v>0</v>
      </c>
      <c r="AO312" s="146">
        <v>0</v>
      </c>
      <c r="AP312" s="146">
        <v>0</v>
      </c>
      <c r="AQ312" s="146">
        <v>0</v>
      </c>
      <c r="AR312" s="146">
        <v>3.15711079E-4</v>
      </c>
      <c r="AS312" s="146">
        <v>2.8035621999999999E-4</v>
      </c>
      <c r="AT312" s="146">
        <v>3.0438762499999998E-4</v>
      </c>
      <c r="AU312" s="146">
        <v>1.7152555999999999E-4</v>
      </c>
      <c r="AV312" s="146">
        <v>0</v>
      </c>
      <c r="AW312" s="146">
        <v>0</v>
      </c>
      <c r="AX312" s="146">
        <v>0</v>
      </c>
      <c r="AY312" s="146">
        <v>0</v>
      </c>
      <c r="AZ312" s="146">
        <v>1.8468497999999999E-5</v>
      </c>
      <c r="BA312" s="146">
        <v>1.4056405E-5</v>
      </c>
      <c r="BB312" s="109">
        <v>0</v>
      </c>
      <c r="BC312" s="109">
        <v>0</v>
      </c>
      <c r="BD312" s="146">
        <v>0</v>
      </c>
      <c r="BE312" s="146">
        <v>0</v>
      </c>
      <c r="BF312" s="146">
        <v>0</v>
      </c>
      <c r="BG312" s="146">
        <v>0</v>
      </c>
      <c r="BH312" s="146">
        <v>0</v>
      </c>
      <c r="BI312" s="146">
        <v>0</v>
      </c>
      <c r="BJ312" s="146">
        <v>0</v>
      </c>
      <c r="BK312" s="146">
        <v>0</v>
      </c>
      <c r="BL312" s="146">
        <v>0</v>
      </c>
      <c r="BM312" s="146">
        <v>0</v>
      </c>
      <c r="BN312" s="146">
        <v>0</v>
      </c>
      <c r="BO312" s="146">
        <v>0</v>
      </c>
      <c r="BP312" s="146">
        <v>0</v>
      </c>
      <c r="BQ312" s="146">
        <v>0</v>
      </c>
      <c r="BR312" s="146">
        <v>0</v>
      </c>
      <c r="BS312" s="146">
        <v>0</v>
      </c>
      <c r="BT312" s="146">
        <v>0</v>
      </c>
      <c r="BU312" s="146">
        <v>0</v>
      </c>
      <c r="BV312" s="146">
        <v>0</v>
      </c>
      <c r="BW312" s="146">
        <v>0</v>
      </c>
      <c r="BX312" s="146">
        <v>0</v>
      </c>
      <c r="BY312" s="146">
        <v>0</v>
      </c>
      <c r="BZ312" s="146">
        <v>0</v>
      </c>
      <c r="CA312" s="146">
        <v>0</v>
      </c>
      <c r="CB312" s="146">
        <v>0</v>
      </c>
      <c r="CC312" s="146">
        <v>0</v>
      </c>
      <c r="CD312" s="146">
        <v>0</v>
      </c>
      <c r="CE312" s="146">
        <v>0</v>
      </c>
      <c r="CF312" s="146">
        <v>0</v>
      </c>
      <c r="CG312" s="146">
        <v>0</v>
      </c>
      <c r="CH312" s="146">
        <v>0</v>
      </c>
      <c r="CI312" s="146">
        <v>0</v>
      </c>
      <c r="CJ312" s="146">
        <v>0</v>
      </c>
      <c r="CK312" s="146">
        <v>0</v>
      </c>
      <c r="CL312" s="146">
        <v>0</v>
      </c>
      <c r="CM312" s="146">
        <v>0</v>
      </c>
      <c r="CN312" s="146">
        <v>0</v>
      </c>
      <c r="CO312" s="146">
        <v>0</v>
      </c>
      <c r="CP312" s="146">
        <v>0</v>
      </c>
      <c r="CQ312" s="146">
        <v>0</v>
      </c>
      <c r="CT312" s="105"/>
    </row>
    <row r="313" spans="1:98" x14ac:dyDescent="0.25">
      <c r="A313" s="122" t="s">
        <v>692</v>
      </c>
      <c r="B313" s="104" t="s">
        <v>698</v>
      </c>
      <c r="C313" s="88" t="s">
        <v>19</v>
      </c>
      <c r="D313" s="123">
        <f t="shared" ca="1" si="36"/>
        <v>2.7972917499999998E-6</v>
      </c>
      <c r="E313" s="123">
        <f t="shared" ca="1" si="36"/>
        <v>0</v>
      </c>
      <c r="F313" s="123">
        <f t="shared" ca="1" si="36"/>
        <v>6.5642305750000004E-5</v>
      </c>
      <c r="G313" s="123">
        <f t="shared" ca="1" si="36"/>
        <v>0</v>
      </c>
      <c r="H313" s="123">
        <f t="shared" ca="1" si="36"/>
        <v>0</v>
      </c>
      <c r="I313" s="123">
        <f t="shared" ca="1" si="36"/>
        <v>1.1513888517E-2</v>
      </c>
      <c r="J313" s="123">
        <f t="shared" ca="1" si="36"/>
        <v>0</v>
      </c>
      <c r="K313" s="123">
        <f t="shared" ca="1" si="36"/>
        <v>3.2522684999999998E-5</v>
      </c>
      <c r="L313" s="123">
        <f t="shared" ca="1" si="36"/>
        <v>2.3824479499999999E-5</v>
      </c>
      <c r="M313" s="123">
        <f t="shared" ca="1" si="36"/>
        <v>0</v>
      </c>
      <c r="N313" s="123">
        <f t="shared" ca="1" si="36"/>
        <v>0</v>
      </c>
      <c r="O313" s="123">
        <f t="shared" ca="1" si="36"/>
        <v>0</v>
      </c>
      <c r="P313" s="123">
        <f t="shared" ca="1" si="36"/>
        <v>0</v>
      </c>
      <c r="Q313" s="123">
        <f t="shared" ca="1" si="36"/>
        <v>0</v>
      </c>
      <c r="R313" s="123">
        <f t="shared" ca="1" si="36"/>
        <v>0</v>
      </c>
      <c r="S313" s="123">
        <f t="shared" ca="1" si="36"/>
        <v>0</v>
      </c>
      <c r="T313" s="123">
        <f t="shared" ca="1" si="35"/>
        <v>0</v>
      </c>
      <c r="U313" s="124">
        <f t="shared" ca="1" si="35"/>
        <v>2.325191775E-5</v>
      </c>
      <c r="X313" s="146">
        <v>1.1189166999999999E-5</v>
      </c>
      <c r="Y313" s="146">
        <v>0</v>
      </c>
      <c r="Z313" s="146">
        <v>0</v>
      </c>
      <c r="AA313" s="146">
        <v>0</v>
      </c>
      <c r="AB313" s="146">
        <v>0</v>
      </c>
      <c r="AC313" s="146">
        <v>0</v>
      </c>
      <c r="AD313" s="146">
        <v>0</v>
      </c>
      <c r="AE313" s="146">
        <v>0</v>
      </c>
      <c r="AF313" s="146">
        <v>6.8444965000000004E-5</v>
      </c>
      <c r="AG313" s="146">
        <v>6.6720694000000003E-5</v>
      </c>
      <c r="AH313" s="146">
        <v>6.5876285000000004E-5</v>
      </c>
      <c r="AI313" s="146">
        <v>6.1527279000000006E-5</v>
      </c>
      <c r="AJ313" s="146">
        <v>0</v>
      </c>
      <c r="AK313" s="146">
        <v>0</v>
      </c>
      <c r="AL313" s="146">
        <v>0</v>
      </c>
      <c r="AM313" s="146">
        <v>0</v>
      </c>
      <c r="AN313" s="146">
        <v>0</v>
      </c>
      <c r="AO313" s="146">
        <v>0</v>
      </c>
      <c r="AP313" s="146">
        <v>0</v>
      </c>
      <c r="AQ313" s="146">
        <v>0</v>
      </c>
      <c r="AR313" s="146">
        <v>1.1251501746E-2</v>
      </c>
      <c r="AS313" s="146">
        <v>1.1328427772000001E-2</v>
      </c>
      <c r="AT313" s="146">
        <v>1.1207845955999999E-2</v>
      </c>
      <c r="AU313" s="146">
        <v>1.2267778594E-2</v>
      </c>
      <c r="AV313" s="146">
        <v>0</v>
      </c>
      <c r="AW313" s="146">
        <v>0</v>
      </c>
      <c r="AX313" s="146">
        <v>0</v>
      </c>
      <c r="AY313" s="146">
        <v>0</v>
      </c>
      <c r="AZ313" s="146">
        <v>7.3916580999999998E-5</v>
      </c>
      <c r="BA313" s="146">
        <v>5.6174159000000003E-5</v>
      </c>
      <c r="BB313" s="109">
        <v>0</v>
      </c>
      <c r="BC313" s="109">
        <v>0</v>
      </c>
      <c r="BD313" s="146">
        <v>3.0606606000000002E-5</v>
      </c>
      <c r="BE313" s="146">
        <v>2.2899468999999998E-5</v>
      </c>
      <c r="BF313" s="146">
        <v>2.1972172E-5</v>
      </c>
      <c r="BG313" s="146">
        <v>1.9819671E-5</v>
      </c>
      <c r="BH313" s="146">
        <v>0</v>
      </c>
      <c r="BI313" s="146">
        <v>0</v>
      </c>
      <c r="BJ313" s="146">
        <v>0</v>
      </c>
      <c r="BK313" s="146">
        <v>0</v>
      </c>
      <c r="BL313" s="146">
        <v>0</v>
      </c>
      <c r="BM313" s="146">
        <v>0</v>
      </c>
      <c r="BN313" s="146">
        <v>0</v>
      </c>
      <c r="BO313" s="146">
        <v>0</v>
      </c>
      <c r="BP313" s="146">
        <v>0</v>
      </c>
      <c r="BQ313" s="146">
        <v>0</v>
      </c>
      <c r="BR313" s="146">
        <v>0</v>
      </c>
      <c r="BS313" s="146">
        <v>0</v>
      </c>
      <c r="BT313" s="146">
        <v>0</v>
      </c>
      <c r="BU313" s="146">
        <v>0</v>
      </c>
      <c r="BV313" s="146">
        <v>0</v>
      </c>
      <c r="BW313" s="146">
        <v>0</v>
      </c>
      <c r="BX313" s="146">
        <v>0</v>
      </c>
      <c r="BY313" s="146">
        <v>0</v>
      </c>
      <c r="BZ313" s="146">
        <v>0</v>
      </c>
      <c r="CA313" s="146">
        <v>0</v>
      </c>
      <c r="CB313" s="146">
        <v>0</v>
      </c>
      <c r="CC313" s="146">
        <v>0</v>
      </c>
      <c r="CD313" s="146">
        <v>0</v>
      </c>
      <c r="CE313" s="146">
        <v>0</v>
      </c>
      <c r="CF313" s="146">
        <v>0</v>
      </c>
      <c r="CG313" s="146">
        <v>0</v>
      </c>
      <c r="CH313" s="146">
        <v>0</v>
      </c>
      <c r="CI313" s="146">
        <v>0</v>
      </c>
      <c r="CJ313" s="146">
        <v>0</v>
      </c>
      <c r="CK313" s="146">
        <v>0</v>
      </c>
      <c r="CL313" s="146">
        <v>0</v>
      </c>
      <c r="CM313" s="146">
        <v>0</v>
      </c>
      <c r="CN313" s="146">
        <v>2.3139516000000001E-5</v>
      </c>
      <c r="CO313" s="146">
        <v>2.6394387E-5</v>
      </c>
      <c r="CP313" s="146">
        <v>2.2774493000000001E-5</v>
      </c>
      <c r="CQ313" s="146">
        <v>2.0699274999999998E-5</v>
      </c>
      <c r="CT313" s="105"/>
    </row>
    <row r="314" spans="1:98" x14ac:dyDescent="0.25">
      <c r="A314" s="122" t="s">
        <v>692</v>
      </c>
      <c r="B314" s="104" t="s">
        <v>698</v>
      </c>
      <c r="C314" s="88" t="s">
        <v>45</v>
      </c>
      <c r="D314" s="123">
        <f t="shared" ca="1" si="36"/>
        <v>0</v>
      </c>
      <c r="E314" s="123">
        <f t="shared" ca="1" si="36"/>
        <v>5.2630279750000003E-5</v>
      </c>
      <c r="F314" s="123">
        <f t="shared" ca="1" si="36"/>
        <v>3.8998013724999994E-4</v>
      </c>
      <c r="G314" s="123">
        <f t="shared" ca="1" si="36"/>
        <v>5.2630279750000003E-5</v>
      </c>
      <c r="H314" s="123">
        <f t="shared" ca="1" si="36"/>
        <v>7.2438015499999992E-5</v>
      </c>
      <c r="I314" s="123">
        <f t="shared" ca="1" si="36"/>
        <v>1.5842696135000001E-2</v>
      </c>
      <c r="J314" s="123">
        <f t="shared" ca="1" si="36"/>
        <v>6.3456488249999998E-5</v>
      </c>
      <c r="K314" s="123">
        <f t="shared" ca="1" si="36"/>
        <v>8.9097571249999999E-5</v>
      </c>
      <c r="L314" s="123">
        <f t="shared" ca="1" si="36"/>
        <v>1.002440805E-4</v>
      </c>
      <c r="M314" s="123">
        <f t="shared" ca="1" si="36"/>
        <v>0</v>
      </c>
      <c r="N314" s="123">
        <f t="shared" ca="1" si="36"/>
        <v>0</v>
      </c>
      <c r="O314" s="123">
        <f t="shared" ca="1" si="36"/>
        <v>0</v>
      </c>
      <c r="P314" s="123">
        <f t="shared" ca="1" si="36"/>
        <v>0</v>
      </c>
      <c r="Q314" s="123">
        <f t="shared" ca="1" si="36"/>
        <v>0</v>
      </c>
      <c r="R314" s="123">
        <f t="shared" ca="1" si="36"/>
        <v>0</v>
      </c>
      <c r="S314" s="123">
        <f t="shared" ca="1" si="36"/>
        <v>0</v>
      </c>
      <c r="T314" s="123">
        <f t="shared" ca="1" si="35"/>
        <v>0</v>
      </c>
      <c r="U314" s="124">
        <f t="shared" ca="1" si="35"/>
        <v>9.2932537499999991E-5</v>
      </c>
      <c r="X314" s="146">
        <v>0</v>
      </c>
      <c r="Y314" s="146">
        <v>0</v>
      </c>
      <c r="Z314" s="146">
        <v>0</v>
      </c>
      <c r="AA314" s="146">
        <v>0</v>
      </c>
      <c r="AB314" s="146">
        <v>3.8126315999999998E-5</v>
      </c>
      <c r="AC314" s="146">
        <v>7.1136794000000003E-5</v>
      </c>
      <c r="AD314" s="146">
        <v>1.01258009E-4</v>
      </c>
      <c r="AE314" s="146">
        <v>0</v>
      </c>
      <c r="AF314" s="146">
        <v>3.1418729299999997E-4</v>
      </c>
      <c r="AG314" s="146">
        <v>3.1851782899999998E-4</v>
      </c>
      <c r="AH314" s="146">
        <v>5.6563600699999998E-4</v>
      </c>
      <c r="AI314" s="146">
        <v>3.6157942E-4</v>
      </c>
      <c r="AJ314" s="146">
        <v>3.8126315999999998E-5</v>
      </c>
      <c r="AK314" s="146">
        <v>7.1136794000000003E-5</v>
      </c>
      <c r="AL314" s="146">
        <v>1.01258009E-4</v>
      </c>
      <c r="AM314" s="146">
        <v>0</v>
      </c>
      <c r="AN314" s="146">
        <v>6.9197110000000003E-5</v>
      </c>
      <c r="AO314" s="146">
        <v>8.0245021999999995E-5</v>
      </c>
      <c r="AP314" s="146">
        <v>1.4030993E-4</v>
      </c>
      <c r="AQ314" s="146">
        <v>0</v>
      </c>
      <c r="AR314" s="146">
        <v>1.6272991192E-2</v>
      </c>
      <c r="AS314" s="146">
        <v>1.5910498076999999E-2</v>
      </c>
      <c r="AT314" s="146">
        <v>1.5525498099000001E-2</v>
      </c>
      <c r="AU314" s="146">
        <v>1.5661797171999999E-2</v>
      </c>
      <c r="AV314" s="146">
        <v>4.1607277000000001E-5</v>
      </c>
      <c r="AW314" s="146">
        <v>5.2809344000000003E-5</v>
      </c>
      <c r="AX314" s="146">
        <v>1.5940933199999998E-4</v>
      </c>
      <c r="AY314" s="146">
        <v>0</v>
      </c>
      <c r="AZ314" s="146">
        <v>2.0070840300000001E-4</v>
      </c>
      <c r="BA314" s="146">
        <v>1.5568188199999999E-4</v>
      </c>
      <c r="BB314" s="109">
        <v>0</v>
      </c>
      <c r="BC314" s="109">
        <v>0</v>
      </c>
      <c r="BD314" s="146">
        <v>9.6841106E-5</v>
      </c>
      <c r="BE314" s="146">
        <v>7.1773435000000002E-5</v>
      </c>
      <c r="BF314" s="146">
        <v>1.2444471000000001E-4</v>
      </c>
      <c r="BG314" s="146">
        <v>1.07917071E-4</v>
      </c>
      <c r="BH314" s="146">
        <v>0</v>
      </c>
      <c r="BI314" s="146">
        <v>0</v>
      </c>
      <c r="BJ314" s="146">
        <v>0</v>
      </c>
      <c r="BK314" s="146">
        <v>0</v>
      </c>
      <c r="BL314" s="146">
        <v>0</v>
      </c>
      <c r="BM314" s="146">
        <v>0</v>
      </c>
      <c r="BN314" s="146">
        <v>0</v>
      </c>
      <c r="BO314" s="146">
        <v>0</v>
      </c>
      <c r="BP314" s="146">
        <v>0</v>
      </c>
      <c r="BQ314" s="146">
        <v>0</v>
      </c>
      <c r="BR314" s="146">
        <v>0</v>
      </c>
      <c r="BS314" s="146">
        <v>0</v>
      </c>
      <c r="BT314" s="146">
        <v>0</v>
      </c>
      <c r="BU314" s="146">
        <v>0</v>
      </c>
      <c r="BV314" s="146">
        <v>0</v>
      </c>
      <c r="BW314" s="146">
        <v>0</v>
      </c>
      <c r="BX314" s="146">
        <v>0</v>
      </c>
      <c r="BY314" s="146">
        <v>0</v>
      </c>
      <c r="BZ314" s="146">
        <v>0</v>
      </c>
      <c r="CA314" s="146">
        <v>0</v>
      </c>
      <c r="CB314" s="146">
        <v>0</v>
      </c>
      <c r="CC314" s="146">
        <v>0</v>
      </c>
      <c r="CD314" s="146">
        <v>0</v>
      </c>
      <c r="CE314" s="146">
        <v>0</v>
      </c>
      <c r="CF314" s="146">
        <v>0</v>
      </c>
      <c r="CG314" s="146">
        <v>0</v>
      </c>
      <c r="CH314" s="146">
        <v>0</v>
      </c>
      <c r="CI314" s="146">
        <v>0</v>
      </c>
      <c r="CJ314" s="146">
        <v>0</v>
      </c>
      <c r="CK314" s="146">
        <v>0</v>
      </c>
      <c r="CL314" s="146">
        <v>0</v>
      </c>
      <c r="CM314" s="146">
        <v>0</v>
      </c>
      <c r="CN314" s="146">
        <v>6.5460087000000005E-5</v>
      </c>
      <c r="CO314" s="146">
        <v>7.2132857999999993E-5</v>
      </c>
      <c r="CP314" s="146">
        <v>1.24377728E-4</v>
      </c>
      <c r="CQ314" s="146">
        <v>1.0975947700000001E-4</v>
      </c>
      <c r="CT314" s="105"/>
    </row>
    <row r="315" spans="1:98" x14ac:dyDescent="0.25">
      <c r="A315" s="122" t="s">
        <v>692</v>
      </c>
      <c r="B315" s="104" t="s">
        <v>698</v>
      </c>
      <c r="C315" s="88" t="s">
        <v>4</v>
      </c>
      <c r="D315" s="123">
        <f t="shared" ca="1" si="36"/>
        <v>0</v>
      </c>
      <c r="E315" s="123">
        <f t="shared" ca="1" si="36"/>
        <v>5.4356168949999998E-4</v>
      </c>
      <c r="F315" s="123">
        <f t="shared" ca="1" si="36"/>
        <v>3.9834835527499998E-3</v>
      </c>
      <c r="G315" s="123">
        <f t="shared" ca="1" si="36"/>
        <v>5.4356168949999998E-4</v>
      </c>
      <c r="H315" s="123">
        <f t="shared" ca="1" si="36"/>
        <v>7.6182354125000002E-4</v>
      </c>
      <c r="I315" s="123">
        <f t="shared" ca="1" si="36"/>
        <v>0</v>
      </c>
      <c r="J315" s="123">
        <f t="shared" ca="1" si="36"/>
        <v>6.125589539999999E-4</v>
      </c>
      <c r="K315" s="123">
        <f t="shared" ca="1" si="36"/>
        <v>1.1508097369999999E-3</v>
      </c>
      <c r="L315" s="123">
        <f t="shared" ca="1" si="36"/>
        <v>9.9951241174999991E-4</v>
      </c>
      <c r="M315" s="123">
        <f t="shared" ca="1" si="36"/>
        <v>0</v>
      </c>
      <c r="N315" s="123">
        <f t="shared" ca="1" si="36"/>
        <v>1.0671784649999999E-4</v>
      </c>
      <c r="O315" s="123">
        <f t="shared" ca="1" si="36"/>
        <v>0</v>
      </c>
      <c r="P315" s="123">
        <f t="shared" ca="1" si="36"/>
        <v>0</v>
      </c>
      <c r="Q315" s="123">
        <f t="shared" ca="1" si="36"/>
        <v>0</v>
      </c>
      <c r="R315" s="123">
        <f t="shared" ca="1" si="36"/>
        <v>0</v>
      </c>
      <c r="S315" s="123">
        <f t="shared" ca="1" si="36"/>
        <v>0</v>
      </c>
      <c r="T315" s="123">
        <f t="shared" ca="1" si="35"/>
        <v>1.5398725749999998E-5</v>
      </c>
      <c r="U315" s="124">
        <f t="shared" ca="1" si="35"/>
        <v>9.7945310274999984E-4</v>
      </c>
      <c r="X315" s="146">
        <v>0</v>
      </c>
      <c r="Y315" s="146">
        <v>0</v>
      </c>
      <c r="Z315" s="146">
        <v>0</v>
      </c>
      <c r="AA315" s="146">
        <v>0</v>
      </c>
      <c r="AB315" s="146">
        <v>5.2467902200000003E-4</v>
      </c>
      <c r="AC315" s="146">
        <v>9.7837362999999991E-4</v>
      </c>
      <c r="AD315" s="146">
        <v>6.7119410599999997E-4</v>
      </c>
      <c r="AE315" s="146">
        <v>0</v>
      </c>
      <c r="AF315" s="146">
        <v>4.7081762399999996E-3</v>
      </c>
      <c r="AG315" s="146">
        <v>4.6863675710000002E-3</v>
      </c>
      <c r="AH315" s="146">
        <v>3.9740425069999998E-3</v>
      </c>
      <c r="AI315" s="146">
        <v>2.5653478929999998E-3</v>
      </c>
      <c r="AJ315" s="146">
        <v>5.2467902200000003E-4</v>
      </c>
      <c r="AK315" s="146">
        <v>9.7837362999999991E-4</v>
      </c>
      <c r="AL315" s="146">
        <v>6.7119410599999997E-4</v>
      </c>
      <c r="AM315" s="146">
        <v>0</v>
      </c>
      <c r="AN315" s="146">
        <v>9.6908377399999998E-4</v>
      </c>
      <c r="AO315" s="146">
        <v>1.140785837E-3</v>
      </c>
      <c r="AP315" s="146">
        <v>9.3742455400000002E-4</v>
      </c>
      <c r="AQ315" s="146">
        <v>0</v>
      </c>
      <c r="AR315" s="146">
        <v>0</v>
      </c>
      <c r="AS315" s="146">
        <v>0</v>
      </c>
      <c r="AT315" s="146">
        <v>0</v>
      </c>
      <c r="AU315" s="146">
        <v>0</v>
      </c>
      <c r="AV315" s="146">
        <v>5.8463339500000003E-4</v>
      </c>
      <c r="AW315" s="146">
        <v>7.9022866299999998E-4</v>
      </c>
      <c r="AX315" s="146">
        <v>1.0753737579999999E-3</v>
      </c>
      <c r="AY315" s="146">
        <v>0</v>
      </c>
      <c r="AZ315" s="146">
        <v>2.699484619E-3</v>
      </c>
      <c r="BA315" s="146">
        <v>1.9037543289999999E-3</v>
      </c>
      <c r="BB315" s="109">
        <v>0</v>
      </c>
      <c r="BC315" s="109">
        <v>0</v>
      </c>
      <c r="BD315" s="146">
        <v>1.406455327E-3</v>
      </c>
      <c r="BE315" s="146">
        <v>9.5783052699999996E-4</v>
      </c>
      <c r="BF315" s="146">
        <v>8.7861544899999996E-4</v>
      </c>
      <c r="BG315" s="146">
        <v>7.5514834400000001E-4</v>
      </c>
      <c r="BH315" s="146">
        <v>0</v>
      </c>
      <c r="BI315" s="146">
        <v>0</v>
      </c>
      <c r="BJ315" s="146">
        <v>0</v>
      </c>
      <c r="BK315" s="146">
        <v>0</v>
      </c>
      <c r="BL315" s="146">
        <v>1.18755933E-4</v>
      </c>
      <c r="BM315" s="146">
        <v>1.0744656200000001E-4</v>
      </c>
      <c r="BN315" s="146">
        <v>9.8574222000000002E-5</v>
      </c>
      <c r="BO315" s="146">
        <v>1.02094669E-4</v>
      </c>
      <c r="BP315" s="146">
        <v>0</v>
      </c>
      <c r="BQ315" s="146">
        <v>0</v>
      </c>
      <c r="BR315" s="146">
        <v>0</v>
      </c>
      <c r="BS315" s="146">
        <v>0</v>
      </c>
      <c r="BT315" s="146">
        <v>0</v>
      </c>
      <c r="BU315" s="146">
        <v>0</v>
      </c>
      <c r="BV315" s="146">
        <v>0</v>
      </c>
      <c r="BW315" s="146">
        <v>0</v>
      </c>
      <c r="BX315" s="146">
        <v>0</v>
      </c>
      <c r="BY315" s="146">
        <v>0</v>
      </c>
      <c r="BZ315" s="146">
        <v>0</v>
      </c>
      <c r="CA315" s="146">
        <v>0</v>
      </c>
      <c r="CB315" s="146">
        <v>0</v>
      </c>
      <c r="CC315" s="146">
        <v>0</v>
      </c>
      <c r="CD315" s="146">
        <v>0</v>
      </c>
      <c r="CE315" s="146">
        <v>0</v>
      </c>
      <c r="CF315" s="146">
        <v>0</v>
      </c>
      <c r="CG315" s="146">
        <v>0</v>
      </c>
      <c r="CH315" s="146">
        <v>0</v>
      </c>
      <c r="CI315" s="146">
        <v>0</v>
      </c>
      <c r="CJ315" s="146">
        <v>4.0167974999999997E-5</v>
      </c>
      <c r="CK315" s="146">
        <v>2.1426928E-5</v>
      </c>
      <c r="CL315" s="146">
        <v>0</v>
      </c>
      <c r="CM315" s="146">
        <v>0</v>
      </c>
      <c r="CN315" s="146">
        <v>1.06361885E-3</v>
      </c>
      <c r="CO315" s="146">
        <v>1.122893824E-3</v>
      </c>
      <c r="CP315" s="146">
        <v>9.2568334599999998E-4</v>
      </c>
      <c r="CQ315" s="146">
        <v>8.0561639099999995E-4</v>
      </c>
      <c r="CT315" s="105"/>
    </row>
    <row r="316" spans="1:98" x14ac:dyDescent="0.25">
      <c r="A316" s="122" t="s">
        <v>692</v>
      </c>
      <c r="B316" s="104" t="s">
        <v>698</v>
      </c>
      <c r="C316" s="88" t="s">
        <v>124</v>
      </c>
      <c r="D316" s="123">
        <f t="shared" ca="1" si="36"/>
        <v>3.19065095E-5</v>
      </c>
      <c r="E316" s="123">
        <f t="shared" ca="1" si="36"/>
        <v>0</v>
      </c>
      <c r="F316" s="123">
        <f t="shared" ca="1" si="36"/>
        <v>4.6000275450000001E-4</v>
      </c>
      <c r="G316" s="123">
        <f t="shared" ca="1" si="36"/>
        <v>0</v>
      </c>
      <c r="H316" s="123">
        <f t="shared" ca="1" si="36"/>
        <v>0</v>
      </c>
      <c r="I316" s="123">
        <f t="shared" ca="1" si="36"/>
        <v>3.0184038022500002E-3</v>
      </c>
      <c r="J316" s="123">
        <f t="shared" ca="1" si="36"/>
        <v>7.1408793249999993E-5</v>
      </c>
      <c r="K316" s="123">
        <f t="shared" ca="1" si="36"/>
        <v>2.1762678075E-4</v>
      </c>
      <c r="L316" s="123">
        <f t="shared" ca="1" si="36"/>
        <v>1.7242669949999999E-4</v>
      </c>
      <c r="M316" s="123">
        <f t="shared" ca="1" si="36"/>
        <v>0</v>
      </c>
      <c r="N316" s="123">
        <f t="shared" ca="1" si="36"/>
        <v>1.7141487E-5</v>
      </c>
      <c r="O316" s="123">
        <f t="shared" ca="1" si="36"/>
        <v>0</v>
      </c>
      <c r="P316" s="123">
        <f t="shared" ca="1" si="36"/>
        <v>0</v>
      </c>
      <c r="Q316" s="123">
        <f t="shared" ca="1" si="36"/>
        <v>0</v>
      </c>
      <c r="R316" s="123">
        <f t="shared" ca="1" si="36"/>
        <v>0</v>
      </c>
      <c r="S316" s="123">
        <f t="shared" ca="1" si="36"/>
        <v>0</v>
      </c>
      <c r="T316" s="123">
        <f t="shared" ca="1" si="35"/>
        <v>0</v>
      </c>
      <c r="U316" s="124">
        <f t="shared" ca="1" si="35"/>
        <v>1.6717393550000001E-4</v>
      </c>
      <c r="X316" s="146">
        <v>1.1743709200000001E-4</v>
      </c>
      <c r="Y316" s="146">
        <v>0</v>
      </c>
      <c r="Z316" s="146">
        <v>1.0188946000000001E-5</v>
      </c>
      <c r="AA316" s="146">
        <v>0</v>
      </c>
      <c r="AB316" s="146">
        <v>0</v>
      </c>
      <c r="AC316" s="146">
        <v>0</v>
      </c>
      <c r="AD316" s="146">
        <v>0</v>
      </c>
      <c r="AE316" s="146">
        <v>0</v>
      </c>
      <c r="AF316" s="146">
        <v>4.7911838699999997E-4</v>
      </c>
      <c r="AG316" s="146">
        <v>4.7089459900000001E-4</v>
      </c>
      <c r="AH316" s="146">
        <v>4.6155136699999998E-4</v>
      </c>
      <c r="AI316" s="146">
        <v>4.2844666500000002E-4</v>
      </c>
      <c r="AJ316" s="146">
        <v>0</v>
      </c>
      <c r="AK316" s="146">
        <v>0</v>
      </c>
      <c r="AL316" s="146">
        <v>0</v>
      </c>
      <c r="AM316" s="146">
        <v>0</v>
      </c>
      <c r="AN316" s="146">
        <v>0</v>
      </c>
      <c r="AO316" s="146">
        <v>0</v>
      </c>
      <c r="AP316" s="146">
        <v>0</v>
      </c>
      <c r="AQ316" s="146">
        <v>0</v>
      </c>
      <c r="AR316" s="146">
        <v>3.186511517E-3</v>
      </c>
      <c r="AS316" s="146">
        <v>3.0927576880000001E-3</v>
      </c>
      <c r="AT316" s="146">
        <v>3.460511302E-3</v>
      </c>
      <c r="AU316" s="146">
        <v>2.3338347020000001E-3</v>
      </c>
      <c r="AV316" s="146">
        <v>1.84962759E-4</v>
      </c>
      <c r="AW316" s="146">
        <v>1.9180725999999999E-5</v>
      </c>
      <c r="AX316" s="146">
        <v>5.2528957E-5</v>
      </c>
      <c r="AY316" s="146">
        <v>2.8962731000000001E-5</v>
      </c>
      <c r="AZ316" s="146">
        <v>5.0198853600000001E-4</v>
      </c>
      <c r="BA316" s="146">
        <v>3.6851858700000001E-4</v>
      </c>
      <c r="BB316" s="109">
        <v>0</v>
      </c>
      <c r="BC316" s="109">
        <v>0</v>
      </c>
      <c r="BD316" s="146">
        <v>2.26578444E-4</v>
      </c>
      <c r="BE316" s="146">
        <v>1.73043665E-4</v>
      </c>
      <c r="BF316" s="146">
        <v>1.5329772599999999E-4</v>
      </c>
      <c r="BG316" s="146">
        <v>1.3678696299999999E-4</v>
      </c>
      <c r="BH316" s="146">
        <v>0</v>
      </c>
      <c r="BI316" s="146">
        <v>0</v>
      </c>
      <c r="BJ316" s="146">
        <v>0</v>
      </c>
      <c r="BK316" s="146">
        <v>0</v>
      </c>
      <c r="BL316" s="146">
        <v>1.8624703999999999E-5</v>
      </c>
      <c r="BM316" s="146">
        <v>1.6683003000000001E-5</v>
      </c>
      <c r="BN316" s="146">
        <v>1.6040535999999998E-5</v>
      </c>
      <c r="BO316" s="146">
        <v>1.7217705E-5</v>
      </c>
      <c r="BP316" s="146">
        <v>0</v>
      </c>
      <c r="BQ316" s="146">
        <v>0</v>
      </c>
      <c r="BR316" s="146">
        <v>0</v>
      </c>
      <c r="BS316" s="146">
        <v>0</v>
      </c>
      <c r="BT316" s="146">
        <v>0</v>
      </c>
      <c r="BU316" s="146">
        <v>0</v>
      </c>
      <c r="BV316" s="146">
        <v>0</v>
      </c>
      <c r="BW316" s="146">
        <v>0</v>
      </c>
      <c r="BX316" s="146">
        <v>0</v>
      </c>
      <c r="BY316" s="146">
        <v>0</v>
      </c>
      <c r="BZ316" s="146">
        <v>0</v>
      </c>
      <c r="CA316" s="146">
        <v>0</v>
      </c>
      <c r="CB316" s="146">
        <v>0</v>
      </c>
      <c r="CC316" s="146">
        <v>0</v>
      </c>
      <c r="CD316" s="146">
        <v>0</v>
      </c>
      <c r="CE316" s="146">
        <v>0</v>
      </c>
      <c r="CF316" s="146">
        <v>0</v>
      </c>
      <c r="CG316" s="146">
        <v>0</v>
      </c>
      <c r="CH316" s="146">
        <v>0</v>
      </c>
      <c r="CI316" s="146">
        <v>0</v>
      </c>
      <c r="CJ316" s="146">
        <v>0</v>
      </c>
      <c r="CK316" s="146">
        <v>0</v>
      </c>
      <c r="CL316" s="146">
        <v>0</v>
      </c>
      <c r="CM316" s="146">
        <v>0</v>
      </c>
      <c r="CN316" s="146">
        <v>1.6811335099999999E-4</v>
      </c>
      <c r="CO316" s="146">
        <v>1.908786E-4</v>
      </c>
      <c r="CP316" s="146">
        <v>1.6314046099999999E-4</v>
      </c>
      <c r="CQ316" s="146">
        <v>1.4656333000000001E-4</v>
      </c>
      <c r="CT316" s="105"/>
    </row>
    <row r="317" spans="1:98" x14ac:dyDescent="0.25">
      <c r="A317" s="122" t="s">
        <v>692</v>
      </c>
      <c r="B317" s="104" t="s">
        <v>698</v>
      </c>
      <c r="C317" s="88" t="s">
        <v>125</v>
      </c>
      <c r="D317" s="123">
        <f t="shared" ca="1" si="36"/>
        <v>6.42870075E-5</v>
      </c>
      <c r="E317" s="123">
        <f t="shared" ca="1" si="36"/>
        <v>0</v>
      </c>
      <c r="F317" s="123">
        <f t="shared" ca="1" si="36"/>
        <v>9.198317532500001E-4</v>
      </c>
      <c r="G317" s="123">
        <f t="shared" ca="1" si="36"/>
        <v>0</v>
      </c>
      <c r="H317" s="123">
        <f t="shared" ca="1" si="36"/>
        <v>0</v>
      </c>
      <c r="I317" s="123">
        <f t="shared" ca="1" si="36"/>
        <v>9.9138151600000005E-4</v>
      </c>
      <c r="J317" s="123">
        <f t="shared" ca="1" si="36"/>
        <v>1.5431158975E-4</v>
      </c>
      <c r="K317" s="123">
        <f t="shared" ca="1" si="36"/>
        <v>4.0072169824999996E-4</v>
      </c>
      <c r="L317" s="123">
        <f t="shared" ca="1" si="36"/>
        <v>3.2377277324999995E-4</v>
      </c>
      <c r="M317" s="123">
        <f t="shared" ca="1" si="36"/>
        <v>0</v>
      </c>
      <c r="N317" s="123">
        <f t="shared" ca="1" si="36"/>
        <v>3.1541881750000002E-5</v>
      </c>
      <c r="O317" s="123">
        <f t="shared" ca="1" si="36"/>
        <v>0</v>
      </c>
      <c r="P317" s="123">
        <f t="shared" ca="1" si="36"/>
        <v>0</v>
      </c>
      <c r="Q317" s="123">
        <f t="shared" ca="1" si="36"/>
        <v>0</v>
      </c>
      <c r="R317" s="123">
        <f t="shared" ca="1" si="36"/>
        <v>0</v>
      </c>
      <c r="S317" s="123">
        <f t="shared" ca="1" si="36"/>
        <v>0</v>
      </c>
      <c r="T317" s="123">
        <f t="shared" ca="1" si="35"/>
        <v>2.5440572500000001E-6</v>
      </c>
      <c r="U317" s="124">
        <f t="shared" ca="1" si="35"/>
        <v>3.2849381899999999E-4</v>
      </c>
      <c r="X317" s="146">
        <v>2.39119668E-4</v>
      </c>
      <c r="Y317" s="146">
        <v>0</v>
      </c>
      <c r="Z317" s="146">
        <v>1.8028362000000001E-5</v>
      </c>
      <c r="AA317" s="146">
        <v>0</v>
      </c>
      <c r="AB317" s="146">
        <v>0</v>
      </c>
      <c r="AC317" s="146">
        <v>0</v>
      </c>
      <c r="AD317" s="146">
        <v>0</v>
      </c>
      <c r="AE317" s="146">
        <v>0</v>
      </c>
      <c r="AF317" s="146">
        <v>9.5593546599999997E-4</v>
      </c>
      <c r="AG317" s="146">
        <v>9.3994784900000008E-4</v>
      </c>
      <c r="AH317" s="146">
        <v>9.2275839600000002E-4</v>
      </c>
      <c r="AI317" s="146">
        <v>8.6068530200000002E-4</v>
      </c>
      <c r="AJ317" s="146">
        <v>0</v>
      </c>
      <c r="AK317" s="146">
        <v>0</v>
      </c>
      <c r="AL317" s="146">
        <v>0</v>
      </c>
      <c r="AM317" s="146">
        <v>0</v>
      </c>
      <c r="AN317" s="146">
        <v>0</v>
      </c>
      <c r="AO317" s="146">
        <v>0</v>
      </c>
      <c r="AP317" s="146">
        <v>0</v>
      </c>
      <c r="AQ317" s="146">
        <v>0</v>
      </c>
      <c r="AR317" s="146">
        <v>1.53553923E-3</v>
      </c>
      <c r="AS317" s="146">
        <v>1.002687584E-3</v>
      </c>
      <c r="AT317" s="146">
        <v>9.8284773299999991E-4</v>
      </c>
      <c r="AU317" s="146">
        <v>4.44451517E-4</v>
      </c>
      <c r="AV317" s="146">
        <v>4.1079968500000002E-4</v>
      </c>
      <c r="AW317" s="146">
        <v>3.7191211000000001E-5</v>
      </c>
      <c r="AX317" s="146">
        <v>1.1272087799999999E-4</v>
      </c>
      <c r="AY317" s="146">
        <v>5.6534584999999998E-5</v>
      </c>
      <c r="AZ317" s="146">
        <v>9.2973682899999996E-4</v>
      </c>
      <c r="BA317" s="146">
        <v>6.73149964E-4</v>
      </c>
      <c r="BB317" s="109">
        <v>0</v>
      </c>
      <c r="BC317" s="109">
        <v>0</v>
      </c>
      <c r="BD317" s="146">
        <v>4.07389834E-4</v>
      </c>
      <c r="BE317" s="146">
        <v>3.12145476E-4</v>
      </c>
      <c r="BF317" s="146">
        <v>3.0398493800000003E-4</v>
      </c>
      <c r="BG317" s="146">
        <v>2.7157084499999999E-4</v>
      </c>
      <c r="BH317" s="146">
        <v>0</v>
      </c>
      <c r="BI317" s="146">
        <v>0</v>
      </c>
      <c r="BJ317" s="146">
        <v>0</v>
      </c>
      <c r="BK317" s="146">
        <v>0</v>
      </c>
      <c r="BL317" s="146">
        <v>3.3169202E-5</v>
      </c>
      <c r="BM317" s="146">
        <v>3.1006449000000003E-5</v>
      </c>
      <c r="BN317" s="146">
        <v>2.9763223999999999E-5</v>
      </c>
      <c r="BO317" s="146">
        <v>3.2228652000000001E-5</v>
      </c>
      <c r="BP317" s="146">
        <v>0</v>
      </c>
      <c r="BQ317" s="146">
        <v>0</v>
      </c>
      <c r="BR317" s="146">
        <v>0</v>
      </c>
      <c r="BS317" s="146">
        <v>0</v>
      </c>
      <c r="BT317" s="146">
        <v>0</v>
      </c>
      <c r="BU317" s="146">
        <v>0</v>
      </c>
      <c r="BV317" s="146">
        <v>0</v>
      </c>
      <c r="BW317" s="146">
        <v>0</v>
      </c>
      <c r="BX317" s="146">
        <v>0</v>
      </c>
      <c r="BY317" s="146">
        <v>0</v>
      </c>
      <c r="BZ317" s="146">
        <v>0</v>
      </c>
      <c r="CA317" s="146">
        <v>0</v>
      </c>
      <c r="CB317" s="146">
        <v>0</v>
      </c>
      <c r="CC317" s="146">
        <v>0</v>
      </c>
      <c r="CD317" s="146">
        <v>0</v>
      </c>
      <c r="CE317" s="146">
        <v>0</v>
      </c>
      <c r="CF317" s="146">
        <v>0</v>
      </c>
      <c r="CG317" s="146">
        <v>0</v>
      </c>
      <c r="CH317" s="146">
        <v>0</v>
      </c>
      <c r="CI317" s="146">
        <v>0</v>
      </c>
      <c r="CJ317" s="146">
        <v>1.0176229E-5</v>
      </c>
      <c r="CK317" s="146">
        <v>0</v>
      </c>
      <c r="CL317" s="146">
        <v>0</v>
      </c>
      <c r="CM317" s="146">
        <v>0</v>
      </c>
      <c r="CN317" s="146">
        <v>3.2803779400000002E-4</v>
      </c>
      <c r="CO317" s="146">
        <v>3.7260711699999997E-4</v>
      </c>
      <c r="CP317" s="146">
        <v>3.2153088299999999E-4</v>
      </c>
      <c r="CQ317" s="146">
        <v>2.91799482E-4</v>
      </c>
      <c r="CT317" s="105"/>
    </row>
    <row r="318" spans="1:98" x14ac:dyDescent="0.25">
      <c r="A318" s="122" t="s">
        <v>692</v>
      </c>
      <c r="B318" s="104" t="s">
        <v>698</v>
      </c>
      <c r="C318" s="88" t="s">
        <v>52</v>
      </c>
      <c r="D318" s="123">
        <f t="shared" ca="1" si="36"/>
        <v>0</v>
      </c>
      <c r="E318" s="123">
        <f t="shared" ca="1" si="36"/>
        <v>1.9643566974999999E-4</v>
      </c>
      <c r="F318" s="123">
        <f t="shared" ca="1" si="36"/>
        <v>1.450150519E-3</v>
      </c>
      <c r="G318" s="123">
        <f t="shared" ca="1" si="36"/>
        <v>1.9643566974999999E-4</v>
      </c>
      <c r="H318" s="123">
        <f t="shared" ca="1" si="36"/>
        <v>2.7050202275000001E-4</v>
      </c>
      <c r="I318" s="123">
        <f t="shared" ca="1" si="36"/>
        <v>1.2944304780000001E-3</v>
      </c>
      <c r="J318" s="123">
        <f t="shared" ca="1" si="36"/>
        <v>2.1485191600000001E-4</v>
      </c>
      <c r="K318" s="123">
        <f t="shared" ca="1" si="36"/>
        <v>4.2581786725E-4</v>
      </c>
      <c r="L318" s="123">
        <f t="shared" ca="1" si="36"/>
        <v>3.6460697125000003E-4</v>
      </c>
      <c r="M318" s="123">
        <f t="shared" ca="1" si="36"/>
        <v>0</v>
      </c>
      <c r="N318" s="123">
        <f t="shared" ca="1" si="36"/>
        <v>3.0956320999999998E-5</v>
      </c>
      <c r="O318" s="123">
        <f t="shared" ca="1" si="36"/>
        <v>0</v>
      </c>
      <c r="P318" s="123">
        <f t="shared" ca="1" si="36"/>
        <v>0</v>
      </c>
      <c r="Q318" s="123">
        <f t="shared" ca="1" si="36"/>
        <v>0</v>
      </c>
      <c r="R318" s="123">
        <f t="shared" ca="1" si="36"/>
        <v>0</v>
      </c>
      <c r="S318" s="123">
        <f t="shared" ca="1" si="36"/>
        <v>0</v>
      </c>
      <c r="T318" s="123">
        <f t="shared" ca="1" si="35"/>
        <v>0</v>
      </c>
      <c r="U318" s="124">
        <f t="shared" ca="1" si="35"/>
        <v>3.4731888300000005E-4</v>
      </c>
      <c r="X318" s="146">
        <v>0</v>
      </c>
      <c r="Y318" s="146">
        <v>0</v>
      </c>
      <c r="Z318" s="146">
        <v>0</v>
      </c>
      <c r="AA318" s="146">
        <v>0</v>
      </c>
      <c r="AB318" s="146">
        <v>1.8303491000000002E-4</v>
      </c>
      <c r="AC318" s="146">
        <v>3.5369411600000002E-4</v>
      </c>
      <c r="AD318" s="146">
        <v>2.4901365300000002E-4</v>
      </c>
      <c r="AE318" s="146">
        <v>0</v>
      </c>
      <c r="AF318" s="146">
        <v>1.590417588E-3</v>
      </c>
      <c r="AG318" s="146">
        <v>1.6600906589999999E-3</v>
      </c>
      <c r="AH318" s="146">
        <v>1.5013594670000002E-3</v>
      </c>
      <c r="AI318" s="146">
        <v>1.048734362E-3</v>
      </c>
      <c r="AJ318" s="146">
        <v>1.8303491000000002E-4</v>
      </c>
      <c r="AK318" s="146">
        <v>3.5369411600000002E-4</v>
      </c>
      <c r="AL318" s="146">
        <v>2.4901365300000002E-4</v>
      </c>
      <c r="AM318" s="146">
        <v>0</v>
      </c>
      <c r="AN318" s="146">
        <v>3.3298612100000002E-4</v>
      </c>
      <c r="AO318" s="146">
        <v>4.0344753300000001E-4</v>
      </c>
      <c r="AP318" s="146">
        <v>3.4557443700000001E-4</v>
      </c>
      <c r="AQ318" s="146">
        <v>0</v>
      </c>
      <c r="AR318" s="146">
        <v>1.5276564649999999E-3</v>
      </c>
      <c r="AS318" s="146">
        <v>1.3497083720000001E-3</v>
      </c>
      <c r="AT318" s="146">
        <v>1.4853010560000001E-3</v>
      </c>
      <c r="AU318" s="146">
        <v>8.1505601900000002E-4</v>
      </c>
      <c r="AV318" s="146">
        <v>1.97208479E-4</v>
      </c>
      <c r="AW318" s="146">
        <v>2.6965917300000001E-4</v>
      </c>
      <c r="AX318" s="146">
        <v>3.9254001199999999E-4</v>
      </c>
      <c r="AY318" s="146">
        <v>0</v>
      </c>
      <c r="AZ318" s="146">
        <v>9.6162888200000002E-4</v>
      </c>
      <c r="BA318" s="146">
        <v>7.4164258700000008E-4</v>
      </c>
      <c r="BB318" s="109">
        <v>0</v>
      </c>
      <c r="BC318" s="109">
        <v>0</v>
      </c>
      <c r="BD318" s="146">
        <v>4.7744281000000003E-4</v>
      </c>
      <c r="BE318" s="146">
        <v>3.5848789100000002E-4</v>
      </c>
      <c r="BF318" s="146">
        <v>3.2699740999999997E-4</v>
      </c>
      <c r="BG318" s="146">
        <v>2.9549977400000001E-4</v>
      </c>
      <c r="BH318" s="146">
        <v>0</v>
      </c>
      <c r="BI318" s="146">
        <v>0</v>
      </c>
      <c r="BJ318" s="146">
        <v>0</v>
      </c>
      <c r="BK318" s="146">
        <v>0</v>
      </c>
      <c r="BL318" s="146">
        <v>3.2231248999999998E-5</v>
      </c>
      <c r="BM318" s="146">
        <v>3.0001212999999999E-5</v>
      </c>
      <c r="BN318" s="146">
        <v>2.9362301000000001E-5</v>
      </c>
      <c r="BO318" s="146">
        <v>3.2230521E-5</v>
      </c>
      <c r="BP318" s="146">
        <v>0</v>
      </c>
      <c r="BQ318" s="146">
        <v>0</v>
      </c>
      <c r="BR318" s="146">
        <v>0</v>
      </c>
      <c r="BS318" s="146">
        <v>0</v>
      </c>
      <c r="BT318" s="146">
        <v>0</v>
      </c>
      <c r="BU318" s="146">
        <v>0</v>
      </c>
      <c r="BV318" s="146">
        <v>0</v>
      </c>
      <c r="BW318" s="146">
        <v>0</v>
      </c>
      <c r="BX318" s="146">
        <v>0</v>
      </c>
      <c r="BY318" s="146">
        <v>0</v>
      </c>
      <c r="BZ318" s="146">
        <v>0</v>
      </c>
      <c r="CA318" s="146">
        <v>0</v>
      </c>
      <c r="CB318" s="146">
        <v>0</v>
      </c>
      <c r="CC318" s="146">
        <v>0</v>
      </c>
      <c r="CD318" s="146">
        <v>0</v>
      </c>
      <c r="CE318" s="146">
        <v>0</v>
      </c>
      <c r="CF318" s="146">
        <v>0</v>
      </c>
      <c r="CG318" s="146">
        <v>0</v>
      </c>
      <c r="CH318" s="146">
        <v>0</v>
      </c>
      <c r="CI318" s="146">
        <v>0</v>
      </c>
      <c r="CJ318" s="146">
        <v>0</v>
      </c>
      <c r="CK318" s="146">
        <v>0</v>
      </c>
      <c r="CL318" s="146">
        <v>0</v>
      </c>
      <c r="CM318" s="146">
        <v>0</v>
      </c>
      <c r="CN318" s="146">
        <v>3.4253999500000003E-4</v>
      </c>
      <c r="CO318" s="146">
        <v>3.9312265400000002E-4</v>
      </c>
      <c r="CP318" s="146">
        <v>3.4172068300000004E-4</v>
      </c>
      <c r="CQ318" s="146">
        <v>3.1189219999999999E-4</v>
      </c>
      <c r="CT318" s="105"/>
    </row>
    <row r="319" spans="1:98" x14ac:dyDescent="0.25">
      <c r="A319" s="122" t="s">
        <v>692</v>
      </c>
      <c r="B319" s="104" t="s">
        <v>698</v>
      </c>
      <c r="C319" s="88" t="s">
        <v>46</v>
      </c>
      <c r="D319" s="123">
        <f t="shared" ca="1" si="36"/>
        <v>0</v>
      </c>
      <c r="E319" s="123">
        <f t="shared" ca="1" si="36"/>
        <v>5.3530195299999995E-4</v>
      </c>
      <c r="F319" s="123">
        <f t="shared" ca="1" si="36"/>
        <v>3.9916268225000003E-3</v>
      </c>
      <c r="G319" s="123">
        <f t="shared" ca="1" si="36"/>
        <v>5.3530195299999995E-4</v>
      </c>
      <c r="H319" s="123">
        <f t="shared" ca="1" si="36"/>
        <v>7.4595733850000006E-4</v>
      </c>
      <c r="I319" s="123">
        <f t="shared" ca="1" si="36"/>
        <v>1.0097984020999999E-2</v>
      </c>
      <c r="J319" s="123">
        <f t="shared" ca="1" si="36"/>
        <v>6.0394650749999999E-4</v>
      </c>
      <c r="K319" s="123">
        <f t="shared" ca="1" si="36"/>
        <v>1.1187072519999999E-3</v>
      </c>
      <c r="L319" s="123">
        <f t="shared" ca="1" si="36"/>
        <v>9.7644812624999992E-4</v>
      </c>
      <c r="M319" s="123">
        <f t="shared" ca="1" si="36"/>
        <v>0</v>
      </c>
      <c r="N319" s="123">
        <f t="shared" ca="1" si="36"/>
        <v>1.0443614325E-4</v>
      </c>
      <c r="O319" s="123">
        <f t="shared" ca="1" si="36"/>
        <v>0</v>
      </c>
      <c r="P319" s="123">
        <f t="shared" ca="1" si="36"/>
        <v>0</v>
      </c>
      <c r="Q319" s="123">
        <f t="shared" ca="1" si="36"/>
        <v>0</v>
      </c>
      <c r="R319" s="123">
        <f t="shared" ca="1" si="36"/>
        <v>0</v>
      </c>
      <c r="S319" s="123">
        <f t="shared" ca="1" si="36"/>
        <v>0</v>
      </c>
      <c r="T319" s="123">
        <f t="shared" ca="1" si="35"/>
        <v>1.1700964E-5</v>
      </c>
      <c r="U319" s="124">
        <f t="shared" ca="1" si="35"/>
        <v>9.5111783449999994E-4</v>
      </c>
      <c r="X319" s="146">
        <v>0</v>
      </c>
      <c r="Y319" s="146">
        <v>0</v>
      </c>
      <c r="Z319" s="146">
        <v>0</v>
      </c>
      <c r="AA319" s="146">
        <v>0</v>
      </c>
      <c r="AB319" s="146">
        <v>4.9523707799999995E-4</v>
      </c>
      <c r="AC319" s="146">
        <v>9.6230734000000008E-4</v>
      </c>
      <c r="AD319" s="146">
        <v>6.8366339399999999E-4</v>
      </c>
      <c r="AE319" s="146">
        <v>0</v>
      </c>
      <c r="AF319" s="146">
        <v>4.4225805910000004E-3</v>
      </c>
      <c r="AG319" s="146">
        <v>4.5743729679999998E-3</v>
      </c>
      <c r="AH319" s="146">
        <v>4.1125801699999995E-3</v>
      </c>
      <c r="AI319" s="146">
        <v>2.856973561E-3</v>
      </c>
      <c r="AJ319" s="146">
        <v>4.9523707799999995E-4</v>
      </c>
      <c r="AK319" s="146">
        <v>9.6230734000000008E-4</v>
      </c>
      <c r="AL319" s="146">
        <v>6.8366339399999999E-4</v>
      </c>
      <c r="AM319" s="146">
        <v>0</v>
      </c>
      <c r="AN319" s="146">
        <v>9.2086884999999989E-4</v>
      </c>
      <c r="AO319" s="146">
        <v>1.1088722780000001E-3</v>
      </c>
      <c r="AP319" s="146">
        <v>9.5408822600000004E-4</v>
      </c>
      <c r="AQ319" s="146">
        <v>0</v>
      </c>
      <c r="AR319" s="146">
        <v>1.0329188526E-2</v>
      </c>
      <c r="AS319" s="146">
        <v>1.0098629858999999E-2</v>
      </c>
      <c r="AT319" s="146">
        <v>9.837965576E-3</v>
      </c>
      <c r="AU319" s="146">
        <v>1.0126152123E-2</v>
      </c>
      <c r="AV319" s="146">
        <v>5.6489533999999999E-4</v>
      </c>
      <c r="AW319" s="146">
        <v>7.5736086300000002E-4</v>
      </c>
      <c r="AX319" s="146">
        <v>1.0935298269999999E-3</v>
      </c>
      <c r="AY319" s="146">
        <v>0</v>
      </c>
      <c r="AZ319" s="146">
        <v>2.5703910199999999E-3</v>
      </c>
      <c r="BA319" s="146">
        <v>1.9044379880000001E-3</v>
      </c>
      <c r="BB319" s="109">
        <v>0</v>
      </c>
      <c r="BC319" s="109">
        <v>0</v>
      </c>
      <c r="BD319" s="146">
        <v>1.27393944E-3</v>
      </c>
      <c r="BE319" s="146">
        <v>9.3740748499999992E-4</v>
      </c>
      <c r="BF319" s="146">
        <v>8.9222605199999999E-4</v>
      </c>
      <c r="BG319" s="146">
        <v>8.0221952800000002E-4</v>
      </c>
      <c r="BH319" s="146">
        <v>0</v>
      </c>
      <c r="BI319" s="146">
        <v>0</v>
      </c>
      <c r="BJ319" s="146">
        <v>0</v>
      </c>
      <c r="BK319" s="146">
        <v>0</v>
      </c>
      <c r="BL319" s="146">
        <v>1.08372106E-4</v>
      </c>
      <c r="BM319" s="146">
        <v>1.02666898E-4</v>
      </c>
      <c r="BN319" s="146">
        <v>9.8863815999999997E-5</v>
      </c>
      <c r="BO319" s="146">
        <v>1.0784175299999999E-4</v>
      </c>
      <c r="BP319" s="146">
        <v>0</v>
      </c>
      <c r="BQ319" s="146">
        <v>0</v>
      </c>
      <c r="BR319" s="146">
        <v>0</v>
      </c>
      <c r="BS319" s="146">
        <v>0</v>
      </c>
      <c r="BT319" s="146">
        <v>0</v>
      </c>
      <c r="BU319" s="146">
        <v>0</v>
      </c>
      <c r="BV319" s="146">
        <v>0</v>
      </c>
      <c r="BW319" s="146">
        <v>0</v>
      </c>
      <c r="BX319" s="146">
        <v>0</v>
      </c>
      <c r="BY319" s="146">
        <v>0</v>
      </c>
      <c r="BZ319" s="146">
        <v>0</v>
      </c>
      <c r="CA319" s="146">
        <v>0</v>
      </c>
      <c r="CB319" s="146">
        <v>0</v>
      </c>
      <c r="CC319" s="146">
        <v>0</v>
      </c>
      <c r="CD319" s="146">
        <v>0</v>
      </c>
      <c r="CE319" s="146">
        <v>0</v>
      </c>
      <c r="CF319" s="146">
        <v>0</v>
      </c>
      <c r="CG319" s="146">
        <v>0</v>
      </c>
      <c r="CH319" s="146">
        <v>0</v>
      </c>
      <c r="CI319" s="146">
        <v>0</v>
      </c>
      <c r="CJ319" s="146">
        <v>3.5185324999999998E-5</v>
      </c>
      <c r="CK319" s="146">
        <v>1.1618531E-5</v>
      </c>
      <c r="CL319" s="146">
        <v>0</v>
      </c>
      <c r="CM319" s="146">
        <v>0</v>
      </c>
      <c r="CN319" s="146">
        <v>9.4826972000000001E-4</v>
      </c>
      <c r="CO319" s="146">
        <v>1.0779569950000001E-3</v>
      </c>
      <c r="CP319" s="146">
        <v>9.3111335300000001E-4</v>
      </c>
      <c r="CQ319" s="146">
        <v>8.4713126999999989E-4</v>
      </c>
      <c r="CT319" s="105"/>
    </row>
    <row r="320" spans="1:98" x14ac:dyDescent="0.25">
      <c r="A320" s="122" t="s">
        <v>692</v>
      </c>
      <c r="B320" s="104" t="s">
        <v>698</v>
      </c>
      <c r="C320" s="88" t="s">
        <v>156</v>
      </c>
      <c r="D320" s="123">
        <f t="shared" ca="1" si="36"/>
        <v>0</v>
      </c>
      <c r="E320" s="123">
        <f t="shared" ca="1" si="36"/>
        <v>0</v>
      </c>
      <c r="F320" s="123">
        <f t="shared" ca="1" si="36"/>
        <v>1.7357136675000002E-4</v>
      </c>
      <c r="G320" s="123">
        <f t="shared" ca="1" si="36"/>
        <v>0</v>
      </c>
      <c r="H320" s="123">
        <f t="shared" ca="1" si="36"/>
        <v>0</v>
      </c>
      <c r="I320" s="123">
        <f t="shared" ca="1" si="36"/>
        <v>9.6273456525000005E-4</v>
      </c>
      <c r="J320" s="123">
        <f t="shared" ca="1" si="36"/>
        <v>0</v>
      </c>
      <c r="K320" s="123">
        <f t="shared" ca="1" si="36"/>
        <v>5.8444846249999998E-5</v>
      </c>
      <c r="L320" s="123">
        <f t="shared" ca="1" si="36"/>
        <v>7.5898126499999993E-5</v>
      </c>
      <c r="M320" s="123">
        <f t="shared" ca="1" si="36"/>
        <v>0</v>
      </c>
      <c r="N320" s="123">
        <f t="shared" ca="1" si="36"/>
        <v>0</v>
      </c>
      <c r="O320" s="123">
        <f t="shared" ca="1" si="36"/>
        <v>0</v>
      </c>
      <c r="P320" s="123">
        <f t="shared" ca="1" si="36"/>
        <v>0</v>
      </c>
      <c r="Q320" s="123">
        <f t="shared" ca="1" si="36"/>
        <v>0</v>
      </c>
      <c r="R320" s="123">
        <f t="shared" ca="1" si="36"/>
        <v>0</v>
      </c>
      <c r="S320" s="123">
        <f t="shared" ca="1" si="36"/>
        <v>2.1276826770000004E-3</v>
      </c>
      <c r="T320" s="123">
        <f t="shared" ca="1" si="35"/>
        <v>9.1566803499999998E-5</v>
      </c>
      <c r="U320" s="124">
        <f t="shared" ca="1" si="35"/>
        <v>0</v>
      </c>
      <c r="X320" s="146">
        <v>0</v>
      </c>
      <c r="Y320" s="146">
        <v>0</v>
      </c>
      <c r="Z320" s="146">
        <v>0</v>
      </c>
      <c r="AA320" s="146">
        <v>0</v>
      </c>
      <c r="AB320" s="146">
        <v>0</v>
      </c>
      <c r="AC320" s="146">
        <v>0</v>
      </c>
      <c r="AD320" s="146">
        <v>0</v>
      </c>
      <c r="AE320" s="146">
        <v>0</v>
      </c>
      <c r="AF320" s="146">
        <v>1.78857255E-4</v>
      </c>
      <c r="AG320" s="146">
        <v>1.7827037E-4</v>
      </c>
      <c r="AH320" s="146">
        <v>1.7452617200000001E-4</v>
      </c>
      <c r="AI320" s="146">
        <v>1.6263167E-4</v>
      </c>
      <c r="AJ320" s="146">
        <v>0</v>
      </c>
      <c r="AK320" s="146">
        <v>0</v>
      </c>
      <c r="AL320" s="146">
        <v>0</v>
      </c>
      <c r="AM320" s="146">
        <v>0</v>
      </c>
      <c r="AN320" s="146">
        <v>0</v>
      </c>
      <c r="AO320" s="146">
        <v>0</v>
      </c>
      <c r="AP320" s="146">
        <v>0</v>
      </c>
      <c r="AQ320" s="146">
        <v>0</v>
      </c>
      <c r="AR320" s="146">
        <v>1.1353406490000001E-3</v>
      </c>
      <c r="AS320" s="146">
        <v>1.000572858E-3</v>
      </c>
      <c r="AT320" s="146">
        <v>1.1191753740000001E-3</v>
      </c>
      <c r="AU320" s="146">
        <v>5.9584937999999997E-4</v>
      </c>
      <c r="AV320" s="146">
        <v>0</v>
      </c>
      <c r="AW320" s="146">
        <v>0</v>
      </c>
      <c r="AX320" s="146">
        <v>0</v>
      </c>
      <c r="AY320" s="146">
        <v>0</v>
      </c>
      <c r="AZ320" s="146">
        <v>1.2740917499999999E-4</v>
      </c>
      <c r="BA320" s="146">
        <v>1.0637021E-4</v>
      </c>
      <c r="BB320" s="109">
        <v>0</v>
      </c>
      <c r="BC320" s="109">
        <v>0</v>
      </c>
      <c r="BD320" s="146">
        <v>1.15217347E-4</v>
      </c>
      <c r="BE320" s="146">
        <v>8.0483463999999998E-5</v>
      </c>
      <c r="BF320" s="146">
        <v>5.6935809999999999E-5</v>
      </c>
      <c r="BG320" s="146">
        <v>5.0955884999999997E-5</v>
      </c>
      <c r="BH320" s="146">
        <v>0</v>
      </c>
      <c r="BI320" s="146">
        <v>0</v>
      </c>
      <c r="BJ320" s="146">
        <v>0</v>
      </c>
      <c r="BK320" s="146">
        <v>0</v>
      </c>
      <c r="BL320" s="146">
        <v>0</v>
      </c>
      <c r="BM320" s="146">
        <v>0</v>
      </c>
      <c r="BN320" s="146">
        <v>0</v>
      </c>
      <c r="BO320" s="146">
        <v>0</v>
      </c>
      <c r="BP320" s="146">
        <v>0</v>
      </c>
      <c r="BQ320" s="146">
        <v>0</v>
      </c>
      <c r="BR320" s="146">
        <v>0</v>
      </c>
      <c r="BS320" s="146">
        <v>0</v>
      </c>
      <c r="BT320" s="146">
        <v>0</v>
      </c>
      <c r="BU320" s="146">
        <v>0</v>
      </c>
      <c r="BV320" s="146">
        <v>0</v>
      </c>
      <c r="BW320" s="146">
        <v>0</v>
      </c>
      <c r="BX320" s="146">
        <v>0</v>
      </c>
      <c r="BY320" s="146">
        <v>0</v>
      </c>
      <c r="BZ320" s="146">
        <v>0</v>
      </c>
      <c r="CA320" s="146">
        <v>0</v>
      </c>
      <c r="CB320" s="146">
        <v>0</v>
      </c>
      <c r="CC320" s="146">
        <v>0</v>
      </c>
      <c r="CD320" s="146">
        <v>0</v>
      </c>
      <c r="CE320" s="146">
        <v>0</v>
      </c>
      <c r="CF320" s="146">
        <v>2.248267655E-3</v>
      </c>
      <c r="CG320" s="146">
        <v>2.2229384790000001E-3</v>
      </c>
      <c r="CH320" s="146">
        <v>2.1656401790000001E-3</v>
      </c>
      <c r="CI320" s="146">
        <v>1.8738843950000001E-3</v>
      </c>
      <c r="CJ320" s="146">
        <v>0</v>
      </c>
      <c r="CK320" s="146">
        <v>0</v>
      </c>
      <c r="CL320" s="146">
        <v>7.2878969000000007E-5</v>
      </c>
      <c r="CM320" s="146">
        <v>2.93388245E-4</v>
      </c>
      <c r="CN320" s="146">
        <v>0</v>
      </c>
      <c r="CO320" s="146">
        <v>0</v>
      </c>
      <c r="CP320" s="146">
        <v>0</v>
      </c>
      <c r="CQ320" s="146">
        <v>0</v>
      </c>
      <c r="CT320" s="105"/>
    </row>
    <row r="321" spans="1:98" x14ac:dyDescent="0.25">
      <c r="A321" s="122" t="s">
        <v>692</v>
      </c>
      <c r="B321" s="104" t="s">
        <v>698</v>
      </c>
      <c r="C321" s="88" t="s">
        <v>14</v>
      </c>
      <c r="D321" s="123">
        <f t="shared" ca="1" si="36"/>
        <v>0</v>
      </c>
      <c r="E321" s="123">
        <f t="shared" ca="1" si="36"/>
        <v>1.8353276899999999E-4</v>
      </c>
      <c r="F321" s="123">
        <f t="shared" ca="1" si="36"/>
        <v>6.2299387297500008E-3</v>
      </c>
      <c r="G321" s="123">
        <f t="shared" ca="1" si="36"/>
        <v>1.8353276899999999E-4</v>
      </c>
      <c r="H321" s="123">
        <f t="shared" ca="1" si="36"/>
        <v>9.565223272499999E-4</v>
      </c>
      <c r="I321" s="123">
        <f t="shared" ca="1" si="36"/>
        <v>4.7762932025000005E-4</v>
      </c>
      <c r="J321" s="123">
        <f t="shared" ca="1" si="36"/>
        <v>1.17032080575E-3</v>
      </c>
      <c r="K321" s="123">
        <f t="shared" ca="1" si="36"/>
        <v>2.3040959214999999E-3</v>
      </c>
      <c r="L321" s="123">
        <f t="shared" ca="1" si="36"/>
        <v>1.9985418144999999E-3</v>
      </c>
      <c r="M321" s="123">
        <f t="shared" ca="1" si="36"/>
        <v>0</v>
      </c>
      <c r="N321" s="123">
        <f t="shared" ca="1" si="36"/>
        <v>2.1834498625E-4</v>
      </c>
      <c r="O321" s="123">
        <f t="shared" ca="1" si="36"/>
        <v>0</v>
      </c>
      <c r="P321" s="123">
        <f t="shared" ca="1" si="36"/>
        <v>0</v>
      </c>
      <c r="Q321" s="123">
        <f t="shared" ca="1" si="36"/>
        <v>0</v>
      </c>
      <c r="R321" s="123">
        <f t="shared" ca="1" si="36"/>
        <v>0</v>
      </c>
      <c r="S321" s="123">
        <f t="shared" ref="S321:U335" ca="1" si="37">AVERAGE(OFFSET($X321,0,4*S$3-4,1,4))</f>
        <v>0</v>
      </c>
      <c r="T321" s="123">
        <f t="shared" ca="1" si="37"/>
        <v>3.7158665750000002E-5</v>
      </c>
      <c r="U321" s="124">
        <f t="shared" ca="1" si="37"/>
        <v>1.9306561959999999E-3</v>
      </c>
      <c r="X321" s="146">
        <v>0</v>
      </c>
      <c r="Y321" s="146">
        <v>0</v>
      </c>
      <c r="Z321" s="146">
        <v>0</v>
      </c>
      <c r="AA321" s="146">
        <v>0</v>
      </c>
      <c r="AB321" s="146">
        <v>0</v>
      </c>
      <c r="AC321" s="146">
        <v>8.8308012000000002E-5</v>
      </c>
      <c r="AD321" s="146">
        <v>1.7428065000000001E-5</v>
      </c>
      <c r="AE321" s="146">
        <v>6.2839499900000002E-4</v>
      </c>
      <c r="AF321" s="146">
        <v>6.2584525919999997E-3</v>
      </c>
      <c r="AG321" s="146">
        <v>6.4169740030000002E-3</v>
      </c>
      <c r="AH321" s="146">
        <v>6.3017452599999999E-3</v>
      </c>
      <c r="AI321" s="146">
        <v>5.9425830640000002E-3</v>
      </c>
      <c r="AJ321" s="146">
        <v>0</v>
      </c>
      <c r="AK321" s="146">
        <v>8.8308012000000002E-5</v>
      </c>
      <c r="AL321" s="146">
        <v>1.7428065000000001E-5</v>
      </c>
      <c r="AM321" s="146">
        <v>6.2839499900000002E-4</v>
      </c>
      <c r="AN321" s="146">
        <v>5.3658602300000005E-4</v>
      </c>
      <c r="AO321" s="146">
        <v>9.4740568899999997E-4</v>
      </c>
      <c r="AP321" s="146">
        <v>1.037203644E-3</v>
      </c>
      <c r="AQ321" s="146">
        <v>1.304893953E-3</v>
      </c>
      <c r="AR321" s="146">
        <v>5.5281116700000004E-4</v>
      </c>
      <c r="AS321" s="146">
        <v>4.9644103699999999E-4</v>
      </c>
      <c r="AT321" s="146">
        <v>5.5122820899999999E-4</v>
      </c>
      <c r="AU321" s="146">
        <v>3.1003686800000003E-4</v>
      </c>
      <c r="AV321" s="146">
        <v>6.3532548399999997E-4</v>
      </c>
      <c r="AW321" s="146">
        <v>8.3265426399999998E-4</v>
      </c>
      <c r="AX321" s="146">
        <v>1.7242961180000001E-3</v>
      </c>
      <c r="AY321" s="146">
        <v>1.489007357E-3</v>
      </c>
      <c r="AZ321" s="146">
        <v>5.2373115380000002E-3</v>
      </c>
      <c r="BA321" s="146">
        <v>3.9790721479999996E-3</v>
      </c>
      <c r="BB321" s="109">
        <v>0</v>
      </c>
      <c r="BC321" s="109">
        <v>0</v>
      </c>
      <c r="BD321" s="146">
        <v>2.5562805950000004E-3</v>
      </c>
      <c r="BE321" s="146">
        <v>1.905279808E-3</v>
      </c>
      <c r="BF321" s="146">
        <v>1.856992699E-3</v>
      </c>
      <c r="BG321" s="146">
        <v>1.675614156E-3</v>
      </c>
      <c r="BH321" s="146">
        <v>0</v>
      </c>
      <c r="BI321" s="146">
        <v>0</v>
      </c>
      <c r="BJ321" s="146">
        <v>0</v>
      </c>
      <c r="BK321" s="146">
        <v>0</v>
      </c>
      <c r="BL321" s="146">
        <v>2.2391235600000001E-4</v>
      </c>
      <c r="BM321" s="146">
        <v>2.1835704E-4</v>
      </c>
      <c r="BN321" s="146">
        <v>2.0578532099999999E-4</v>
      </c>
      <c r="BO321" s="146">
        <v>2.25325228E-4</v>
      </c>
      <c r="BP321" s="146">
        <v>0</v>
      </c>
      <c r="BQ321" s="146">
        <v>0</v>
      </c>
      <c r="BR321" s="146">
        <v>0</v>
      </c>
      <c r="BS321" s="146">
        <v>0</v>
      </c>
      <c r="BT321" s="146">
        <v>0</v>
      </c>
      <c r="BU321" s="146">
        <v>0</v>
      </c>
      <c r="BV321" s="146">
        <v>0</v>
      </c>
      <c r="BW321" s="146">
        <v>0</v>
      </c>
      <c r="BX321" s="146">
        <v>0</v>
      </c>
      <c r="BY321" s="146">
        <v>0</v>
      </c>
      <c r="BZ321" s="146">
        <v>0</v>
      </c>
      <c r="CA321" s="146">
        <v>0</v>
      </c>
      <c r="CB321" s="146">
        <v>0</v>
      </c>
      <c r="CC321" s="146">
        <v>0</v>
      </c>
      <c r="CD321" s="146">
        <v>0</v>
      </c>
      <c r="CE321" s="146">
        <v>0</v>
      </c>
      <c r="CF321" s="146">
        <v>0</v>
      </c>
      <c r="CG321" s="146">
        <v>0</v>
      </c>
      <c r="CH321" s="146">
        <v>0</v>
      </c>
      <c r="CI321" s="146">
        <v>0</v>
      </c>
      <c r="CJ321" s="146">
        <v>8.6835635999999998E-5</v>
      </c>
      <c r="CK321" s="146">
        <v>4.5224301999999999E-5</v>
      </c>
      <c r="CL321" s="146">
        <v>1.6574725000000001E-5</v>
      </c>
      <c r="CM321" s="146">
        <v>0</v>
      </c>
      <c r="CN321" s="146">
        <v>1.9264492310000002E-3</v>
      </c>
      <c r="CO321" s="146">
        <v>2.179093434E-3</v>
      </c>
      <c r="CP321" s="146">
        <v>1.8848093710000001E-3</v>
      </c>
      <c r="CQ321" s="146">
        <v>1.732272748E-3</v>
      </c>
      <c r="CT321" s="105"/>
    </row>
    <row r="322" spans="1:98" x14ac:dyDescent="0.25">
      <c r="A322" s="122" t="s">
        <v>692</v>
      </c>
      <c r="B322" s="104" t="s">
        <v>698</v>
      </c>
      <c r="C322" s="88" t="s">
        <v>36</v>
      </c>
      <c r="D322" s="123">
        <f t="shared" ref="D322:S335" ca="1" si="38">AVERAGE(OFFSET($X322,0,4*D$3-4,1,4))</f>
        <v>2.6153085000000001E-6</v>
      </c>
      <c r="E322" s="123">
        <f t="shared" ca="1" si="38"/>
        <v>0</v>
      </c>
      <c r="F322" s="123">
        <f t="shared" ca="1" si="38"/>
        <v>9.7589284025000002E-4</v>
      </c>
      <c r="G322" s="123">
        <f t="shared" ca="1" si="38"/>
        <v>0</v>
      </c>
      <c r="H322" s="123">
        <f t="shared" ca="1" si="38"/>
        <v>0</v>
      </c>
      <c r="I322" s="123">
        <f t="shared" ca="1" si="38"/>
        <v>3.9247732922499997E-3</v>
      </c>
      <c r="J322" s="123">
        <f t="shared" ca="1" si="38"/>
        <v>0</v>
      </c>
      <c r="K322" s="123">
        <f t="shared" ca="1" si="38"/>
        <v>3.1344515300000002E-4</v>
      </c>
      <c r="L322" s="123">
        <f t="shared" ca="1" si="38"/>
        <v>4.0931941749999996E-4</v>
      </c>
      <c r="M322" s="123">
        <f t="shared" ca="1" si="38"/>
        <v>0</v>
      </c>
      <c r="N322" s="123">
        <f t="shared" ca="1" si="38"/>
        <v>3.6601035250000006E-5</v>
      </c>
      <c r="O322" s="123">
        <f t="shared" ca="1" si="38"/>
        <v>0</v>
      </c>
      <c r="P322" s="123">
        <f t="shared" ca="1" si="38"/>
        <v>0</v>
      </c>
      <c r="Q322" s="123">
        <f t="shared" ca="1" si="38"/>
        <v>0</v>
      </c>
      <c r="R322" s="123">
        <f t="shared" ca="1" si="38"/>
        <v>0</v>
      </c>
      <c r="S322" s="123">
        <f t="shared" ca="1" si="38"/>
        <v>1.186722912775E-2</v>
      </c>
      <c r="T322" s="123">
        <f t="shared" ca="1" si="37"/>
        <v>4.6703042925000003E-4</v>
      </c>
      <c r="U322" s="124">
        <f t="shared" ca="1" si="37"/>
        <v>0</v>
      </c>
      <c r="X322" s="146">
        <v>1.0461234E-5</v>
      </c>
      <c r="Y322" s="146">
        <v>0</v>
      </c>
      <c r="Z322" s="146">
        <v>0</v>
      </c>
      <c r="AA322" s="146">
        <v>0</v>
      </c>
      <c r="AB322" s="146">
        <v>0</v>
      </c>
      <c r="AC322" s="146">
        <v>0</v>
      </c>
      <c r="AD322" s="146">
        <v>0</v>
      </c>
      <c r="AE322" s="146">
        <v>0</v>
      </c>
      <c r="AF322" s="146">
        <v>1.000392302E-3</v>
      </c>
      <c r="AG322" s="146">
        <v>9.9398096300000005E-4</v>
      </c>
      <c r="AH322" s="146">
        <v>9.8242311500000004E-4</v>
      </c>
      <c r="AI322" s="146">
        <v>9.2677498099999998E-4</v>
      </c>
      <c r="AJ322" s="146">
        <v>0</v>
      </c>
      <c r="AK322" s="146">
        <v>0</v>
      </c>
      <c r="AL322" s="146">
        <v>0</v>
      </c>
      <c r="AM322" s="146">
        <v>0</v>
      </c>
      <c r="AN322" s="146">
        <v>0</v>
      </c>
      <c r="AO322" s="146">
        <v>0</v>
      </c>
      <c r="AP322" s="146">
        <v>0</v>
      </c>
      <c r="AQ322" s="146">
        <v>0</v>
      </c>
      <c r="AR322" s="146">
        <v>4.0043113909999997E-3</v>
      </c>
      <c r="AS322" s="146">
        <v>3.9127070840000002E-3</v>
      </c>
      <c r="AT322" s="146">
        <v>3.810635789E-3</v>
      </c>
      <c r="AU322" s="146">
        <v>3.9714389050000002E-3</v>
      </c>
      <c r="AV322" s="146">
        <v>0</v>
      </c>
      <c r="AW322" s="146">
        <v>0</v>
      </c>
      <c r="AX322" s="146">
        <v>0</v>
      </c>
      <c r="AY322" s="146">
        <v>0</v>
      </c>
      <c r="AZ322" s="146">
        <v>6.8111602299999996E-4</v>
      </c>
      <c r="BA322" s="146">
        <v>5.72664589E-4</v>
      </c>
      <c r="BB322" s="109">
        <v>0</v>
      </c>
      <c r="BC322" s="109">
        <v>0</v>
      </c>
      <c r="BD322" s="146">
        <v>6.0266157899999996E-4</v>
      </c>
      <c r="BE322" s="146">
        <v>4.2594418000000003E-4</v>
      </c>
      <c r="BF322" s="146">
        <v>3.1952699500000003E-4</v>
      </c>
      <c r="BG322" s="146">
        <v>2.8914491599999999E-4</v>
      </c>
      <c r="BH322" s="146">
        <v>0</v>
      </c>
      <c r="BI322" s="146">
        <v>0</v>
      </c>
      <c r="BJ322" s="146">
        <v>0</v>
      </c>
      <c r="BK322" s="146">
        <v>0</v>
      </c>
      <c r="BL322" s="146">
        <v>3.7579956999999998E-5</v>
      </c>
      <c r="BM322" s="146">
        <v>3.5837363999999998E-5</v>
      </c>
      <c r="BN322" s="146">
        <v>3.4553413000000002E-5</v>
      </c>
      <c r="BO322" s="146">
        <v>3.8433407000000003E-5</v>
      </c>
      <c r="BP322" s="146">
        <v>0</v>
      </c>
      <c r="BQ322" s="146">
        <v>0</v>
      </c>
      <c r="BR322" s="146">
        <v>0</v>
      </c>
      <c r="BS322" s="146">
        <v>0</v>
      </c>
      <c r="BT322" s="146">
        <v>0</v>
      </c>
      <c r="BU322" s="146">
        <v>0</v>
      </c>
      <c r="BV322" s="146">
        <v>0</v>
      </c>
      <c r="BW322" s="146">
        <v>0</v>
      </c>
      <c r="BX322" s="146">
        <v>0</v>
      </c>
      <c r="BY322" s="146">
        <v>0</v>
      </c>
      <c r="BZ322" s="146">
        <v>0</v>
      </c>
      <c r="CA322" s="146">
        <v>0</v>
      </c>
      <c r="CB322" s="146">
        <v>0</v>
      </c>
      <c r="CC322" s="146">
        <v>0</v>
      </c>
      <c r="CD322" s="146">
        <v>0</v>
      </c>
      <c r="CE322" s="146">
        <v>0</v>
      </c>
      <c r="CF322" s="146">
        <v>1.2421175961E-2</v>
      </c>
      <c r="CG322" s="146">
        <v>1.230910401E-2</v>
      </c>
      <c r="CH322" s="146">
        <v>1.2143100734E-2</v>
      </c>
      <c r="CI322" s="146">
        <v>1.0595535806000001E-2</v>
      </c>
      <c r="CJ322" s="146">
        <v>1.135507E-5</v>
      </c>
      <c r="CK322" s="146">
        <v>0</v>
      </c>
      <c r="CL322" s="146">
        <v>3.4967997899999997E-4</v>
      </c>
      <c r="CM322" s="146">
        <v>1.5070866680000001E-3</v>
      </c>
      <c r="CN322" s="146">
        <v>0</v>
      </c>
      <c r="CO322" s="146">
        <v>0</v>
      </c>
      <c r="CP322" s="146">
        <v>0</v>
      </c>
      <c r="CQ322" s="146">
        <v>0</v>
      </c>
      <c r="CT322" s="105"/>
    </row>
    <row r="323" spans="1:98" x14ac:dyDescent="0.25">
      <c r="A323" s="122" t="s">
        <v>692</v>
      </c>
      <c r="B323" s="104" t="s">
        <v>698</v>
      </c>
      <c r="C323" s="88" t="s">
        <v>5</v>
      </c>
      <c r="D323" s="123">
        <f t="shared" ca="1" si="38"/>
        <v>0</v>
      </c>
      <c r="E323" s="123">
        <f t="shared" ca="1" si="38"/>
        <v>3.3774687500000002E-6</v>
      </c>
      <c r="F323" s="123">
        <f t="shared" ca="1" si="38"/>
        <v>6.2648558500000005E-5</v>
      </c>
      <c r="G323" s="123">
        <f t="shared" ca="1" si="38"/>
        <v>3.3774687500000002E-6</v>
      </c>
      <c r="H323" s="123">
        <f t="shared" ca="1" si="38"/>
        <v>1.065447275E-5</v>
      </c>
      <c r="I323" s="123">
        <f t="shared" ca="1" si="38"/>
        <v>6.2773601999999997E-4</v>
      </c>
      <c r="J323" s="123">
        <f t="shared" ca="1" si="38"/>
        <v>6.4842997500000001E-6</v>
      </c>
      <c r="K323" s="123">
        <f t="shared" ca="1" si="38"/>
        <v>1.6191071749999999E-5</v>
      </c>
      <c r="L323" s="123">
        <f t="shared" ca="1" si="38"/>
        <v>1.6154117000000002E-5</v>
      </c>
      <c r="M323" s="123">
        <f t="shared" ca="1" si="38"/>
        <v>0</v>
      </c>
      <c r="N323" s="123">
        <f t="shared" ca="1" si="38"/>
        <v>0</v>
      </c>
      <c r="O323" s="123">
        <f t="shared" ca="1" si="38"/>
        <v>0</v>
      </c>
      <c r="P323" s="123">
        <f t="shared" ca="1" si="38"/>
        <v>0</v>
      </c>
      <c r="Q323" s="123">
        <f t="shared" ca="1" si="38"/>
        <v>0</v>
      </c>
      <c r="R323" s="123">
        <f t="shared" ca="1" si="38"/>
        <v>0</v>
      </c>
      <c r="S323" s="123">
        <f t="shared" ca="1" si="38"/>
        <v>0</v>
      </c>
      <c r="T323" s="123">
        <f t="shared" ca="1" si="37"/>
        <v>0</v>
      </c>
      <c r="U323" s="124">
        <f t="shared" ca="1" si="37"/>
        <v>1.5325395249999999E-5</v>
      </c>
      <c r="X323" s="146">
        <v>0</v>
      </c>
      <c r="Y323" s="146">
        <v>0</v>
      </c>
      <c r="Z323" s="146">
        <v>0</v>
      </c>
      <c r="AA323" s="146">
        <v>0</v>
      </c>
      <c r="AB323" s="146">
        <v>0</v>
      </c>
      <c r="AC323" s="146">
        <v>1.3509875000000001E-5</v>
      </c>
      <c r="AD323" s="146">
        <v>0</v>
      </c>
      <c r="AE323" s="146">
        <v>0</v>
      </c>
      <c r="AF323" s="146">
        <v>6.4037602000000004E-5</v>
      </c>
      <c r="AG323" s="146">
        <v>6.3584292000000005E-5</v>
      </c>
      <c r="AH323" s="146">
        <v>5.4877991999999997E-5</v>
      </c>
      <c r="AI323" s="146">
        <v>6.8094347999999994E-5</v>
      </c>
      <c r="AJ323" s="146">
        <v>0</v>
      </c>
      <c r="AK323" s="146">
        <v>1.3509875000000001E-5</v>
      </c>
      <c r="AL323" s="146">
        <v>0</v>
      </c>
      <c r="AM323" s="146">
        <v>0</v>
      </c>
      <c r="AN323" s="146">
        <v>1.3660804000000001E-5</v>
      </c>
      <c r="AO323" s="146">
        <v>1.5665183000000001E-5</v>
      </c>
      <c r="AP323" s="146">
        <v>1.3291904E-5</v>
      </c>
      <c r="AQ323" s="146">
        <v>0</v>
      </c>
      <c r="AR323" s="146">
        <v>7.319545E-4</v>
      </c>
      <c r="AS323" s="146">
        <v>6.5321065399999998E-4</v>
      </c>
      <c r="AT323" s="146">
        <v>7.2016394400000003E-4</v>
      </c>
      <c r="AU323" s="146">
        <v>4.0561498199999998E-4</v>
      </c>
      <c r="AV323" s="146">
        <v>0</v>
      </c>
      <c r="AW323" s="146">
        <v>1.0704807E-5</v>
      </c>
      <c r="AX323" s="146">
        <v>1.5232392E-5</v>
      </c>
      <c r="AY323" s="146">
        <v>0</v>
      </c>
      <c r="AZ323" s="146">
        <v>3.7577762999999997E-5</v>
      </c>
      <c r="BA323" s="146">
        <v>2.7186524E-5</v>
      </c>
      <c r="BB323" s="109">
        <v>0</v>
      </c>
      <c r="BC323" s="109">
        <v>0</v>
      </c>
      <c r="BD323" s="146">
        <v>1.8567737999999999E-5</v>
      </c>
      <c r="BE323" s="146">
        <v>1.3168375000000001E-5</v>
      </c>
      <c r="BF323" s="146">
        <v>1.2016694E-5</v>
      </c>
      <c r="BG323" s="146">
        <v>2.0863661000000001E-5</v>
      </c>
      <c r="BH323" s="146">
        <v>0</v>
      </c>
      <c r="BI323" s="146">
        <v>0</v>
      </c>
      <c r="BJ323" s="146">
        <v>0</v>
      </c>
      <c r="BK323" s="146">
        <v>0</v>
      </c>
      <c r="BL323" s="146">
        <v>0</v>
      </c>
      <c r="BM323" s="146">
        <v>0</v>
      </c>
      <c r="BN323" s="146">
        <v>0</v>
      </c>
      <c r="BO323" s="146">
        <v>0</v>
      </c>
      <c r="BP323" s="146">
        <v>0</v>
      </c>
      <c r="BQ323" s="146">
        <v>0</v>
      </c>
      <c r="BR323" s="146">
        <v>0</v>
      </c>
      <c r="BS323" s="146">
        <v>0</v>
      </c>
      <c r="BT323" s="146">
        <v>0</v>
      </c>
      <c r="BU323" s="146">
        <v>0</v>
      </c>
      <c r="BV323" s="146">
        <v>0</v>
      </c>
      <c r="BW323" s="146">
        <v>0</v>
      </c>
      <c r="BX323" s="146">
        <v>0</v>
      </c>
      <c r="BY323" s="146">
        <v>0</v>
      </c>
      <c r="BZ323" s="146">
        <v>0</v>
      </c>
      <c r="CA323" s="146">
        <v>0</v>
      </c>
      <c r="CB323" s="146">
        <v>0</v>
      </c>
      <c r="CC323" s="146">
        <v>0</v>
      </c>
      <c r="CD323" s="146">
        <v>0</v>
      </c>
      <c r="CE323" s="146">
        <v>0</v>
      </c>
      <c r="CF323" s="146">
        <v>0</v>
      </c>
      <c r="CG323" s="146">
        <v>0</v>
      </c>
      <c r="CH323" s="146">
        <v>0</v>
      </c>
      <c r="CI323" s="146">
        <v>0</v>
      </c>
      <c r="CJ323" s="146">
        <v>0</v>
      </c>
      <c r="CK323" s="146">
        <v>0</v>
      </c>
      <c r="CL323" s="146">
        <v>0</v>
      </c>
      <c r="CM323" s="146">
        <v>0</v>
      </c>
      <c r="CN323" s="146">
        <v>1.3765041999999999E-5</v>
      </c>
      <c r="CO323" s="146">
        <v>1.4908207999999999E-5</v>
      </c>
      <c r="CP323" s="146">
        <v>1.2304457E-5</v>
      </c>
      <c r="CQ323" s="146">
        <v>2.0323873999999999E-5</v>
      </c>
      <c r="CT323" s="105"/>
    </row>
    <row r="324" spans="1:98" x14ac:dyDescent="0.25">
      <c r="A324" s="122" t="s">
        <v>692</v>
      </c>
      <c r="B324" s="104" t="s">
        <v>698</v>
      </c>
      <c r="C324" s="88" t="s">
        <v>53</v>
      </c>
      <c r="D324" s="123">
        <f t="shared" ca="1" si="38"/>
        <v>0</v>
      </c>
      <c r="E324" s="123">
        <f t="shared" ca="1" si="38"/>
        <v>1.6359985250000001E-5</v>
      </c>
      <c r="F324" s="123">
        <f t="shared" ca="1" si="38"/>
        <v>1.1955990950000001E-4</v>
      </c>
      <c r="G324" s="123">
        <f t="shared" ca="1" si="38"/>
        <v>1.6359985250000001E-5</v>
      </c>
      <c r="H324" s="123">
        <f t="shared" ca="1" si="38"/>
        <v>2.28654185E-5</v>
      </c>
      <c r="I324" s="123">
        <f t="shared" ca="1" si="38"/>
        <v>1.8876205280000001E-3</v>
      </c>
      <c r="J324" s="123">
        <f t="shared" ca="1" si="38"/>
        <v>1.8521259500000001E-5</v>
      </c>
      <c r="K324" s="123">
        <f t="shared" ca="1" si="38"/>
        <v>3.4485048000000004E-5</v>
      </c>
      <c r="L324" s="123">
        <f t="shared" ca="1" si="38"/>
        <v>2.8565211250000005E-5</v>
      </c>
      <c r="M324" s="123">
        <f t="shared" ca="1" si="38"/>
        <v>0</v>
      </c>
      <c r="N324" s="123">
        <f t="shared" ca="1" si="38"/>
        <v>0</v>
      </c>
      <c r="O324" s="123">
        <f t="shared" ca="1" si="38"/>
        <v>0</v>
      </c>
      <c r="P324" s="123">
        <f t="shared" ca="1" si="38"/>
        <v>0</v>
      </c>
      <c r="Q324" s="123">
        <f t="shared" ca="1" si="38"/>
        <v>0</v>
      </c>
      <c r="R324" s="123">
        <f t="shared" ca="1" si="38"/>
        <v>0</v>
      </c>
      <c r="S324" s="123">
        <f t="shared" ca="1" si="38"/>
        <v>0</v>
      </c>
      <c r="T324" s="123">
        <f t="shared" ca="1" si="37"/>
        <v>0</v>
      </c>
      <c r="U324" s="124">
        <f t="shared" ca="1" si="37"/>
        <v>2.8137239999999998E-5</v>
      </c>
      <c r="X324" s="146">
        <v>0</v>
      </c>
      <c r="Y324" s="146">
        <v>0</v>
      </c>
      <c r="Z324" s="146">
        <v>0</v>
      </c>
      <c r="AA324" s="146">
        <v>0</v>
      </c>
      <c r="AB324" s="146">
        <v>1.5593725000000001E-5</v>
      </c>
      <c r="AC324" s="146">
        <v>2.9518577999999999E-5</v>
      </c>
      <c r="AD324" s="146">
        <v>2.0327637999999999E-5</v>
      </c>
      <c r="AE324" s="146">
        <v>0</v>
      </c>
      <c r="AF324" s="146">
        <v>1.41771979E-4</v>
      </c>
      <c r="AG324" s="146">
        <v>1.3969348700000001E-4</v>
      </c>
      <c r="AH324" s="146">
        <v>1.2040682199999999E-4</v>
      </c>
      <c r="AI324" s="146">
        <v>7.6367350000000007E-5</v>
      </c>
      <c r="AJ324" s="146">
        <v>1.5593725000000001E-5</v>
      </c>
      <c r="AK324" s="146">
        <v>2.9518577999999999E-5</v>
      </c>
      <c r="AL324" s="146">
        <v>2.0327637999999999E-5</v>
      </c>
      <c r="AM324" s="146">
        <v>0</v>
      </c>
      <c r="AN324" s="146">
        <v>2.9322712999999999E-5</v>
      </c>
      <c r="AO324" s="146">
        <v>3.3610552999999998E-5</v>
      </c>
      <c r="AP324" s="146">
        <v>2.8528408000000001E-5</v>
      </c>
      <c r="AQ324" s="146">
        <v>0</v>
      </c>
      <c r="AR324" s="146">
        <v>2.0892948970000001E-3</v>
      </c>
      <c r="AS324" s="146">
        <v>1.9966671659999999E-3</v>
      </c>
      <c r="AT324" s="146">
        <v>1.9857632280000002E-3</v>
      </c>
      <c r="AU324" s="146">
        <v>1.4787568210000001E-3</v>
      </c>
      <c r="AV324" s="146">
        <v>1.8427593E-5</v>
      </c>
      <c r="AW324" s="146">
        <v>2.2772963999999998E-5</v>
      </c>
      <c r="AX324" s="146">
        <v>3.2884481000000001E-5</v>
      </c>
      <c r="AY324" s="146">
        <v>0</v>
      </c>
      <c r="AZ324" s="146">
        <v>7.9641001000000001E-5</v>
      </c>
      <c r="BA324" s="146">
        <v>5.8299191000000001E-5</v>
      </c>
      <c r="BB324" s="109">
        <v>0</v>
      </c>
      <c r="BC324" s="109">
        <v>0</v>
      </c>
      <c r="BD324" s="146">
        <v>3.8407354000000002E-5</v>
      </c>
      <c r="BE324" s="146">
        <v>2.7715632E-5</v>
      </c>
      <c r="BF324" s="146">
        <v>2.5885893999999999E-5</v>
      </c>
      <c r="BG324" s="146">
        <v>2.2251965000000001E-5</v>
      </c>
      <c r="BH324" s="146">
        <v>0</v>
      </c>
      <c r="BI324" s="146">
        <v>0</v>
      </c>
      <c r="BJ324" s="146">
        <v>0</v>
      </c>
      <c r="BK324" s="146">
        <v>0</v>
      </c>
      <c r="BL324" s="146">
        <v>0</v>
      </c>
      <c r="BM324" s="146">
        <v>0</v>
      </c>
      <c r="BN324" s="146">
        <v>0</v>
      </c>
      <c r="BO324" s="146">
        <v>0</v>
      </c>
      <c r="BP324" s="146">
        <v>0</v>
      </c>
      <c r="BQ324" s="146">
        <v>0</v>
      </c>
      <c r="BR324" s="146">
        <v>0</v>
      </c>
      <c r="BS324" s="146">
        <v>0</v>
      </c>
      <c r="BT324" s="146">
        <v>0</v>
      </c>
      <c r="BU324" s="146">
        <v>0</v>
      </c>
      <c r="BV324" s="146">
        <v>0</v>
      </c>
      <c r="BW324" s="146">
        <v>0</v>
      </c>
      <c r="BX324" s="146">
        <v>0</v>
      </c>
      <c r="BY324" s="146">
        <v>0</v>
      </c>
      <c r="BZ324" s="146">
        <v>0</v>
      </c>
      <c r="CA324" s="146">
        <v>0</v>
      </c>
      <c r="CB324" s="146">
        <v>0</v>
      </c>
      <c r="CC324" s="146">
        <v>0</v>
      </c>
      <c r="CD324" s="146">
        <v>0</v>
      </c>
      <c r="CE324" s="146">
        <v>0</v>
      </c>
      <c r="CF324" s="146">
        <v>0</v>
      </c>
      <c r="CG324" s="146">
        <v>0</v>
      </c>
      <c r="CH324" s="146">
        <v>0</v>
      </c>
      <c r="CI324" s="146">
        <v>0</v>
      </c>
      <c r="CJ324" s="146">
        <v>0</v>
      </c>
      <c r="CK324" s="146">
        <v>0</v>
      </c>
      <c r="CL324" s="146">
        <v>0</v>
      </c>
      <c r="CM324" s="146">
        <v>0</v>
      </c>
      <c r="CN324" s="146">
        <v>2.9639749000000001E-5</v>
      </c>
      <c r="CO324" s="146">
        <v>3.2345434999999999E-5</v>
      </c>
      <c r="CP324" s="146">
        <v>2.6903756000000001E-5</v>
      </c>
      <c r="CQ324" s="146">
        <v>2.3660019999999998E-5</v>
      </c>
      <c r="CT324" s="105"/>
    </row>
    <row r="325" spans="1:98" x14ac:dyDescent="0.25">
      <c r="A325" s="122" t="s">
        <v>692</v>
      </c>
      <c r="B325" s="104" t="s">
        <v>698</v>
      </c>
      <c r="C325" s="88" t="s">
        <v>157</v>
      </c>
      <c r="D325" s="123">
        <f t="shared" ca="1" si="38"/>
        <v>0</v>
      </c>
      <c r="E325" s="123">
        <f t="shared" ca="1" si="38"/>
        <v>0</v>
      </c>
      <c r="F325" s="123">
        <f t="shared" ca="1" si="38"/>
        <v>1.6811638925000002E-4</v>
      </c>
      <c r="G325" s="123">
        <f t="shared" ca="1" si="38"/>
        <v>0</v>
      </c>
      <c r="H325" s="123">
        <f t="shared" ca="1" si="38"/>
        <v>0</v>
      </c>
      <c r="I325" s="123">
        <f t="shared" ca="1" si="38"/>
        <v>0</v>
      </c>
      <c r="J325" s="123">
        <f t="shared" ca="1" si="38"/>
        <v>0</v>
      </c>
      <c r="K325" s="123">
        <f t="shared" ca="1" si="38"/>
        <v>6.3891317750000006E-5</v>
      </c>
      <c r="L325" s="123">
        <f t="shared" ca="1" si="38"/>
        <v>7.7855004999999999E-5</v>
      </c>
      <c r="M325" s="123">
        <f t="shared" ca="1" si="38"/>
        <v>0</v>
      </c>
      <c r="N325" s="123">
        <f t="shared" ca="1" si="38"/>
        <v>0</v>
      </c>
      <c r="O325" s="123">
        <f t="shared" ca="1" si="38"/>
        <v>0</v>
      </c>
      <c r="P325" s="123">
        <f t="shared" ca="1" si="38"/>
        <v>0</v>
      </c>
      <c r="Q325" s="123">
        <f t="shared" ca="1" si="38"/>
        <v>0</v>
      </c>
      <c r="R325" s="123">
        <f t="shared" ca="1" si="38"/>
        <v>0</v>
      </c>
      <c r="S325" s="123">
        <f t="shared" ca="1" si="38"/>
        <v>2.0801621822499998E-3</v>
      </c>
      <c r="T325" s="123">
        <f t="shared" ca="1" si="37"/>
        <v>7.5258127749999994E-5</v>
      </c>
      <c r="U325" s="124">
        <f t="shared" ca="1" si="37"/>
        <v>0</v>
      </c>
      <c r="X325" s="146">
        <v>0</v>
      </c>
      <c r="Y325" s="146">
        <v>0</v>
      </c>
      <c r="Z325" s="146">
        <v>0</v>
      </c>
      <c r="AA325" s="146">
        <v>0</v>
      </c>
      <c r="AB325" s="146">
        <v>0</v>
      </c>
      <c r="AC325" s="146">
        <v>0</v>
      </c>
      <c r="AD325" s="146">
        <v>0</v>
      </c>
      <c r="AE325" s="146">
        <v>0</v>
      </c>
      <c r="AF325" s="146">
        <v>1.7245937399999999E-4</v>
      </c>
      <c r="AG325" s="146">
        <v>1.73168256E-4</v>
      </c>
      <c r="AH325" s="146">
        <v>1.692978E-4</v>
      </c>
      <c r="AI325" s="146">
        <v>1.5754012699999999E-4</v>
      </c>
      <c r="AJ325" s="146">
        <v>0</v>
      </c>
      <c r="AK325" s="146">
        <v>0</v>
      </c>
      <c r="AL325" s="146">
        <v>0</v>
      </c>
      <c r="AM325" s="146">
        <v>0</v>
      </c>
      <c r="AN325" s="146">
        <v>0</v>
      </c>
      <c r="AO325" s="146">
        <v>0</v>
      </c>
      <c r="AP325" s="146">
        <v>0</v>
      </c>
      <c r="AQ325" s="146">
        <v>0</v>
      </c>
      <c r="AR325" s="146">
        <v>0</v>
      </c>
      <c r="AS325" s="146">
        <v>0</v>
      </c>
      <c r="AT325" s="146">
        <v>0</v>
      </c>
      <c r="AU325" s="146">
        <v>0</v>
      </c>
      <c r="AV325" s="146">
        <v>0</v>
      </c>
      <c r="AW325" s="146">
        <v>0</v>
      </c>
      <c r="AX325" s="146">
        <v>0</v>
      </c>
      <c r="AY325" s="146">
        <v>0</v>
      </c>
      <c r="AZ325" s="146">
        <v>1.3723502499999999E-4</v>
      </c>
      <c r="BA325" s="146">
        <v>1.1833024600000001E-4</v>
      </c>
      <c r="BB325" s="109">
        <v>0</v>
      </c>
      <c r="BC325" s="109">
        <v>0</v>
      </c>
      <c r="BD325" s="146">
        <v>1.1986673599999999E-4</v>
      </c>
      <c r="BE325" s="146">
        <v>8.5192446999999996E-5</v>
      </c>
      <c r="BF325" s="146">
        <v>5.6154591000000001E-5</v>
      </c>
      <c r="BG325" s="146">
        <v>5.0206246E-5</v>
      </c>
      <c r="BH325" s="146">
        <v>0</v>
      </c>
      <c r="BI325" s="146">
        <v>0</v>
      </c>
      <c r="BJ325" s="146">
        <v>0</v>
      </c>
      <c r="BK325" s="146">
        <v>0</v>
      </c>
      <c r="BL325" s="146">
        <v>0</v>
      </c>
      <c r="BM325" s="146">
        <v>0</v>
      </c>
      <c r="BN325" s="146">
        <v>0</v>
      </c>
      <c r="BO325" s="146">
        <v>0</v>
      </c>
      <c r="BP325" s="146">
        <v>0</v>
      </c>
      <c r="BQ325" s="146">
        <v>0</v>
      </c>
      <c r="BR325" s="146">
        <v>0</v>
      </c>
      <c r="BS325" s="146">
        <v>0</v>
      </c>
      <c r="BT325" s="146">
        <v>0</v>
      </c>
      <c r="BU325" s="146">
        <v>0</v>
      </c>
      <c r="BV325" s="146">
        <v>0</v>
      </c>
      <c r="BW325" s="146">
        <v>0</v>
      </c>
      <c r="BX325" s="146">
        <v>0</v>
      </c>
      <c r="BY325" s="146">
        <v>0</v>
      </c>
      <c r="BZ325" s="146">
        <v>0</v>
      </c>
      <c r="CA325" s="146">
        <v>0</v>
      </c>
      <c r="CB325" s="146">
        <v>0</v>
      </c>
      <c r="CC325" s="146">
        <v>0</v>
      </c>
      <c r="CD325" s="146">
        <v>0</v>
      </c>
      <c r="CE325" s="146">
        <v>0</v>
      </c>
      <c r="CF325" s="146">
        <v>2.1932426209999999E-3</v>
      </c>
      <c r="CG325" s="146">
        <v>2.1695840399999998E-3</v>
      </c>
      <c r="CH325" s="146">
        <v>2.1264550719999999E-3</v>
      </c>
      <c r="CI325" s="146">
        <v>1.831366996E-3</v>
      </c>
      <c r="CJ325" s="146">
        <v>0</v>
      </c>
      <c r="CK325" s="146">
        <v>0</v>
      </c>
      <c r="CL325" s="146">
        <v>4.5214632E-5</v>
      </c>
      <c r="CM325" s="146">
        <v>2.5581787899999999E-4</v>
      </c>
      <c r="CN325" s="146">
        <v>0</v>
      </c>
      <c r="CO325" s="146">
        <v>0</v>
      </c>
      <c r="CP325" s="146">
        <v>0</v>
      </c>
      <c r="CQ325" s="146">
        <v>0</v>
      </c>
      <c r="CT325" s="105"/>
    </row>
    <row r="326" spans="1:98" x14ac:dyDescent="0.25">
      <c r="A326" s="122" t="s">
        <v>692</v>
      </c>
      <c r="B326" s="104" t="s">
        <v>698</v>
      </c>
      <c r="C326" s="88" t="s">
        <v>65</v>
      </c>
      <c r="D326" s="123">
        <f t="shared" ca="1" si="38"/>
        <v>6.467649921E-3</v>
      </c>
      <c r="E326" s="123">
        <f t="shared" ca="1" si="38"/>
        <v>3.0388614325000003E-4</v>
      </c>
      <c r="F326" s="123">
        <f t="shared" ca="1" si="38"/>
        <v>2.696755795E-4</v>
      </c>
      <c r="G326" s="123">
        <f t="shared" ca="1" si="38"/>
        <v>3.0388614325000003E-4</v>
      </c>
      <c r="H326" s="123">
        <f t="shared" ca="1" si="38"/>
        <v>1.3627577499999999E-4</v>
      </c>
      <c r="I326" s="123">
        <f t="shared" ca="1" si="38"/>
        <v>3.4296141522249995E-2</v>
      </c>
      <c r="J326" s="123">
        <f t="shared" ca="1" si="38"/>
        <v>8.4180848749999994E-5</v>
      </c>
      <c r="K326" s="123">
        <f t="shared" ca="1" si="38"/>
        <v>2.5208093499999999E-5</v>
      </c>
      <c r="L326" s="123">
        <f t="shared" ca="1" si="38"/>
        <v>2.1934948250000003E-5</v>
      </c>
      <c r="M326" s="123">
        <f t="shared" ca="1" si="38"/>
        <v>0</v>
      </c>
      <c r="N326" s="123">
        <f t="shared" ca="1" si="38"/>
        <v>0</v>
      </c>
      <c r="O326" s="123">
        <f t="shared" ca="1" si="38"/>
        <v>0</v>
      </c>
      <c r="P326" s="123">
        <f t="shared" ca="1" si="38"/>
        <v>0</v>
      </c>
      <c r="Q326" s="123">
        <f t="shared" ca="1" si="38"/>
        <v>0</v>
      </c>
      <c r="R326" s="123">
        <f t="shared" ca="1" si="38"/>
        <v>0</v>
      </c>
      <c r="S326" s="123">
        <f t="shared" ca="1" si="38"/>
        <v>0</v>
      </c>
      <c r="T326" s="123">
        <f t="shared" ca="1" si="37"/>
        <v>0</v>
      </c>
      <c r="U326" s="124">
        <f t="shared" ca="1" si="37"/>
        <v>2.1289586249999998E-5</v>
      </c>
      <c r="X326" s="146">
        <v>5.8790831849999999E-3</v>
      </c>
      <c r="Y326" s="146">
        <v>6.5359574309999998E-3</v>
      </c>
      <c r="Z326" s="146">
        <v>6.4565860990000003E-3</v>
      </c>
      <c r="AA326" s="146">
        <v>6.998972969E-3</v>
      </c>
      <c r="AB326" s="146">
        <v>2.9452879900000002E-4</v>
      </c>
      <c r="AC326" s="146">
        <v>2.9345925100000001E-4</v>
      </c>
      <c r="AD326" s="146">
        <v>3.0218237199999999E-4</v>
      </c>
      <c r="AE326" s="146">
        <v>3.2537415100000001E-4</v>
      </c>
      <c r="AF326" s="146">
        <v>2.8630643799999999E-4</v>
      </c>
      <c r="AG326" s="146">
        <v>2.2481693400000001E-4</v>
      </c>
      <c r="AH326" s="146">
        <v>2.0897453500000001E-4</v>
      </c>
      <c r="AI326" s="146">
        <v>3.5860441099999998E-4</v>
      </c>
      <c r="AJ326" s="146">
        <v>2.9452879900000002E-4</v>
      </c>
      <c r="AK326" s="146">
        <v>2.9345925100000001E-4</v>
      </c>
      <c r="AL326" s="146">
        <v>3.0218237199999999E-4</v>
      </c>
      <c r="AM326" s="146">
        <v>3.2537415100000001E-4</v>
      </c>
      <c r="AN326" s="146">
        <v>1.2770372999999999E-4</v>
      </c>
      <c r="AO326" s="146">
        <v>1.3331159400000001E-4</v>
      </c>
      <c r="AP326" s="146">
        <v>1.3591434199999999E-4</v>
      </c>
      <c r="AQ326" s="146">
        <v>1.4817343400000001E-4</v>
      </c>
      <c r="AR326" s="146">
        <v>3.2824939711999998E-2</v>
      </c>
      <c r="AS326" s="146">
        <v>3.3284630445999996E-2</v>
      </c>
      <c r="AT326" s="146">
        <v>3.3055331246999997E-2</v>
      </c>
      <c r="AU326" s="146">
        <v>3.8019664683999997E-2</v>
      </c>
      <c r="AV326" s="146">
        <v>7.6527649999999999E-5</v>
      </c>
      <c r="AW326" s="146">
        <v>8.2706021999999997E-5</v>
      </c>
      <c r="AX326" s="146">
        <v>8.6915583000000005E-5</v>
      </c>
      <c r="AY326" s="146">
        <v>9.057414E-5</v>
      </c>
      <c r="AZ326" s="146">
        <v>5.8496243000000002E-5</v>
      </c>
      <c r="BA326" s="146">
        <v>4.2336131000000001E-5</v>
      </c>
      <c r="BB326" s="109">
        <v>0</v>
      </c>
      <c r="BC326" s="109">
        <v>0</v>
      </c>
      <c r="BD326" s="146">
        <v>2.8967411E-5</v>
      </c>
      <c r="BE326" s="146">
        <v>2.1078327000000002E-5</v>
      </c>
      <c r="BF326" s="146">
        <v>1.9830115999999999E-5</v>
      </c>
      <c r="BG326" s="146">
        <v>1.7863939E-5</v>
      </c>
      <c r="BH326" s="146">
        <v>0</v>
      </c>
      <c r="BI326" s="146">
        <v>0</v>
      </c>
      <c r="BJ326" s="146">
        <v>0</v>
      </c>
      <c r="BK326" s="146">
        <v>0</v>
      </c>
      <c r="BL326" s="146">
        <v>0</v>
      </c>
      <c r="BM326" s="146">
        <v>0</v>
      </c>
      <c r="BN326" s="146">
        <v>0</v>
      </c>
      <c r="BO326" s="146">
        <v>0</v>
      </c>
      <c r="BP326" s="146">
        <v>0</v>
      </c>
      <c r="BQ326" s="146">
        <v>0</v>
      </c>
      <c r="BR326" s="146">
        <v>0</v>
      </c>
      <c r="BS326" s="146">
        <v>0</v>
      </c>
      <c r="BT326" s="146">
        <v>0</v>
      </c>
      <c r="BU326" s="146">
        <v>0</v>
      </c>
      <c r="BV326" s="146">
        <v>0</v>
      </c>
      <c r="BW326" s="146">
        <v>0</v>
      </c>
      <c r="BX326" s="146">
        <v>0</v>
      </c>
      <c r="BY326" s="146">
        <v>0</v>
      </c>
      <c r="BZ326" s="146">
        <v>0</v>
      </c>
      <c r="CA326" s="146">
        <v>0</v>
      </c>
      <c r="CB326" s="146">
        <v>0</v>
      </c>
      <c r="CC326" s="146">
        <v>0</v>
      </c>
      <c r="CD326" s="146">
        <v>0</v>
      </c>
      <c r="CE326" s="146">
        <v>0</v>
      </c>
      <c r="CF326" s="146">
        <v>0</v>
      </c>
      <c r="CG326" s="146">
        <v>0</v>
      </c>
      <c r="CH326" s="146">
        <v>0</v>
      </c>
      <c r="CI326" s="146">
        <v>0</v>
      </c>
      <c r="CJ326" s="146">
        <v>0</v>
      </c>
      <c r="CK326" s="146">
        <v>0</v>
      </c>
      <c r="CL326" s="146">
        <v>0</v>
      </c>
      <c r="CM326" s="146">
        <v>0</v>
      </c>
      <c r="CN326" s="146">
        <v>2.1036474999999999E-5</v>
      </c>
      <c r="CO326" s="146">
        <v>2.4186075E-5</v>
      </c>
      <c r="CP326" s="146">
        <v>2.0966094999999999E-5</v>
      </c>
      <c r="CQ326" s="146">
        <v>1.8969699999999999E-5</v>
      </c>
      <c r="CT326" s="105"/>
    </row>
    <row r="327" spans="1:98" x14ac:dyDescent="0.25">
      <c r="A327" s="122" t="s">
        <v>692</v>
      </c>
      <c r="B327" s="104" t="s">
        <v>698</v>
      </c>
      <c r="C327" s="88" t="s">
        <v>13</v>
      </c>
      <c r="D327" s="123">
        <f t="shared" ca="1" si="38"/>
        <v>0</v>
      </c>
      <c r="E327" s="123">
        <f t="shared" ca="1" si="38"/>
        <v>1.2752248435E-3</v>
      </c>
      <c r="F327" s="123">
        <f t="shared" ca="1" si="38"/>
        <v>2.7466071402499998E-3</v>
      </c>
      <c r="G327" s="123">
        <f t="shared" ca="1" si="38"/>
        <v>1.2752248435E-3</v>
      </c>
      <c r="H327" s="123">
        <f t="shared" ca="1" si="38"/>
        <v>1.2692284465E-3</v>
      </c>
      <c r="I327" s="123">
        <f t="shared" ca="1" si="38"/>
        <v>0</v>
      </c>
      <c r="J327" s="123">
        <f t="shared" ca="1" si="38"/>
        <v>9.9147228275000003E-4</v>
      </c>
      <c r="K327" s="123">
        <f t="shared" ca="1" si="38"/>
        <v>1.1730301617499999E-3</v>
      </c>
      <c r="L327" s="123">
        <f t="shared" ca="1" si="38"/>
        <v>1.0118201897500001E-3</v>
      </c>
      <c r="M327" s="123">
        <f t="shared" ca="1" si="38"/>
        <v>0</v>
      </c>
      <c r="N327" s="123">
        <f t="shared" ca="1" si="38"/>
        <v>1.10495799E-4</v>
      </c>
      <c r="O327" s="123">
        <f t="shared" ca="1" si="38"/>
        <v>0</v>
      </c>
      <c r="P327" s="123">
        <f t="shared" ca="1" si="38"/>
        <v>0</v>
      </c>
      <c r="Q327" s="123">
        <f t="shared" ca="1" si="38"/>
        <v>0</v>
      </c>
      <c r="R327" s="123">
        <f t="shared" ca="1" si="38"/>
        <v>0</v>
      </c>
      <c r="S327" s="123">
        <f t="shared" ca="1" si="38"/>
        <v>0</v>
      </c>
      <c r="T327" s="123">
        <f t="shared" ca="1" si="37"/>
        <v>1.6522238499999998E-5</v>
      </c>
      <c r="U327" s="124">
        <f t="shared" ca="1" si="37"/>
        <v>9.7080479100000001E-4</v>
      </c>
      <c r="X327" s="146">
        <v>0</v>
      </c>
      <c r="Y327" s="146">
        <v>0</v>
      </c>
      <c r="Z327" s="146">
        <v>0</v>
      </c>
      <c r="AA327" s="146">
        <v>0</v>
      </c>
      <c r="AB327" s="146">
        <v>7.4649104399999999E-4</v>
      </c>
      <c r="AC327" s="146">
        <v>1.2627142150000001E-3</v>
      </c>
      <c r="AD327" s="146">
        <v>1.1191483420000001E-3</v>
      </c>
      <c r="AE327" s="146">
        <v>1.972545773E-3</v>
      </c>
      <c r="AF327" s="146">
        <v>2.958283403E-3</v>
      </c>
      <c r="AG327" s="146">
        <v>2.7947742289999998E-3</v>
      </c>
      <c r="AH327" s="146">
        <v>2.718368233E-3</v>
      </c>
      <c r="AI327" s="146">
        <v>2.5150026959999999E-3</v>
      </c>
      <c r="AJ327" s="146">
        <v>7.4649104399999999E-4</v>
      </c>
      <c r="AK327" s="146">
        <v>1.2627142150000001E-3</v>
      </c>
      <c r="AL327" s="146">
        <v>1.1191483420000001E-3</v>
      </c>
      <c r="AM327" s="146">
        <v>1.972545773E-3</v>
      </c>
      <c r="AN327" s="146">
        <v>1.0988081330000001E-3</v>
      </c>
      <c r="AO327" s="146">
        <v>1.288326272E-3</v>
      </c>
      <c r="AP327" s="146">
        <v>1.2327140139999999E-3</v>
      </c>
      <c r="AQ327" s="146">
        <v>1.4570653670000001E-3</v>
      </c>
      <c r="AR327" s="146">
        <v>0</v>
      </c>
      <c r="AS327" s="146">
        <v>0</v>
      </c>
      <c r="AT327" s="146">
        <v>0</v>
      </c>
      <c r="AU327" s="146">
        <v>0</v>
      </c>
      <c r="AV327" s="146">
        <v>6.7355628000000003E-4</v>
      </c>
      <c r="AW327" s="146">
        <v>8.6353978499999998E-4</v>
      </c>
      <c r="AX327" s="146">
        <v>1.291370552E-3</v>
      </c>
      <c r="AY327" s="146">
        <v>1.137422514E-3</v>
      </c>
      <c r="AZ327" s="146">
        <v>2.6563341069999998E-3</v>
      </c>
      <c r="BA327" s="146">
        <v>2.0357865399999999E-3</v>
      </c>
      <c r="BB327" s="109">
        <v>0</v>
      </c>
      <c r="BC327" s="109">
        <v>0</v>
      </c>
      <c r="BD327" s="146">
        <v>1.2998602E-3</v>
      </c>
      <c r="BE327" s="146">
        <v>9.7182996800000004E-4</v>
      </c>
      <c r="BF327" s="146">
        <v>9.3260391899999996E-4</v>
      </c>
      <c r="BG327" s="146">
        <v>8.4298667200000002E-4</v>
      </c>
      <c r="BH327" s="146">
        <v>0</v>
      </c>
      <c r="BI327" s="146">
        <v>0</v>
      </c>
      <c r="BJ327" s="146">
        <v>0</v>
      </c>
      <c r="BK327" s="146">
        <v>0</v>
      </c>
      <c r="BL327" s="146">
        <v>1.13213407E-4</v>
      </c>
      <c r="BM327" s="146">
        <v>1.0997147499999999E-4</v>
      </c>
      <c r="BN327" s="146">
        <v>1.04152828E-4</v>
      </c>
      <c r="BO327" s="146">
        <v>1.1464548599999999E-4</v>
      </c>
      <c r="BP327" s="146">
        <v>0</v>
      </c>
      <c r="BQ327" s="146">
        <v>0</v>
      </c>
      <c r="BR327" s="146">
        <v>0</v>
      </c>
      <c r="BS327" s="146">
        <v>0</v>
      </c>
      <c r="BT327" s="146">
        <v>0</v>
      </c>
      <c r="BU327" s="146">
        <v>0</v>
      </c>
      <c r="BV327" s="146">
        <v>0</v>
      </c>
      <c r="BW327" s="146">
        <v>0</v>
      </c>
      <c r="BX327" s="146">
        <v>0</v>
      </c>
      <c r="BY327" s="146">
        <v>0</v>
      </c>
      <c r="BZ327" s="146">
        <v>0</v>
      </c>
      <c r="CA327" s="146">
        <v>0</v>
      </c>
      <c r="CB327" s="146">
        <v>0</v>
      </c>
      <c r="CC327" s="146">
        <v>0</v>
      </c>
      <c r="CD327" s="146">
        <v>0</v>
      </c>
      <c r="CE327" s="146">
        <v>0</v>
      </c>
      <c r="CF327" s="146">
        <v>0</v>
      </c>
      <c r="CG327" s="146">
        <v>0</v>
      </c>
      <c r="CH327" s="146">
        <v>0</v>
      </c>
      <c r="CI327" s="146">
        <v>0</v>
      </c>
      <c r="CJ327" s="146">
        <v>4.3340743999999997E-5</v>
      </c>
      <c r="CK327" s="146">
        <v>2.2748210000000001E-5</v>
      </c>
      <c r="CL327" s="146">
        <v>0</v>
      </c>
      <c r="CM327" s="146">
        <v>0</v>
      </c>
      <c r="CN327" s="146">
        <v>9.6961251600000001E-4</v>
      </c>
      <c r="CO327" s="146">
        <v>1.097501499E-3</v>
      </c>
      <c r="CP327" s="146">
        <v>9.4794437499999995E-4</v>
      </c>
      <c r="CQ327" s="146">
        <v>8.6816077400000003E-4</v>
      </c>
      <c r="CT327" s="105"/>
    </row>
    <row r="328" spans="1:98" x14ac:dyDescent="0.25">
      <c r="A328" s="122" t="s">
        <v>692</v>
      </c>
      <c r="B328" s="104" t="s">
        <v>698</v>
      </c>
      <c r="C328" s="88" t="s">
        <v>54</v>
      </c>
      <c r="D328" s="123">
        <f t="shared" ca="1" si="38"/>
        <v>0</v>
      </c>
      <c r="E328" s="123">
        <f t="shared" ca="1" si="38"/>
        <v>6.3444124000000004E-5</v>
      </c>
      <c r="F328" s="123">
        <f t="shared" ca="1" si="38"/>
        <v>3.9305110650000001E-4</v>
      </c>
      <c r="G328" s="123">
        <f t="shared" ca="1" si="38"/>
        <v>6.3444124000000004E-5</v>
      </c>
      <c r="H328" s="123">
        <f t="shared" ca="1" si="38"/>
        <v>7.9396096000000006E-5</v>
      </c>
      <c r="I328" s="123">
        <f t="shared" ca="1" si="38"/>
        <v>0</v>
      </c>
      <c r="J328" s="123">
        <f t="shared" ca="1" si="38"/>
        <v>5.7534570499999999E-5</v>
      </c>
      <c r="K328" s="123">
        <f t="shared" ca="1" si="38"/>
        <v>1.165713805E-4</v>
      </c>
      <c r="L328" s="123">
        <f t="shared" ca="1" si="38"/>
        <v>9.5413899750000013E-5</v>
      </c>
      <c r="M328" s="123">
        <f t="shared" ca="1" si="38"/>
        <v>0</v>
      </c>
      <c r="N328" s="123">
        <f t="shared" ca="1" si="38"/>
        <v>0</v>
      </c>
      <c r="O328" s="123">
        <f t="shared" ca="1" si="38"/>
        <v>0</v>
      </c>
      <c r="P328" s="123">
        <f t="shared" ca="1" si="38"/>
        <v>0</v>
      </c>
      <c r="Q328" s="123">
        <f t="shared" ca="1" si="38"/>
        <v>0</v>
      </c>
      <c r="R328" s="123">
        <f t="shared" ca="1" si="38"/>
        <v>0</v>
      </c>
      <c r="S328" s="123">
        <f t="shared" ca="1" si="38"/>
        <v>0</v>
      </c>
      <c r="T328" s="123">
        <f t="shared" ca="1" si="37"/>
        <v>0</v>
      </c>
      <c r="U328" s="124">
        <f t="shared" ca="1" si="37"/>
        <v>8.6439989499999994E-5</v>
      </c>
      <c r="X328" s="146">
        <v>0</v>
      </c>
      <c r="Y328" s="146">
        <v>0</v>
      </c>
      <c r="Z328" s="146">
        <v>0</v>
      </c>
      <c r="AA328" s="146">
        <v>0</v>
      </c>
      <c r="AB328" s="146">
        <v>4.8758524999999999E-5</v>
      </c>
      <c r="AC328" s="146">
        <v>9.1806636000000001E-5</v>
      </c>
      <c r="AD328" s="146">
        <v>6.2923548E-5</v>
      </c>
      <c r="AE328" s="146">
        <v>5.0287787000000001E-5</v>
      </c>
      <c r="AF328" s="146">
        <v>4.0843847899999999E-4</v>
      </c>
      <c r="AG328" s="146">
        <v>4.2157123199999997E-4</v>
      </c>
      <c r="AH328" s="146">
        <v>3.98997327E-4</v>
      </c>
      <c r="AI328" s="146">
        <v>3.4319738799999997E-4</v>
      </c>
      <c r="AJ328" s="146">
        <v>4.8758524999999999E-5</v>
      </c>
      <c r="AK328" s="146">
        <v>9.1806636000000001E-5</v>
      </c>
      <c r="AL328" s="146">
        <v>6.2923548E-5</v>
      </c>
      <c r="AM328" s="146">
        <v>5.0287787000000001E-5</v>
      </c>
      <c r="AN328" s="146">
        <v>8.6343843999999999E-5</v>
      </c>
      <c r="AO328" s="146">
        <v>1.03432304E-4</v>
      </c>
      <c r="AP328" s="146">
        <v>8.6711340999999996E-5</v>
      </c>
      <c r="AQ328" s="146">
        <v>4.1096895000000003E-5</v>
      </c>
      <c r="AR328" s="146">
        <v>0</v>
      </c>
      <c r="AS328" s="146">
        <v>0</v>
      </c>
      <c r="AT328" s="146">
        <v>0</v>
      </c>
      <c r="AU328" s="146">
        <v>0</v>
      </c>
      <c r="AV328" s="146">
        <v>4.8562193000000002E-5</v>
      </c>
      <c r="AW328" s="146">
        <v>6.7245085999999993E-5</v>
      </c>
      <c r="AX328" s="146">
        <v>9.706821599999999E-5</v>
      </c>
      <c r="AY328" s="146">
        <v>1.7262787000000001E-5</v>
      </c>
      <c r="AZ328" s="146">
        <v>2.6253850700000002E-4</v>
      </c>
      <c r="BA328" s="146">
        <v>2.0374701499999999E-4</v>
      </c>
      <c r="BB328" s="109">
        <v>0</v>
      </c>
      <c r="BC328" s="109">
        <v>0</v>
      </c>
      <c r="BD328" s="146">
        <v>1.2991572E-4</v>
      </c>
      <c r="BE328" s="146">
        <v>9.6820711999999999E-5</v>
      </c>
      <c r="BF328" s="146">
        <v>8.2068372000000005E-5</v>
      </c>
      <c r="BG328" s="146">
        <v>7.2850795000000004E-5</v>
      </c>
      <c r="BH328" s="146">
        <v>0</v>
      </c>
      <c r="BI328" s="146">
        <v>0</v>
      </c>
      <c r="BJ328" s="146">
        <v>0</v>
      </c>
      <c r="BK328" s="146">
        <v>0</v>
      </c>
      <c r="BL328" s="146">
        <v>0</v>
      </c>
      <c r="BM328" s="146">
        <v>0</v>
      </c>
      <c r="BN328" s="146">
        <v>0</v>
      </c>
      <c r="BO328" s="146">
        <v>0</v>
      </c>
      <c r="BP328" s="146">
        <v>0</v>
      </c>
      <c r="BQ328" s="146">
        <v>0</v>
      </c>
      <c r="BR328" s="146">
        <v>0</v>
      </c>
      <c r="BS328" s="146">
        <v>0</v>
      </c>
      <c r="BT328" s="146">
        <v>0</v>
      </c>
      <c r="BU328" s="146">
        <v>0</v>
      </c>
      <c r="BV328" s="146">
        <v>0</v>
      </c>
      <c r="BW328" s="146">
        <v>0</v>
      </c>
      <c r="BX328" s="146">
        <v>0</v>
      </c>
      <c r="BY328" s="146">
        <v>0</v>
      </c>
      <c r="BZ328" s="146">
        <v>0</v>
      </c>
      <c r="CA328" s="146">
        <v>0</v>
      </c>
      <c r="CB328" s="146">
        <v>0</v>
      </c>
      <c r="CC328" s="146">
        <v>0</v>
      </c>
      <c r="CD328" s="146">
        <v>0</v>
      </c>
      <c r="CE328" s="146">
        <v>0</v>
      </c>
      <c r="CF328" s="146">
        <v>0</v>
      </c>
      <c r="CG328" s="146">
        <v>0</v>
      </c>
      <c r="CH328" s="146">
        <v>0</v>
      </c>
      <c r="CI328" s="146">
        <v>0</v>
      </c>
      <c r="CJ328" s="146">
        <v>0</v>
      </c>
      <c r="CK328" s="146">
        <v>0</v>
      </c>
      <c r="CL328" s="146">
        <v>0</v>
      </c>
      <c r="CM328" s="146">
        <v>0</v>
      </c>
      <c r="CN328" s="146">
        <v>8.7555582000000003E-5</v>
      </c>
      <c r="CO328" s="146">
        <v>9.8817023000000002E-5</v>
      </c>
      <c r="CP328" s="146">
        <v>8.4036954999999999E-5</v>
      </c>
      <c r="CQ328" s="146">
        <v>7.5350397999999997E-5</v>
      </c>
      <c r="CT328" s="105"/>
    </row>
    <row r="329" spans="1:98" x14ac:dyDescent="0.25">
      <c r="A329" s="122" t="s">
        <v>692</v>
      </c>
      <c r="B329" s="104" t="s">
        <v>698</v>
      </c>
      <c r="C329" s="88" t="s">
        <v>126</v>
      </c>
      <c r="D329" s="123">
        <f t="shared" ca="1" si="38"/>
        <v>2.9897962E-5</v>
      </c>
      <c r="E329" s="123">
        <f t="shared" ca="1" si="38"/>
        <v>0</v>
      </c>
      <c r="F329" s="123">
        <f t="shared" ca="1" si="38"/>
        <v>4.4201013824999999E-4</v>
      </c>
      <c r="G329" s="123">
        <f t="shared" ca="1" si="38"/>
        <v>0</v>
      </c>
      <c r="H329" s="123">
        <f t="shared" ca="1" si="38"/>
        <v>0</v>
      </c>
      <c r="I329" s="123">
        <f t="shared" ca="1" si="38"/>
        <v>1.1361158793999999E-2</v>
      </c>
      <c r="J329" s="123">
        <f t="shared" ca="1" si="38"/>
        <v>6.1739563499999998E-5</v>
      </c>
      <c r="K329" s="123">
        <f t="shared" ca="1" si="38"/>
        <v>2.0995650425000001E-4</v>
      </c>
      <c r="L329" s="123">
        <f t="shared" ca="1" si="38"/>
        <v>1.7125467549999998E-4</v>
      </c>
      <c r="M329" s="123">
        <f t="shared" ca="1" si="38"/>
        <v>0</v>
      </c>
      <c r="N329" s="123">
        <f t="shared" ca="1" si="38"/>
        <v>1.6191785000000002E-5</v>
      </c>
      <c r="O329" s="123">
        <f t="shared" ca="1" si="38"/>
        <v>0</v>
      </c>
      <c r="P329" s="123">
        <f t="shared" ca="1" si="38"/>
        <v>0</v>
      </c>
      <c r="Q329" s="123">
        <f t="shared" ca="1" si="38"/>
        <v>0</v>
      </c>
      <c r="R329" s="123">
        <f t="shared" ca="1" si="38"/>
        <v>0</v>
      </c>
      <c r="S329" s="123">
        <f t="shared" ca="1" si="38"/>
        <v>0</v>
      </c>
      <c r="T329" s="123">
        <f t="shared" ca="1" si="37"/>
        <v>0</v>
      </c>
      <c r="U329" s="124">
        <f t="shared" ca="1" si="37"/>
        <v>1.6853354575E-4</v>
      </c>
      <c r="X329" s="146">
        <v>1.08313171E-4</v>
      </c>
      <c r="Y329" s="146">
        <v>0</v>
      </c>
      <c r="Z329" s="146">
        <v>1.1278677E-5</v>
      </c>
      <c r="AA329" s="146">
        <v>0</v>
      </c>
      <c r="AB329" s="146">
        <v>0</v>
      </c>
      <c r="AC329" s="146">
        <v>0</v>
      </c>
      <c r="AD329" s="146">
        <v>0</v>
      </c>
      <c r="AE329" s="146">
        <v>0</v>
      </c>
      <c r="AF329" s="146">
        <v>4.5924589200000001E-4</v>
      </c>
      <c r="AG329" s="146">
        <v>4.5285130199999998E-4</v>
      </c>
      <c r="AH329" s="146">
        <v>4.4467524899999999E-4</v>
      </c>
      <c r="AI329" s="146">
        <v>4.1126811E-4</v>
      </c>
      <c r="AJ329" s="146">
        <v>0</v>
      </c>
      <c r="AK329" s="146">
        <v>0</v>
      </c>
      <c r="AL329" s="146">
        <v>0</v>
      </c>
      <c r="AM329" s="146">
        <v>0</v>
      </c>
      <c r="AN329" s="146">
        <v>0</v>
      </c>
      <c r="AO329" s="146">
        <v>0</v>
      </c>
      <c r="AP329" s="146">
        <v>0</v>
      </c>
      <c r="AQ329" s="146">
        <v>0</v>
      </c>
      <c r="AR329" s="146">
        <v>1.2941518536999999E-2</v>
      </c>
      <c r="AS329" s="146">
        <v>1.2243619920999999E-2</v>
      </c>
      <c r="AT329" s="146">
        <v>1.1555737969E-2</v>
      </c>
      <c r="AU329" s="146">
        <v>8.7037587489999999E-3</v>
      </c>
      <c r="AV329" s="146">
        <v>1.6099629499999999E-4</v>
      </c>
      <c r="AW329" s="146">
        <v>1.6560038000000001E-5</v>
      </c>
      <c r="AX329" s="146">
        <v>4.5063255999999999E-5</v>
      </c>
      <c r="AY329" s="146">
        <v>2.4338664999999999E-5</v>
      </c>
      <c r="AZ329" s="146">
        <v>4.9236277400000004E-4</v>
      </c>
      <c r="BA329" s="146">
        <v>3.4746324300000001E-4</v>
      </c>
      <c r="BB329" s="109">
        <v>0</v>
      </c>
      <c r="BC329" s="109">
        <v>0</v>
      </c>
      <c r="BD329" s="146">
        <v>2.3270338100000001E-4</v>
      </c>
      <c r="BE329" s="146">
        <v>1.7318332999999999E-4</v>
      </c>
      <c r="BF329" s="146">
        <v>1.4777081900000001E-4</v>
      </c>
      <c r="BG329" s="146">
        <v>1.31361172E-4</v>
      </c>
      <c r="BH329" s="146">
        <v>0</v>
      </c>
      <c r="BI329" s="146">
        <v>0</v>
      </c>
      <c r="BJ329" s="146">
        <v>0</v>
      </c>
      <c r="BK329" s="146">
        <v>0</v>
      </c>
      <c r="BL329" s="146">
        <v>1.8044514000000001E-5</v>
      </c>
      <c r="BM329" s="146">
        <v>1.5476676000000001E-5</v>
      </c>
      <c r="BN329" s="146">
        <v>1.5211471000000001E-5</v>
      </c>
      <c r="BO329" s="146">
        <v>1.6034479E-5</v>
      </c>
      <c r="BP329" s="146">
        <v>0</v>
      </c>
      <c r="BQ329" s="146">
        <v>0</v>
      </c>
      <c r="BR329" s="146">
        <v>0</v>
      </c>
      <c r="BS329" s="146">
        <v>0</v>
      </c>
      <c r="BT329" s="146">
        <v>0</v>
      </c>
      <c r="BU329" s="146">
        <v>0</v>
      </c>
      <c r="BV329" s="146">
        <v>0</v>
      </c>
      <c r="BW329" s="146">
        <v>0</v>
      </c>
      <c r="BX329" s="146">
        <v>0</v>
      </c>
      <c r="BY329" s="146">
        <v>0</v>
      </c>
      <c r="BZ329" s="146">
        <v>0</v>
      </c>
      <c r="CA329" s="146">
        <v>0</v>
      </c>
      <c r="CB329" s="146">
        <v>0</v>
      </c>
      <c r="CC329" s="146">
        <v>0</v>
      </c>
      <c r="CD329" s="146">
        <v>0</v>
      </c>
      <c r="CE329" s="146">
        <v>0</v>
      </c>
      <c r="CF329" s="146">
        <v>0</v>
      </c>
      <c r="CG329" s="146">
        <v>0</v>
      </c>
      <c r="CH329" s="146">
        <v>0</v>
      </c>
      <c r="CI329" s="146">
        <v>0</v>
      </c>
      <c r="CJ329" s="146">
        <v>0</v>
      </c>
      <c r="CK329" s="146">
        <v>0</v>
      </c>
      <c r="CL329" s="146">
        <v>0</v>
      </c>
      <c r="CM329" s="146">
        <v>0</v>
      </c>
      <c r="CN329" s="146">
        <v>1.7011970800000001E-4</v>
      </c>
      <c r="CO329" s="146">
        <v>1.9381310800000001E-4</v>
      </c>
      <c r="CP329" s="146">
        <v>1.6470872999999999E-4</v>
      </c>
      <c r="CQ329" s="146">
        <v>1.45492637E-4</v>
      </c>
      <c r="CT329" s="105"/>
    </row>
    <row r="330" spans="1:98" x14ac:dyDescent="0.25">
      <c r="A330" s="122" t="s">
        <v>692</v>
      </c>
      <c r="B330" s="104" t="s">
        <v>698</v>
      </c>
      <c r="C330" s="88" t="s">
        <v>160</v>
      </c>
      <c r="D330" s="123">
        <f t="shared" ca="1" si="38"/>
        <v>5.0940602499999997E-6</v>
      </c>
      <c r="E330" s="123">
        <f t="shared" ca="1" si="38"/>
        <v>0</v>
      </c>
      <c r="F330" s="123">
        <f t="shared" ca="1" si="38"/>
        <v>7.6471787500000004E-5</v>
      </c>
      <c r="G330" s="123">
        <f t="shared" ca="1" si="38"/>
        <v>0</v>
      </c>
      <c r="H330" s="123">
        <f t="shared" ca="1" si="38"/>
        <v>0</v>
      </c>
      <c r="I330" s="123">
        <f t="shared" ca="1" si="38"/>
        <v>9.4595563224999992E-4</v>
      </c>
      <c r="J330" s="123">
        <f t="shared" ca="1" si="38"/>
        <v>8.2740625E-6</v>
      </c>
      <c r="K330" s="123">
        <f t="shared" ca="1" si="38"/>
        <v>3.6036842250000001E-5</v>
      </c>
      <c r="L330" s="123">
        <f t="shared" ca="1" si="38"/>
        <v>2.7810042499999999E-5</v>
      </c>
      <c r="M330" s="123">
        <f t="shared" ca="1" si="38"/>
        <v>0</v>
      </c>
      <c r="N330" s="123">
        <f t="shared" ca="1" si="38"/>
        <v>0</v>
      </c>
      <c r="O330" s="123">
        <f t="shared" ca="1" si="38"/>
        <v>0</v>
      </c>
      <c r="P330" s="123">
        <f t="shared" ca="1" si="38"/>
        <v>0</v>
      </c>
      <c r="Q330" s="123">
        <f t="shared" ca="1" si="38"/>
        <v>0</v>
      </c>
      <c r="R330" s="123">
        <f t="shared" ca="1" si="38"/>
        <v>0</v>
      </c>
      <c r="S330" s="123">
        <f t="shared" ca="1" si="38"/>
        <v>0</v>
      </c>
      <c r="T330" s="123">
        <f t="shared" ca="1" si="37"/>
        <v>0</v>
      </c>
      <c r="U330" s="124">
        <f t="shared" ca="1" si="37"/>
        <v>2.69397295E-5</v>
      </c>
      <c r="X330" s="146">
        <v>2.0376240999999999E-5</v>
      </c>
      <c r="Y330" s="146">
        <v>0</v>
      </c>
      <c r="Z330" s="146">
        <v>0</v>
      </c>
      <c r="AA330" s="146">
        <v>0</v>
      </c>
      <c r="AB330" s="146">
        <v>0</v>
      </c>
      <c r="AC330" s="146">
        <v>0</v>
      </c>
      <c r="AD330" s="146">
        <v>0</v>
      </c>
      <c r="AE330" s="146">
        <v>0</v>
      </c>
      <c r="AF330" s="146">
        <v>7.9843054000000002E-5</v>
      </c>
      <c r="AG330" s="146">
        <v>7.8323359000000004E-5</v>
      </c>
      <c r="AH330" s="146">
        <v>7.6605425999999994E-5</v>
      </c>
      <c r="AI330" s="146">
        <v>7.1115311000000003E-5</v>
      </c>
      <c r="AJ330" s="146">
        <v>0</v>
      </c>
      <c r="AK330" s="146">
        <v>0</v>
      </c>
      <c r="AL330" s="146">
        <v>0</v>
      </c>
      <c r="AM330" s="146">
        <v>0</v>
      </c>
      <c r="AN330" s="146">
        <v>0</v>
      </c>
      <c r="AO330" s="146">
        <v>0</v>
      </c>
      <c r="AP330" s="146">
        <v>0</v>
      </c>
      <c r="AQ330" s="146">
        <v>0</v>
      </c>
      <c r="AR330" s="146">
        <v>1.4597132589999999E-3</v>
      </c>
      <c r="AS330" s="146">
        <v>9.5343238300000003E-4</v>
      </c>
      <c r="AT330" s="146">
        <v>9.3129125699999995E-4</v>
      </c>
      <c r="AU330" s="146">
        <v>4.3938563000000001E-4</v>
      </c>
      <c r="AV330" s="146">
        <v>3.309625E-5</v>
      </c>
      <c r="AW330" s="146">
        <v>0</v>
      </c>
      <c r="AX330" s="146">
        <v>0</v>
      </c>
      <c r="AY330" s="146">
        <v>0</v>
      </c>
      <c r="AZ330" s="146">
        <v>8.1107084999999994E-5</v>
      </c>
      <c r="BA330" s="146">
        <v>6.3040283999999996E-5</v>
      </c>
      <c r="BB330" s="109">
        <v>0</v>
      </c>
      <c r="BC330" s="109">
        <v>0</v>
      </c>
      <c r="BD330" s="146">
        <v>3.5093102999999999E-5</v>
      </c>
      <c r="BE330" s="146">
        <v>2.7957478000000001E-5</v>
      </c>
      <c r="BF330" s="146">
        <v>2.545908E-5</v>
      </c>
      <c r="BG330" s="146">
        <v>2.2730509E-5</v>
      </c>
      <c r="BH330" s="146">
        <v>0</v>
      </c>
      <c r="BI330" s="146">
        <v>0</v>
      </c>
      <c r="BJ330" s="146">
        <v>0</v>
      </c>
      <c r="BK330" s="146">
        <v>0</v>
      </c>
      <c r="BL330" s="146">
        <v>0</v>
      </c>
      <c r="BM330" s="146">
        <v>0</v>
      </c>
      <c r="BN330" s="146">
        <v>0</v>
      </c>
      <c r="BO330" s="146">
        <v>0</v>
      </c>
      <c r="BP330" s="146">
        <v>0</v>
      </c>
      <c r="BQ330" s="146">
        <v>0</v>
      </c>
      <c r="BR330" s="146">
        <v>0</v>
      </c>
      <c r="BS330" s="146">
        <v>0</v>
      </c>
      <c r="BT330" s="146">
        <v>0</v>
      </c>
      <c r="BU330" s="146">
        <v>0</v>
      </c>
      <c r="BV330" s="146">
        <v>0</v>
      </c>
      <c r="BW330" s="146">
        <v>0</v>
      </c>
      <c r="BX330" s="146">
        <v>0</v>
      </c>
      <c r="BY330" s="146">
        <v>0</v>
      </c>
      <c r="BZ330" s="146">
        <v>0</v>
      </c>
      <c r="CA330" s="146">
        <v>0</v>
      </c>
      <c r="CB330" s="146">
        <v>0</v>
      </c>
      <c r="CC330" s="146">
        <v>0</v>
      </c>
      <c r="CD330" s="146">
        <v>0</v>
      </c>
      <c r="CE330" s="146">
        <v>0</v>
      </c>
      <c r="CF330" s="146">
        <v>0</v>
      </c>
      <c r="CG330" s="146">
        <v>0</v>
      </c>
      <c r="CH330" s="146">
        <v>0</v>
      </c>
      <c r="CI330" s="146">
        <v>0</v>
      </c>
      <c r="CJ330" s="146">
        <v>0</v>
      </c>
      <c r="CK330" s="146">
        <v>0</v>
      </c>
      <c r="CL330" s="146">
        <v>0</v>
      </c>
      <c r="CM330" s="146">
        <v>0</v>
      </c>
      <c r="CN330" s="146">
        <v>2.7015357000000001E-5</v>
      </c>
      <c r="CO330" s="146">
        <v>3.0559596E-5</v>
      </c>
      <c r="CP330" s="146">
        <v>2.6259093000000002E-5</v>
      </c>
      <c r="CQ330" s="146">
        <v>2.3924871999999999E-5</v>
      </c>
      <c r="CT330" s="105"/>
    </row>
    <row r="331" spans="1:98" x14ac:dyDescent="0.25">
      <c r="A331" s="122" t="s">
        <v>692</v>
      </c>
      <c r="B331" s="104" t="s">
        <v>698</v>
      </c>
      <c r="C331" s="88" t="s">
        <v>55</v>
      </c>
      <c r="D331" s="123">
        <f t="shared" ca="1" si="38"/>
        <v>0</v>
      </c>
      <c r="E331" s="123">
        <f t="shared" ca="1" si="38"/>
        <v>4.0781759500000002E-5</v>
      </c>
      <c r="F331" s="123">
        <f t="shared" ca="1" si="38"/>
        <v>2.95694039E-4</v>
      </c>
      <c r="G331" s="123">
        <f t="shared" ca="1" si="38"/>
        <v>4.0781759500000002E-5</v>
      </c>
      <c r="H331" s="123">
        <f t="shared" ca="1" si="38"/>
        <v>5.7129127249999994E-5</v>
      </c>
      <c r="I331" s="123">
        <f t="shared" ca="1" si="38"/>
        <v>2.1467097540749998E-2</v>
      </c>
      <c r="J331" s="123">
        <f t="shared" ca="1" si="38"/>
        <v>4.6865064749999998E-5</v>
      </c>
      <c r="K331" s="123">
        <f t="shared" ca="1" si="38"/>
        <v>8.4112909500000008E-5</v>
      </c>
      <c r="L331" s="123">
        <f t="shared" ca="1" si="38"/>
        <v>7.2477236500000008E-5</v>
      </c>
      <c r="M331" s="123">
        <f t="shared" ca="1" si="38"/>
        <v>0</v>
      </c>
      <c r="N331" s="123">
        <f t="shared" ca="1" si="38"/>
        <v>0</v>
      </c>
      <c r="O331" s="123">
        <f t="shared" ca="1" si="38"/>
        <v>0</v>
      </c>
      <c r="P331" s="123">
        <f t="shared" ca="1" si="38"/>
        <v>0</v>
      </c>
      <c r="Q331" s="123">
        <f t="shared" ca="1" si="38"/>
        <v>0</v>
      </c>
      <c r="R331" s="123">
        <f t="shared" ca="1" si="38"/>
        <v>0</v>
      </c>
      <c r="S331" s="123">
        <f t="shared" ca="1" si="38"/>
        <v>0</v>
      </c>
      <c r="T331" s="123">
        <f t="shared" ca="1" si="37"/>
        <v>0</v>
      </c>
      <c r="U331" s="124">
        <f t="shared" ca="1" si="37"/>
        <v>6.9521759500000002E-5</v>
      </c>
      <c r="X331" s="146">
        <v>0</v>
      </c>
      <c r="Y331" s="146">
        <v>0</v>
      </c>
      <c r="Z331" s="146">
        <v>0</v>
      </c>
      <c r="AA331" s="146">
        <v>0</v>
      </c>
      <c r="AB331" s="146">
        <v>3.7110829999999999E-5</v>
      </c>
      <c r="AC331" s="146">
        <v>7.2228078E-5</v>
      </c>
      <c r="AD331" s="146">
        <v>5.3788130000000003E-5</v>
      </c>
      <c r="AE331" s="146">
        <v>0</v>
      </c>
      <c r="AF331" s="146">
        <v>3.2571224700000002E-4</v>
      </c>
      <c r="AG331" s="146">
        <v>3.37995951E-4</v>
      </c>
      <c r="AH331" s="146">
        <v>3.0697967000000001E-4</v>
      </c>
      <c r="AI331" s="146">
        <v>2.1208828799999999E-4</v>
      </c>
      <c r="AJ331" s="146">
        <v>3.7110829999999999E-5</v>
      </c>
      <c r="AK331" s="146">
        <v>7.2228078E-5</v>
      </c>
      <c r="AL331" s="146">
        <v>5.3788130000000003E-5</v>
      </c>
      <c r="AM331" s="146">
        <v>0</v>
      </c>
      <c r="AN331" s="146">
        <v>6.9982223999999994E-5</v>
      </c>
      <c r="AO331" s="146">
        <v>8.3527140999999994E-5</v>
      </c>
      <c r="AP331" s="146">
        <v>7.5007144000000003E-5</v>
      </c>
      <c r="AQ331" s="146">
        <v>0</v>
      </c>
      <c r="AR331" s="146">
        <v>1.9744980548999997E-2</v>
      </c>
      <c r="AS331" s="146">
        <v>2.0515517123999998E-2</v>
      </c>
      <c r="AT331" s="146">
        <v>2.0551285377999998E-2</v>
      </c>
      <c r="AU331" s="146">
        <v>2.5056607112000001E-2</v>
      </c>
      <c r="AV331" s="146">
        <v>4.4482581999999997E-5</v>
      </c>
      <c r="AW331" s="146">
        <v>5.6985531000000003E-5</v>
      </c>
      <c r="AX331" s="146">
        <v>8.5992145999999999E-5</v>
      </c>
      <c r="AY331" s="146">
        <v>0</v>
      </c>
      <c r="AZ331" s="146">
        <v>1.9042713700000001E-4</v>
      </c>
      <c r="BA331" s="146">
        <v>1.46024501E-4</v>
      </c>
      <c r="BB331" s="109">
        <v>0</v>
      </c>
      <c r="BC331" s="109">
        <v>0</v>
      </c>
      <c r="BD331" s="146">
        <v>9.3096706000000002E-5</v>
      </c>
      <c r="BE331" s="146">
        <v>6.9735389E-5</v>
      </c>
      <c r="BF331" s="146">
        <v>6.6758322000000001E-5</v>
      </c>
      <c r="BG331" s="146">
        <v>6.0318529000000001E-5</v>
      </c>
      <c r="BH331" s="146">
        <v>0</v>
      </c>
      <c r="BI331" s="146">
        <v>0</v>
      </c>
      <c r="BJ331" s="146">
        <v>0</v>
      </c>
      <c r="BK331" s="146">
        <v>0</v>
      </c>
      <c r="BL331" s="146">
        <v>0</v>
      </c>
      <c r="BM331" s="146">
        <v>0</v>
      </c>
      <c r="BN331" s="146">
        <v>0</v>
      </c>
      <c r="BO331" s="146">
        <v>0</v>
      </c>
      <c r="BP331" s="146">
        <v>0</v>
      </c>
      <c r="BQ331" s="146">
        <v>0</v>
      </c>
      <c r="BR331" s="146">
        <v>0</v>
      </c>
      <c r="BS331" s="146">
        <v>0</v>
      </c>
      <c r="BT331" s="146">
        <v>0</v>
      </c>
      <c r="BU331" s="146">
        <v>0</v>
      </c>
      <c r="BV331" s="146">
        <v>0</v>
      </c>
      <c r="BW331" s="146">
        <v>0</v>
      </c>
      <c r="BX331" s="146">
        <v>0</v>
      </c>
      <c r="BY331" s="146">
        <v>0</v>
      </c>
      <c r="BZ331" s="146">
        <v>0</v>
      </c>
      <c r="CA331" s="146">
        <v>0</v>
      </c>
      <c r="CB331" s="146">
        <v>0</v>
      </c>
      <c r="CC331" s="146">
        <v>0</v>
      </c>
      <c r="CD331" s="146">
        <v>0</v>
      </c>
      <c r="CE331" s="146">
        <v>0</v>
      </c>
      <c r="CF331" s="146">
        <v>0</v>
      </c>
      <c r="CG331" s="146">
        <v>0</v>
      </c>
      <c r="CH331" s="146">
        <v>0</v>
      </c>
      <c r="CI331" s="146">
        <v>0</v>
      </c>
      <c r="CJ331" s="146">
        <v>0</v>
      </c>
      <c r="CK331" s="146">
        <v>0</v>
      </c>
      <c r="CL331" s="146">
        <v>0</v>
      </c>
      <c r="CM331" s="146">
        <v>0</v>
      </c>
      <c r="CN331" s="146">
        <v>6.9391631999999996E-5</v>
      </c>
      <c r="CO331" s="146">
        <v>7.8560938999999995E-5</v>
      </c>
      <c r="CP331" s="146">
        <v>6.7908990000000003E-5</v>
      </c>
      <c r="CQ331" s="146">
        <v>6.2225477E-5</v>
      </c>
      <c r="CT331" s="105"/>
    </row>
    <row r="332" spans="1:98" x14ac:dyDescent="0.25">
      <c r="A332" s="122" t="s">
        <v>692</v>
      </c>
      <c r="B332" s="104" t="s">
        <v>698</v>
      </c>
      <c r="C332" s="88" t="s">
        <v>166</v>
      </c>
      <c r="D332" s="123">
        <f t="shared" ca="1" si="38"/>
        <v>0</v>
      </c>
      <c r="E332" s="123">
        <f t="shared" ca="1" si="38"/>
        <v>0</v>
      </c>
      <c r="F332" s="123">
        <f t="shared" ca="1" si="38"/>
        <v>8.7006132500000006E-6</v>
      </c>
      <c r="G332" s="123">
        <f t="shared" ca="1" si="38"/>
        <v>0</v>
      </c>
      <c r="H332" s="123">
        <f t="shared" ca="1" si="38"/>
        <v>0</v>
      </c>
      <c r="I332" s="123">
        <f t="shared" ca="1" si="38"/>
        <v>0</v>
      </c>
      <c r="J332" s="123">
        <f t="shared" ca="1" si="38"/>
        <v>0</v>
      </c>
      <c r="K332" s="123">
        <f t="shared" ca="1" si="38"/>
        <v>0</v>
      </c>
      <c r="L332" s="123">
        <f t="shared" ca="1" si="38"/>
        <v>0</v>
      </c>
      <c r="M332" s="123">
        <f t="shared" ca="1" si="38"/>
        <v>0</v>
      </c>
      <c r="N332" s="123">
        <f t="shared" ca="1" si="38"/>
        <v>0</v>
      </c>
      <c r="O332" s="123">
        <f t="shared" ca="1" si="38"/>
        <v>0</v>
      </c>
      <c r="P332" s="123">
        <f t="shared" ca="1" si="38"/>
        <v>0</v>
      </c>
      <c r="Q332" s="123">
        <f t="shared" ca="1" si="38"/>
        <v>0</v>
      </c>
      <c r="R332" s="123">
        <f t="shared" ca="1" si="38"/>
        <v>0</v>
      </c>
      <c r="S332" s="123">
        <f t="shared" ca="1" si="38"/>
        <v>0</v>
      </c>
      <c r="T332" s="123">
        <f t="shared" ca="1" si="37"/>
        <v>0</v>
      </c>
      <c r="U332" s="124">
        <f t="shared" ca="1" si="37"/>
        <v>0</v>
      </c>
      <c r="X332" s="146">
        <v>0</v>
      </c>
      <c r="Y332" s="146">
        <v>0</v>
      </c>
      <c r="Z332" s="146">
        <v>0</v>
      </c>
      <c r="AA332" s="146">
        <v>0</v>
      </c>
      <c r="AB332" s="146">
        <v>0</v>
      </c>
      <c r="AC332" s="146">
        <v>0</v>
      </c>
      <c r="AD332" s="146">
        <v>0</v>
      </c>
      <c r="AE332" s="146">
        <v>0</v>
      </c>
      <c r="AF332" s="146">
        <v>8.7795850000000004E-6</v>
      </c>
      <c r="AG332" s="146">
        <v>8.8081600000000004E-6</v>
      </c>
      <c r="AH332" s="146">
        <v>8.8081389999999996E-6</v>
      </c>
      <c r="AI332" s="146">
        <v>8.4065690000000003E-6</v>
      </c>
      <c r="AJ332" s="146">
        <v>0</v>
      </c>
      <c r="AK332" s="146">
        <v>0</v>
      </c>
      <c r="AL332" s="146">
        <v>0</v>
      </c>
      <c r="AM332" s="146">
        <v>0</v>
      </c>
      <c r="AN332" s="146">
        <v>0</v>
      </c>
      <c r="AO332" s="146">
        <v>0</v>
      </c>
      <c r="AP332" s="146">
        <v>0</v>
      </c>
      <c r="AQ332" s="146">
        <v>0</v>
      </c>
      <c r="AR332" s="146">
        <v>0</v>
      </c>
      <c r="AS332" s="146">
        <v>0</v>
      </c>
      <c r="AT332" s="146">
        <v>0</v>
      </c>
      <c r="AU332" s="146">
        <v>0</v>
      </c>
      <c r="AV332" s="146">
        <v>0</v>
      </c>
      <c r="AW332" s="146">
        <v>0</v>
      </c>
      <c r="AX332" s="146">
        <v>0</v>
      </c>
      <c r="AY332" s="146">
        <v>0</v>
      </c>
      <c r="AZ332" s="146">
        <v>0</v>
      </c>
      <c r="BA332" s="146">
        <v>0</v>
      </c>
      <c r="BB332" s="109">
        <v>0</v>
      </c>
      <c r="BC332" s="109">
        <v>0</v>
      </c>
      <c r="BD332" s="146">
        <v>0</v>
      </c>
      <c r="BE332" s="146">
        <v>0</v>
      </c>
      <c r="BF332" s="146">
        <v>0</v>
      </c>
      <c r="BG332" s="146">
        <v>0</v>
      </c>
      <c r="BH332" s="146">
        <v>0</v>
      </c>
      <c r="BI332" s="146">
        <v>0</v>
      </c>
      <c r="BJ332" s="146">
        <v>0</v>
      </c>
      <c r="BK332" s="146">
        <v>0</v>
      </c>
      <c r="BL332" s="146">
        <v>0</v>
      </c>
      <c r="BM332" s="146">
        <v>0</v>
      </c>
      <c r="BN332" s="146">
        <v>0</v>
      </c>
      <c r="BO332" s="146">
        <v>0</v>
      </c>
      <c r="BP332" s="146">
        <v>0</v>
      </c>
      <c r="BQ332" s="146">
        <v>0</v>
      </c>
      <c r="BR332" s="146">
        <v>0</v>
      </c>
      <c r="BS332" s="146">
        <v>0</v>
      </c>
      <c r="BT332" s="146">
        <v>0</v>
      </c>
      <c r="BU332" s="146">
        <v>0</v>
      </c>
      <c r="BV332" s="146">
        <v>0</v>
      </c>
      <c r="BW332" s="146">
        <v>0</v>
      </c>
      <c r="BX332" s="146">
        <v>0</v>
      </c>
      <c r="BY332" s="146">
        <v>0</v>
      </c>
      <c r="BZ332" s="146">
        <v>0</v>
      </c>
      <c r="CA332" s="146">
        <v>0</v>
      </c>
      <c r="CB332" s="146">
        <v>0</v>
      </c>
      <c r="CC332" s="146">
        <v>0</v>
      </c>
      <c r="CD332" s="146">
        <v>0</v>
      </c>
      <c r="CE332" s="146">
        <v>0</v>
      </c>
      <c r="CF332" s="146">
        <v>0</v>
      </c>
      <c r="CG332" s="146">
        <v>0</v>
      </c>
      <c r="CH332" s="146">
        <v>0</v>
      </c>
      <c r="CI332" s="146">
        <v>0</v>
      </c>
      <c r="CJ332" s="146">
        <v>0</v>
      </c>
      <c r="CK332" s="146">
        <v>0</v>
      </c>
      <c r="CL332" s="146">
        <v>0</v>
      </c>
      <c r="CM332" s="146">
        <v>0</v>
      </c>
      <c r="CN332" s="146">
        <v>0</v>
      </c>
      <c r="CO332" s="146">
        <v>0</v>
      </c>
      <c r="CP332" s="146">
        <v>0</v>
      </c>
      <c r="CQ332" s="146">
        <v>0</v>
      </c>
      <c r="CT332" s="105"/>
    </row>
    <row r="333" spans="1:98" x14ac:dyDescent="0.25">
      <c r="A333" s="122" t="s">
        <v>692</v>
      </c>
      <c r="B333" s="104" t="s">
        <v>698</v>
      </c>
      <c r="C333" s="88" t="s">
        <v>74</v>
      </c>
      <c r="D333" s="123">
        <f t="shared" ca="1" si="38"/>
        <v>0</v>
      </c>
      <c r="E333" s="123">
        <f t="shared" ca="1" si="38"/>
        <v>2.7563459250000002E-5</v>
      </c>
      <c r="F333" s="123">
        <f t="shared" ca="1" si="38"/>
        <v>9.9393616750000015E-4</v>
      </c>
      <c r="G333" s="123">
        <f t="shared" ca="1" si="38"/>
        <v>2.7563459250000002E-5</v>
      </c>
      <c r="H333" s="123">
        <f t="shared" ca="1" si="38"/>
        <v>1.3540035925000001E-4</v>
      </c>
      <c r="I333" s="123">
        <f t="shared" ca="1" si="38"/>
        <v>3.6976687346749998E-2</v>
      </c>
      <c r="J333" s="123">
        <f t="shared" ca="1" si="38"/>
        <v>1.597659775E-4</v>
      </c>
      <c r="K333" s="123">
        <f t="shared" ca="1" si="38"/>
        <v>3.6742532525E-4</v>
      </c>
      <c r="L333" s="123">
        <f t="shared" ca="1" si="38"/>
        <v>3.1739119525000002E-4</v>
      </c>
      <c r="M333" s="123">
        <f t="shared" ca="1" si="38"/>
        <v>0</v>
      </c>
      <c r="N333" s="123">
        <f t="shared" ca="1" si="38"/>
        <v>3.2560186000000002E-5</v>
      </c>
      <c r="O333" s="123">
        <f t="shared" ca="1" si="38"/>
        <v>0</v>
      </c>
      <c r="P333" s="123">
        <f t="shared" ca="1" si="38"/>
        <v>0</v>
      </c>
      <c r="Q333" s="123">
        <f t="shared" ca="1" si="38"/>
        <v>0</v>
      </c>
      <c r="R333" s="123">
        <f t="shared" ca="1" si="38"/>
        <v>0</v>
      </c>
      <c r="S333" s="123">
        <f t="shared" ca="1" si="38"/>
        <v>0</v>
      </c>
      <c r="T333" s="123">
        <f t="shared" ca="1" si="37"/>
        <v>0</v>
      </c>
      <c r="U333" s="124">
        <f t="shared" ca="1" si="37"/>
        <v>3.1579518275000004E-4</v>
      </c>
      <c r="X333" s="146">
        <v>0</v>
      </c>
      <c r="Y333" s="146">
        <v>0</v>
      </c>
      <c r="Z333" s="146">
        <v>0</v>
      </c>
      <c r="AA333" s="146">
        <v>0</v>
      </c>
      <c r="AB333" s="146">
        <v>0</v>
      </c>
      <c r="AC333" s="146">
        <v>1.4809287E-5</v>
      </c>
      <c r="AD333" s="146">
        <v>0</v>
      </c>
      <c r="AE333" s="146">
        <v>9.5444550000000001E-5</v>
      </c>
      <c r="AF333" s="146">
        <v>1.0055172370000002E-3</v>
      </c>
      <c r="AG333" s="146">
        <v>1.0231576400000001E-3</v>
      </c>
      <c r="AH333" s="146">
        <v>1.0037950480000001E-3</v>
      </c>
      <c r="AI333" s="146">
        <v>9.4327474499999997E-4</v>
      </c>
      <c r="AJ333" s="146">
        <v>0</v>
      </c>
      <c r="AK333" s="146">
        <v>1.4809287E-5</v>
      </c>
      <c r="AL333" s="146">
        <v>0</v>
      </c>
      <c r="AM333" s="146">
        <v>9.5444550000000001E-5</v>
      </c>
      <c r="AN333" s="146">
        <v>7.7097640000000001E-5</v>
      </c>
      <c r="AO333" s="146">
        <v>1.4149525399999999E-4</v>
      </c>
      <c r="AP333" s="146">
        <v>1.4147890700000001E-4</v>
      </c>
      <c r="AQ333" s="146">
        <v>1.81529636E-4</v>
      </c>
      <c r="AR333" s="146">
        <v>3.3575129295999998E-2</v>
      </c>
      <c r="AS333" s="146">
        <v>3.515850769E-2</v>
      </c>
      <c r="AT333" s="146">
        <v>3.5321054419999998E-2</v>
      </c>
      <c r="AU333" s="146">
        <v>4.3852057980999996E-2</v>
      </c>
      <c r="AV333" s="146">
        <v>8.5655795E-5</v>
      </c>
      <c r="AW333" s="146">
        <v>1.2107628800000001E-4</v>
      </c>
      <c r="AX333" s="146">
        <v>2.3464902099999999E-4</v>
      </c>
      <c r="AY333" s="146">
        <v>1.97682806E-4</v>
      </c>
      <c r="AZ333" s="146">
        <v>8.4741293700000002E-4</v>
      </c>
      <c r="BA333" s="146">
        <v>6.2228836399999998E-4</v>
      </c>
      <c r="BB333" s="109">
        <v>0</v>
      </c>
      <c r="BC333" s="109">
        <v>0</v>
      </c>
      <c r="BD333" s="146">
        <v>4.2853175099999999E-4</v>
      </c>
      <c r="BE333" s="146">
        <v>3.03744596E-4</v>
      </c>
      <c r="BF333" s="146">
        <v>2.8379787499999999E-4</v>
      </c>
      <c r="BG333" s="146">
        <v>2.5349055899999998E-4</v>
      </c>
      <c r="BH333" s="146">
        <v>0</v>
      </c>
      <c r="BI333" s="146">
        <v>0</v>
      </c>
      <c r="BJ333" s="146">
        <v>0</v>
      </c>
      <c r="BK333" s="146">
        <v>0</v>
      </c>
      <c r="BL333" s="146">
        <v>3.4839090000000003E-5</v>
      </c>
      <c r="BM333" s="146">
        <v>3.1797863000000001E-5</v>
      </c>
      <c r="BN333" s="146">
        <v>3.0645233E-5</v>
      </c>
      <c r="BO333" s="146">
        <v>3.2958557999999998E-5</v>
      </c>
      <c r="BP333" s="146">
        <v>0</v>
      </c>
      <c r="BQ333" s="146">
        <v>0</v>
      </c>
      <c r="BR333" s="146">
        <v>0</v>
      </c>
      <c r="BS333" s="146">
        <v>0</v>
      </c>
      <c r="BT333" s="146">
        <v>0</v>
      </c>
      <c r="BU333" s="146">
        <v>0</v>
      </c>
      <c r="BV333" s="146">
        <v>0</v>
      </c>
      <c r="BW333" s="146">
        <v>0</v>
      </c>
      <c r="BX333" s="146">
        <v>0</v>
      </c>
      <c r="BY333" s="146">
        <v>0</v>
      </c>
      <c r="BZ333" s="146">
        <v>0</v>
      </c>
      <c r="CA333" s="146">
        <v>0</v>
      </c>
      <c r="CB333" s="146">
        <v>0</v>
      </c>
      <c r="CC333" s="146">
        <v>0</v>
      </c>
      <c r="CD333" s="146">
        <v>0</v>
      </c>
      <c r="CE333" s="146">
        <v>0</v>
      </c>
      <c r="CF333" s="146">
        <v>0</v>
      </c>
      <c r="CG333" s="146">
        <v>0</v>
      </c>
      <c r="CH333" s="146">
        <v>0</v>
      </c>
      <c r="CI333" s="146">
        <v>0</v>
      </c>
      <c r="CJ333" s="146">
        <v>0</v>
      </c>
      <c r="CK333" s="146">
        <v>0</v>
      </c>
      <c r="CL333" s="146">
        <v>0</v>
      </c>
      <c r="CM333" s="146">
        <v>0</v>
      </c>
      <c r="CN333" s="146">
        <v>3.1299638799999998E-4</v>
      </c>
      <c r="CO333" s="146">
        <v>3.6628324700000001E-4</v>
      </c>
      <c r="CP333" s="146">
        <v>3.06814971E-4</v>
      </c>
      <c r="CQ333" s="146">
        <v>2.77086125E-4</v>
      </c>
      <c r="CT333" s="105"/>
    </row>
    <row r="334" spans="1:98" x14ac:dyDescent="0.25">
      <c r="A334" s="122" t="s">
        <v>692</v>
      </c>
      <c r="B334" s="104" t="s">
        <v>698</v>
      </c>
      <c r="C334" s="88" t="s">
        <v>138</v>
      </c>
      <c r="D334" s="123">
        <f t="shared" ca="1" si="38"/>
        <v>4.1646462499999998E-6</v>
      </c>
      <c r="E334" s="123">
        <f t="shared" ca="1" si="38"/>
        <v>0</v>
      </c>
      <c r="F334" s="123">
        <f t="shared" ca="1" si="38"/>
        <v>1.7561465565E-3</v>
      </c>
      <c r="G334" s="123">
        <f t="shared" ca="1" si="38"/>
        <v>0</v>
      </c>
      <c r="H334" s="123">
        <f t="shared" ca="1" si="38"/>
        <v>0</v>
      </c>
      <c r="I334" s="123">
        <f t="shared" ca="1" si="38"/>
        <v>7.5801596250000004E-5</v>
      </c>
      <c r="J334" s="123">
        <f t="shared" ca="1" si="38"/>
        <v>0</v>
      </c>
      <c r="K334" s="123">
        <f t="shared" ca="1" si="38"/>
        <v>5.242886039999999E-4</v>
      </c>
      <c r="L334" s="123">
        <f t="shared" ca="1" si="38"/>
        <v>7.0351005174999997E-4</v>
      </c>
      <c r="M334" s="123">
        <f t="shared" ca="1" si="38"/>
        <v>0</v>
      </c>
      <c r="N334" s="123">
        <f t="shared" ca="1" si="38"/>
        <v>6.5072655999999997E-5</v>
      </c>
      <c r="O334" s="123">
        <f t="shared" ca="1" si="38"/>
        <v>0</v>
      </c>
      <c r="P334" s="123">
        <f t="shared" ca="1" si="38"/>
        <v>0</v>
      </c>
      <c r="Q334" s="123">
        <f t="shared" ca="1" si="38"/>
        <v>0</v>
      </c>
      <c r="R334" s="123">
        <f t="shared" ca="1" si="38"/>
        <v>4.2469454164000005E-2</v>
      </c>
      <c r="S334" s="123">
        <f t="shared" ca="1" si="38"/>
        <v>0.45722924287974998</v>
      </c>
      <c r="T334" s="123">
        <f t="shared" ca="1" si="37"/>
        <v>1.325379461375E-2</v>
      </c>
      <c r="U334" s="124">
        <f t="shared" ca="1" si="37"/>
        <v>3.9773595585000003E-3</v>
      </c>
      <c r="X334" s="146">
        <v>1.6658584999999999E-5</v>
      </c>
      <c r="Y334" s="146">
        <v>0</v>
      </c>
      <c r="Z334" s="146">
        <v>0</v>
      </c>
      <c r="AA334" s="146">
        <v>0</v>
      </c>
      <c r="AB334" s="146">
        <v>0</v>
      </c>
      <c r="AC334" s="146">
        <v>0</v>
      </c>
      <c r="AD334" s="146">
        <v>0</v>
      </c>
      <c r="AE334" s="146">
        <v>0</v>
      </c>
      <c r="AF334" s="146">
        <v>1.7998492589999999E-3</v>
      </c>
      <c r="AG334" s="146">
        <v>1.78958766E-3</v>
      </c>
      <c r="AH334" s="146">
        <v>1.7659943170000001E-3</v>
      </c>
      <c r="AI334" s="146">
        <v>1.6691549900000001E-3</v>
      </c>
      <c r="AJ334" s="146">
        <v>0</v>
      </c>
      <c r="AK334" s="146">
        <v>0</v>
      </c>
      <c r="AL334" s="146">
        <v>0</v>
      </c>
      <c r="AM334" s="146">
        <v>0</v>
      </c>
      <c r="AN334" s="146">
        <v>0</v>
      </c>
      <c r="AO334" s="146">
        <v>0</v>
      </c>
      <c r="AP334" s="146">
        <v>0</v>
      </c>
      <c r="AQ334" s="146">
        <v>0</v>
      </c>
      <c r="AR334" s="146">
        <v>8.0110858000000004E-5</v>
      </c>
      <c r="AS334" s="146">
        <v>7.8162318000000005E-5</v>
      </c>
      <c r="AT334" s="146">
        <v>7.5671658999999997E-5</v>
      </c>
      <c r="AU334" s="146">
        <v>6.9261549999999998E-5</v>
      </c>
      <c r="AV334" s="146">
        <v>0</v>
      </c>
      <c r="AW334" s="146">
        <v>0</v>
      </c>
      <c r="AX334" s="146">
        <v>0</v>
      </c>
      <c r="AY334" s="146">
        <v>0</v>
      </c>
      <c r="AZ334" s="146">
        <v>1.1512628759999999E-3</v>
      </c>
      <c r="BA334" s="146">
        <v>9.4589153999999993E-4</v>
      </c>
      <c r="BB334" s="109">
        <v>0</v>
      </c>
      <c r="BC334" s="109">
        <v>0</v>
      </c>
      <c r="BD334" s="146">
        <v>1.0175834320000001E-3</v>
      </c>
      <c r="BE334" s="146">
        <v>7.1331932800000001E-4</v>
      </c>
      <c r="BF334" s="146">
        <v>5.6882634699999995E-4</v>
      </c>
      <c r="BG334" s="146">
        <v>5.1431109999999997E-4</v>
      </c>
      <c r="BH334" s="146">
        <v>0</v>
      </c>
      <c r="BI334" s="146">
        <v>0</v>
      </c>
      <c r="BJ334" s="146">
        <v>0</v>
      </c>
      <c r="BK334" s="146">
        <v>0</v>
      </c>
      <c r="BL334" s="146">
        <v>6.5967306999999993E-5</v>
      </c>
      <c r="BM334" s="146">
        <v>6.4164235999999996E-5</v>
      </c>
      <c r="BN334" s="146">
        <v>6.1734288999999999E-5</v>
      </c>
      <c r="BO334" s="146">
        <v>6.8424792000000001E-5</v>
      </c>
      <c r="BP334" s="146">
        <v>0</v>
      </c>
      <c r="BQ334" s="146">
        <v>0</v>
      </c>
      <c r="BR334" s="146">
        <v>0</v>
      </c>
      <c r="BS334" s="146">
        <v>0</v>
      </c>
      <c r="BT334" s="146">
        <v>0</v>
      </c>
      <c r="BU334" s="146">
        <v>0</v>
      </c>
      <c r="BV334" s="146">
        <v>0</v>
      </c>
      <c r="BW334" s="146">
        <v>0</v>
      </c>
      <c r="BX334" s="146">
        <v>0</v>
      </c>
      <c r="BY334" s="146">
        <v>0</v>
      </c>
      <c r="BZ334" s="146">
        <v>0</v>
      </c>
      <c r="CA334" s="146">
        <v>0</v>
      </c>
      <c r="CB334" s="146">
        <v>4.2081247408999996E-2</v>
      </c>
      <c r="CC334" s="146">
        <v>4.2231765976999999E-2</v>
      </c>
      <c r="CD334" s="146">
        <v>4.2415910558000001E-2</v>
      </c>
      <c r="CE334" s="146">
        <v>4.3148892712000002E-2</v>
      </c>
      <c r="CF334" s="146">
        <v>0.455314296141</v>
      </c>
      <c r="CG334" s="146">
        <v>0.455635049638</v>
      </c>
      <c r="CH334" s="146">
        <v>0.45618728756099997</v>
      </c>
      <c r="CI334" s="146">
        <v>0.46178033817899999</v>
      </c>
      <c r="CJ334" s="146">
        <v>1.2407002424999999E-2</v>
      </c>
      <c r="CK334" s="146">
        <v>1.3051378935000002E-2</v>
      </c>
      <c r="CL334" s="146">
        <v>1.3538500473E-2</v>
      </c>
      <c r="CM334" s="146">
        <v>1.4018296622000001E-2</v>
      </c>
      <c r="CN334" s="146">
        <v>4.0986018200000005E-3</v>
      </c>
      <c r="CO334" s="146">
        <v>4.1165164230000002E-3</v>
      </c>
      <c r="CP334" s="146">
        <v>4.0636068899999999E-3</v>
      </c>
      <c r="CQ334" s="146">
        <v>3.6307131010000003E-3</v>
      </c>
      <c r="CT334" s="105"/>
    </row>
    <row r="335" spans="1:98" x14ac:dyDescent="0.25">
      <c r="A335" s="125" t="s">
        <v>692</v>
      </c>
      <c r="B335" s="126" t="s">
        <v>698</v>
      </c>
      <c r="C335" s="106" t="s">
        <v>140</v>
      </c>
      <c r="D335" s="127">
        <f t="shared" ca="1" si="38"/>
        <v>0</v>
      </c>
      <c r="E335" s="127">
        <f t="shared" ca="1" si="38"/>
        <v>0</v>
      </c>
      <c r="F335" s="127">
        <f t="shared" ca="1" si="38"/>
        <v>1.0254909102500002E-3</v>
      </c>
      <c r="G335" s="127">
        <f t="shared" ca="1" si="38"/>
        <v>0</v>
      </c>
      <c r="H335" s="127">
        <f t="shared" ca="1" si="38"/>
        <v>0</v>
      </c>
      <c r="I335" s="127">
        <f t="shared" ca="1" si="38"/>
        <v>8.5875922422499994E-3</v>
      </c>
      <c r="J335" s="127">
        <f t="shared" ca="1" si="38"/>
        <v>0</v>
      </c>
      <c r="K335" s="127">
        <f t="shared" ca="1" si="38"/>
        <v>3.0629363849999996E-4</v>
      </c>
      <c r="L335" s="127">
        <f t="shared" ca="1" si="38"/>
        <v>4.1110649675000002E-4</v>
      </c>
      <c r="M335" s="127">
        <f t="shared" ca="1" si="38"/>
        <v>0</v>
      </c>
      <c r="N335" s="127">
        <f t="shared" ca="1" si="38"/>
        <v>3.4514703750000002E-5</v>
      </c>
      <c r="O335" s="127">
        <f t="shared" ca="1" si="38"/>
        <v>0</v>
      </c>
      <c r="P335" s="127">
        <f t="shared" ca="1" si="38"/>
        <v>0</v>
      </c>
      <c r="Q335" s="127">
        <f t="shared" ca="1" si="38"/>
        <v>0</v>
      </c>
      <c r="R335" s="127">
        <f t="shared" ca="1" si="38"/>
        <v>0.61987851776650005</v>
      </c>
      <c r="S335" s="127">
        <f t="shared" ca="1" si="38"/>
        <v>3.2806600077249996E-2</v>
      </c>
      <c r="T335" s="127">
        <f t="shared" ca="1" si="37"/>
        <v>3.5374265803000002E-2</v>
      </c>
      <c r="U335" s="128">
        <f t="shared" ca="1" si="37"/>
        <v>7.1305504189999999E-3</v>
      </c>
      <c r="X335" s="146">
        <v>0</v>
      </c>
      <c r="Y335" s="146">
        <v>0</v>
      </c>
      <c r="Z335" s="146">
        <v>0</v>
      </c>
      <c r="AA335" s="146">
        <v>0</v>
      </c>
      <c r="AB335" s="146">
        <v>0</v>
      </c>
      <c r="AC335" s="146">
        <v>0</v>
      </c>
      <c r="AD335" s="146">
        <v>0</v>
      </c>
      <c r="AE335" s="146">
        <v>0</v>
      </c>
      <c r="AF335" s="146">
        <v>1.0570627160000001E-3</v>
      </c>
      <c r="AG335" s="146">
        <v>1.0456156680000001E-3</v>
      </c>
      <c r="AH335" s="146">
        <v>1.029559368E-3</v>
      </c>
      <c r="AI335" s="146">
        <v>9.6972588899999997E-4</v>
      </c>
      <c r="AJ335" s="146">
        <v>0</v>
      </c>
      <c r="AK335" s="146">
        <v>0</v>
      </c>
      <c r="AL335" s="146">
        <v>0</v>
      </c>
      <c r="AM335" s="146">
        <v>0</v>
      </c>
      <c r="AN335" s="146">
        <v>0</v>
      </c>
      <c r="AO335" s="146">
        <v>0</v>
      </c>
      <c r="AP335" s="146">
        <v>0</v>
      </c>
      <c r="AQ335" s="146">
        <v>0</v>
      </c>
      <c r="AR335" s="146">
        <v>7.957509925E-3</v>
      </c>
      <c r="AS335" s="146">
        <v>8.2523922450000002E-3</v>
      </c>
      <c r="AT335" s="146">
        <v>8.2699421429999996E-3</v>
      </c>
      <c r="AU335" s="146">
        <v>9.8705246560000012E-3</v>
      </c>
      <c r="AV335" s="146">
        <v>0</v>
      </c>
      <c r="AW335" s="146">
        <v>0</v>
      </c>
      <c r="AX335" s="146">
        <v>0</v>
      </c>
      <c r="AY335" s="146">
        <v>0</v>
      </c>
      <c r="AZ335" s="146">
        <v>6.7547064199999999E-4</v>
      </c>
      <c r="BA335" s="146">
        <v>5.4970391199999995E-4</v>
      </c>
      <c r="BB335" s="109">
        <v>0</v>
      </c>
      <c r="BC335" s="109">
        <v>0</v>
      </c>
      <c r="BD335" s="146">
        <v>5.9742727900000006E-4</v>
      </c>
      <c r="BE335" s="146">
        <v>4.1597521099999998E-4</v>
      </c>
      <c r="BF335" s="146">
        <v>3.3181016699999997E-4</v>
      </c>
      <c r="BG335" s="146">
        <v>2.9921332999999998E-4</v>
      </c>
      <c r="BH335" s="146">
        <v>0</v>
      </c>
      <c r="BI335" s="146">
        <v>0</v>
      </c>
      <c r="BJ335" s="146">
        <v>0</v>
      </c>
      <c r="BK335" s="146">
        <v>0</v>
      </c>
      <c r="BL335" s="146">
        <v>3.5083936999999999E-5</v>
      </c>
      <c r="BM335" s="146">
        <v>3.4144058000000002E-5</v>
      </c>
      <c r="BN335" s="146">
        <v>3.2722238E-5</v>
      </c>
      <c r="BO335" s="146">
        <v>3.6108581999999999E-5</v>
      </c>
      <c r="BP335" s="146">
        <v>0</v>
      </c>
      <c r="BQ335" s="146">
        <v>0</v>
      </c>
      <c r="BR335" s="146">
        <v>0</v>
      </c>
      <c r="BS335" s="146">
        <v>0</v>
      </c>
      <c r="BT335" s="146">
        <v>0</v>
      </c>
      <c r="BU335" s="146">
        <v>0</v>
      </c>
      <c r="BV335" s="146">
        <v>0</v>
      </c>
      <c r="BW335" s="146">
        <v>0</v>
      </c>
      <c r="BX335" s="146">
        <v>0</v>
      </c>
      <c r="BY335" s="146">
        <v>0</v>
      </c>
      <c r="BZ335" s="146">
        <v>0</v>
      </c>
      <c r="CA335" s="146">
        <v>0</v>
      </c>
      <c r="CB335" s="146">
        <v>0.61877854387300002</v>
      </c>
      <c r="CC335" s="146">
        <v>0.61812157199899997</v>
      </c>
      <c r="CD335" s="146">
        <v>0.61814831278400006</v>
      </c>
      <c r="CE335" s="146">
        <v>0.62446564241000002</v>
      </c>
      <c r="CF335" s="146">
        <v>3.3082738306000004E-2</v>
      </c>
      <c r="CG335" s="146">
        <v>3.2904513412999999E-2</v>
      </c>
      <c r="CH335" s="146">
        <v>3.2785900399999998E-2</v>
      </c>
      <c r="CI335" s="146">
        <v>3.2453248189999999E-2</v>
      </c>
      <c r="CJ335" s="146">
        <v>3.3707947002999998E-2</v>
      </c>
      <c r="CK335" s="146">
        <v>3.4815340890000004E-2</v>
      </c>
      <c r="CL335" s="146">
        <v>3.5746784275999997E-2</v>
      </c>
      <c r="CM335" s="146">
        <v>3.7226991043E-2</v>
      </c>
      <c r="CN335" s="146">
        <v>7.5276567679999993E-3</v>
      </c>
      <c r="CO335" s="146">
        <v>7.2212868820000003E-3</v>
      </c>
      <c r="CP335" s="146">
        <v>7.2089599670000001E-3</v>
      </c>
      <c r="CQ335" s="146">
        <v>6.5642980589999999E-3</v>
      </c>
      <c r="CT335" s="105"/>
    </row>
    <row r="336" spans="1:98" x14ac:dyDescent="0.25">
      <c r="D336" s="108"/>
      <c r="E336" s="108"/>
      <c r="F336" s="108"/>
      <c r="G336" s="108"/>
      <c r="H336" s="108"/>
      <c r="I336" s="108"/>
      <c r="J336" s="108"/>
      <c r="K336" s="108"/>
      <c r="L336" s="108"/>
      <c r="M336" s="108"/>
      <c r="N336" s="108"/>
      <c r="O336" s="108"/>
      <c r="P336" s="108"/>
      <c r="Q336" s="108"/>
      <c r="R336" s="108"/>
      <c r="S336" s="108"/>
      <c r="T336" s="108"/>
      <c r="U336" s="108"/>
      <c r="AR336" s="146">
        <v>4.3287023323000003E-2</v>
      </c>
      <c r="AS336" s="146">
        <v>4.5550839313999995E-2</v>
      </c>
      <c r="AT336" s="146">
        <v>4.5696488442999998E-2</v>
      </c>
      <c r="AU336" s="146">
        <v>5.7178099023999999E-2</v>
      </c>
    </row>
    <row r="337" spans="4:21" x14ac:dyDescent="0.25">
      <c r="D337" s="108"/>
      <c r="E337" s="108"/>
      <c r="F337" s="108"/>
      <c r="G337" s="108"/>
      <c r="H337" s="108"/>
      <c r="I337" s="108"/>
      <c r="J337" s="108"/>
      <c r="K337" s="108"/>
      <c r="L337" s="108"/>
      <c r="M337" s="108"/>
      <c r="N337" s="108"/>
      <c r="O337" s="108"/>
      <c r="P337" s="108"/>
      <c r="Q337" s="108"/>
      <c r="R337" s="108"/>
      <c r="S337" s="108"/>
      <c r="T337" s="108"/>
      <c r="U337" s="108"/>
    </row>
    <row r="338" spans="4:21" x14ac:dyDescent="0.25">
      <c r="D338" s="108"/>
      <c r="E338" s="108"/>
      <c r="F338" s="108"/>
      <c r="G338" s="108"/>
      <c r="H338" s="108"/>
      <c r="I338" s="108"/>
      <c r="J338" s="108"/>
      <c r="K338" s="108"/>
      <c r="L338" s="108"/>
      <c r="M338" s="108"/>
      <c r="N338" s="108"/>
      <c r="O338" s="108"/>
      <c r="P338" s="108"/>
      <c r="Q338" s="108"/>
      <c r="R338" s="108"/>
      <c r="S338" s="108"/>
      <c r="T338" s="108"/>
      <c r="U338" s="108"/>
    </row>
    <row r="339" spans="4:21" x14ac:dyDescent="0.25">
      <c r="D339" s="108"/>
      <c r="E339" s="108"/>
      <c r="F339" s="108"/>
      <c r="G339" s="108"/>
      <c r="H339" s="108"/>
      <c r="I339" s="108"/>
      <c r="J339" s="108"/>
      <c r="K339" s="108"/>
      <c r="L339" s="108"/>
      <c r="M339" s="108"/>
      <c r="N339" s="108"/>
      <c r="O339" s="108"/>
      <c r="P339" s="108"/>
      <c r="Q339" s="108"/>
      <c r="R339" s="108"/>
      <c r="S339" s="108"/>
      <c r="T339" s="108"/>
      <c r="U339" s="108"/>
    </row>
    <row r="340" spans="4:21" x14ac:dyDescent="0.25">
      <c r="D340" s="108"/>
      <c r="E340" s="108"/>
      <c r="F340" s="108"/>
      <c r="G340" s="108"/>
      <c r="H340" s="108"/>
      <c r="I340" s="108"/>
      <c r="J340" s="108"/>
      <c r="K340" s="108"/>
      <c r="L340" s="108"/>
      <c r="M340" s="108"/>
      <c r="N340" s="108"/>
      <c r="O340" s="108"/>
      <c r="P340" s="108"/>
      <c r="Q340" s="108"/>
      <c r="R340" s="108"/>
      <c r="S340" s="108"/>
      <c r="T340" s="108"/>
      <c r="U340" s="108"/>
    </row>
    <row r="341" spans="4:21" x14ac:dyDescent="0.25">
      <c r="D341" s="108"/>
      <c r="E341" s="108"/>
      <c r="F341" s="108"/>
      <c r="G341" s="108"/>
      <c r="H341" s="108"/>
      <c r="I341" s="108"/>
      <c r="J341" s="108"/>
      <c r="K341" s="108"/>
      <c r="L341" s="108"/>
      <c r="M341" s="108"/>
      <c r="N341" s="108"/>
      <c r="O341" s="108"/>
      <c r="P341" s="108"/>
      <c r="Q341" s="108"/>
      <c r="R341" s="108"/>
      <c r="S341" s="108"/>
      <c r="T341" s="108"/>
      <c r="U341" s="108"/>
    </row>
    <row r="342" spans="4:21" x14ac:dyDescent="0.25">
      <c r="D342" s="108"/>
      <c r="E342" s="108"/>
      <c r="F342" s="108"/>
      <c r="G342" s="108"/>
      <c r="H342" s="108"/>
      <c r="I342" s="108"/>
      <c r="J342" s="108"/>
      <c r="K342" s="108"/>
      <c r="L342" s="108"/>
      <c r="M342" s="108"/>
      <c r="N342" s="108"/>
      <c r="O342" s="108"/>
      <c r="P342" s="108"/>
      <c r="Q342" s="108"/>
      <c r="R342" s="108"/>
      <c r="S342" s="108"/>
      <c r="T342" s="108"/>
      <c r="U342" s="108"/>
    </row>
    <row r="343" spans="4:21" x14ac:dyDescent="0.25">
      <c r="D343" s="108"/>
      <c r="E343" s="108"/>
      <c r="F343" s="108"/>
      <c r="G343" s="108"/>
      <c r="H343" s="108"/>
      <c r="I343" s="108"/>
      <c r="J343" s="108"/>
      <c r="K343" s="108"/>
      <c r="L343" s="108"/>
      <c r="M343" s="108"/>
      <c r="N343" s="108"/>
      <c r="O343" s="108"/>
      <c r="P343" s="108"/>
      <c r="Q343" s="108"/>
      <c r="R343" s="108"/>
      <c r="S343" s="108"/>
      <c r="T343" s="108"/>
      <c r="U343" s="108"/>
    </row>
    <row r="344" spans="4:21" x14ac:dyDescent="0.25">
      <c r="D344" s="108"/>
      <c r="E344" s="108"/>
      <c r="F344" s="108"/>
      <c r="G344" s="108"/>
      <c r="H344" s="108"/>
      <c r="I344" s="108"/>
      <c r="J344" s="108"/>
      <c r="K344" s="108"/>
      <c r="L344" s="108"/>
      <c r="M344" s="108"/>
      <c r="N344" s="108"/>
      <c r="O344" s="108"/>
      <c r="P344" s="108"/>
      <c r="Q344" s="108"/>
      <c r="R344" s="108"/>
      <c r="S344" s="108"/>
      <c r="T344" s="108"/>
      <c r="U344" s="108"/>
    </row>
    <row r="345" spans="4:21" x14ac:dyDescent="0.25">
      <c r="D345" s="108"/>
      <c r="E345" s="108"/>
      <c r="F345" s="108"/>
      <c r="G345" s="108"/>
      <c r="H345" s="108"/>
      <c r="I345" s="108"/>
      <c r="J345" s="108"/>
      <c r="K345" s="108"/>
      <c r="L345" s="108"/>
      <c r="M345" s="108"/>
      <c r="N345" s="108"/>
      <c r="O345" s="108"/>
      <c r="P345" s="108"/>
      <c r="Q345" s="108"/>
      <c r="R345" s="108"/>
      <c r="S345" s="108"/>
      <c r="T345" s="108"/>
      <c r="U345" s="108"/>
    </row>
    <row r="346" spans="4:21" x14ac:dyDescent="0.25">
      <c r="D346" s="108"/>
      <c r="E346" s="108"/>
      <c r="F346" s="108"/>
      <c r="G346" s="108"/>
      <c r="H346" s="108"/>
      <c r="I346" s="108"/>
      <c r="J346" s="108"/>
      <c r="K346" s="108"/>
      <c r="L346" s="108"/>
      <c r="M346" s="108"/>
      <c r="N346" s="108"/>
      <c r="O346" s="108"/>
      <c r="P346" s="108"/>
      <c r="Q346" s="108"/>
      <c r="R346" s="108"/>
      <c r="S346" s="108"/>
      <c r="T346" s="108"/>
      <c r="U346" s="108"/>
    </row>
    <row r="347" spans="4:21" x14ac:dyDescent="0.25">
      <c r="D347" s="108"/>
      <c r="E347" s="108"/>
      <c r="F347" s="108"/>
      <c r="G347" s="108"/>
      <c r="H347" s="108"/>
      <c r="I347" s="108"/>
      <c r="J347" s="108"/>
      <c r="K347" s="108"/>
      <c r="L347" s="108"/>
      <c r="M347" s="108"/>
      <c r="N347" s="108"/>
      <c r="O347" s="108"/>
      <c r="P347" s="108"/>
      <c r="Q347" s="108"/>
      <c r="R347" s="108"/>
      <c r="S347" s="108"/>
      <c r="T347" s="108"/>
      <c r="U347" s="108"/>
    </row>
    <row r="348" spans="4:21" x14ac:dyDescent="0.25">
      <c r="D348" s="108"/>
      <c r="E348" s="108"/>
      <c r="F348" s="108"/>
      <c r="G348" s="108"/>
      <c r="H348" s="108"/>
      <c r="I348" s="108"/>
      <c r="J348" s="108"/>
      <c r="K348" s="108"/>
      <c r="L348" s="108"/>
      <c r="M348" s="108"/>
      <c r="N348" s="108"/>
      <c r="O348" s="108"/>
      <c r="P348" s="108"/>
      <c r="Q348" s="108"/>
      <c r="R348" s="108"/>
      <c r="S348" s="108"/>
      <c r="T348" s="108"/>
      <c r="U348" s="108"/>
    </row>
    <row r="349" spans="4:21" x14ac:dyDescent="0.25">
      <c r="D349" s="108"/>
      <c r="E349" s="108"/>
      <c r="F349" s="108"/>
      <c r="G349" s="108"/>
      <c r="H349" s="108"/>
      <c r="I349" s="108"/>
      <c r="J349" s="108"/>
      <c r="K349" s="108"/>
      <c r="L349" s="108"/>
      <c r="M349" s="108"/>
      <c r="N349" s="108"/>
      <c r="O349" s="108"/>
      <c r="P349" s="108"/>
      <c r="Q349" s="108"/>
      <c r="R349" s="108"/>
      <c r="S349" s="108"/>
      <c r="T349" s="108"/>
      <c r="U349" s="108"/>
    </row>
    <row r="350" spans="4:21" x14ac:dyDescent="0.25">
      <c r="D350" s="108"/>
      <c r="E350" s="108"/>
      <c r="F350" s="108"/>
      <c r="G350" s="108"/>
      <c r="H350" s="108"/>
      <c r="I350" s="108"/>
      <c r="J350" s="108"/>
      <c r="K350" s="108"/>
      <c r="L350" s="108"/>
      <c r="M350" s="108"/>
      <c r="N350" s="108"/>
      <c r="O350" s="108"/>
      <c r="P350" s="108"/>
      <c r="Q350" s="108"/>
      <c r="R350" s="108"/>
      <c r="S350" s="108"/>
      <c r="T350" s="108"/>
      <c r="U350" s="108"/>
    </row>
    <row r="351" spans="4:21" x14ac:dyDescent="0.25">
      <c r="D351" s="108"/>
      <c r="E351" s="108"/>
      <c r="F351" s="108"/>
      <c r="G351" s="108"/>
      <c r="H351" s="108"/>
      <c r="I351" s="108"/>
      <c r="J351" s="108"/>
      <c r="K351" s="108"/>
      <c r="L351" s="108"/>
      <c r="M351" s="108"/>
      <c r="N351" s="108"/>
      <c r="O351" s="108"/>
      <c r="P351" s="108"/>
      <c r="Q351" s="108"/>
      <c r="R351" s="108"/>
      <c r="S351" s="108"/>
      <c r="T351" s="108"/>
      <c r="U351" s="108"/>
    </row>
    <row r="352" spans="4:21" x14ac:dyDescent="0.25">
      <c r="D352" s="108"/>
      <c r="E352" s="108"/>
      <c r="F352" s="108"/>
      <c r="G352" s="108"/>
      <c r="H352" s="108"/>
      <c r="I352" s="108"/>
      <c r="J352" s="108"/>
      <c r="K352" s="108"/>
      <c r="L352" s="108"/>
      <c r="M352" s="108"/>
      <c r="N352" s="108"/>
      <c r="O352" s="108"/>
      <c r="P352" s="108"/>
      <c r="Q352" s="108"/>
      <c r="R352" s="108"/>
      <c r="S352" s="108"/>
      <c r="T352" s="108"/>
      <c r="U352" s="108"/>
    </row>
    <row r="353" spans="4:21" x14ac:dyDescent="0.25">
      <c r="D353" s="108"/>
      <c r="E353" s="108"/>
      <c r="F353" s="108"/>
      <c r="G353" s="108"/>
      <c r="H353" s="108"/>
      <c r="I353" s="108"/>
      <c r="J353" s="108"/>
      <c r="K353" s="108"/>
      <c r="L353" s="108"/>
      <c r="M353" s="108"/>
      <c r="N353" s="108"/>
      <c r="O353" s="108"/>
      <c r="P353" s="108"/>
      <c r="Q353" s="108"/>
      <c r="R353" s="108"/>
      <c r="S353" s="108"/>
      <c r="T353" s="108"/>
      <c r="U353" s="108"/>
    </row>
    <row r="354" spans="4:21" x14ac:dyDescent="0.25">
      <c r="D354" s="108"/>
      <c r="E354" s="108"/>
      <c r="F354" s="108"/>
      <c r="G354" s="108"/>
      <c r="H354" s="108"/>
      <c r="I354" s="108"/>
      <c r="J354" s="108"/>
      <c r="K354" s="108"/>
      <c r="L354" s="108"/>
      <c r="M354" s="108"/>
      <c r="N354" s="108"/>
      <c r="O354" s="108"/>
      <c r="P354" s="108"/>
      <c r="Q354" s="108"/>
      <c r="R354" s="108"/>
      <c r="S354" s="108"/>
      <c r="T354" s="108"/>
      <c r="U354" s="108"/>
    </row>
  </sheetData>
  <sortState ref="A5:BW336">
    <sortCondition ref="B5:B336"/>
  </sortState>
  <mergeCells count="23">
    <mergeCell ref="CN3:CQ3"/>
    <mergeCell ref="AV3:AY3"/>
    <mergeCell ref="AZ3:BC3"/>
    <mergeCell ref="BD3:BG3"/>
    <mergeCell ref="BH3:BK3"/>
    <mergeCell ref="BL3:BO3"/>
    <mergeCell ref="BP3:BS3"/>
    <mergeCell ref="BT3:BW3"/>
    <mergeCell ref="BX3:CA3"/>
    <mergeCell ref="CB3:CE3"/>
    <mergeCell ref="CF3:CI3"/>
    <mergeCell ref="CJ3:CM3"/>
    <mergeCell ref="AR3:AU3"/>
    <mergeCell ref="X3:AA3"/>
    <mergeCell ref="AB3:AE3"/>
    <mergeCell ref="AF3:AI3"/>
    <mergeCell ref="AJ3:AM3"/>
    <mergeCell ref="AN3:AQ3"/>
    <mergeCell ref="D2:F2"/>
    <mergeCell ref="G2:J2"/>
    <mergeCell ref="K2:M2"/>
    <mergeCell ref="N2:Q2"/>
    <mergeCell ref="R2:U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51"/>
  <sheetViews>
    <sheetView workbookViewId="0">
      <pane ySplit="615" topLeftCell="A8" activePane="bottomLeft"/>
      <selection activeCell="A4" sqref="A4"/>
      <selection pane="bottomLeft" activeCell="A29" sqref="A29"/>
    </sheetView>
  </sheetViews>
  <sheetFormatPr baseColWidth="10" defaultRowHeight="15" x14ac:dyDescent="0.25"/>
  <cols>
    <col min="1" max="1" width="19.85546875" style="1" customWidth="1"/>
    <col min="2" max="2" width="20.28515625" style="1" bestFit="1" customWidth="1"/>
    <col min="3" max="3" width="16.140625" style="1" bestFit="1" customWidth="1"/>
    <col min="4" max="4" width="14.28515625" style="1" bestFit="1" customWidth="1"/>
    <col min="5" max="5" width="12.7109375" style="1" bestFit="1" customWidth="1"/>
    <col min="6" max="6" width="14.42578125" style="1" bestFit="1" customWidth="1"/>
    <col min="7" max="7" width="18" style="1" bestFit="1" customWidth="1"/>
    <col min="8" max="8" width="16.85546875" style="1" bestFit="1" customWidth="1"/>
    <col min="9" max="9" width="13" style="1" bestFit="1" customWidth="1"/>
    <col min="10" max="10" width="10.7109375" style="1" bestFit="1" customWidth="1"/>
    <col min="11" max="11" width="18.85546875" style="1" bestFit="1" customWidth="1"/>
    <col min="12" max="12" width="13.85546875" style="1" bestFit="1" customWidth="1"/>
    <col min="13" max="13" width="12.140625" style="1" bestFit="1" customWidth="1"/>
    <col min="14" max="15" width="11.5703125" style="1" bestFit="1" customWidth="1"/>
    <col min="16" max="16" width="14.140625" style="1" bestFit="1" customWidth="1"/>
    <col min="17" max="18" width="12" style="1" bestFit="1" customWidth="1"/>
    <col min="19" max="19" width="10.140625" style="1" bestFit="1" customWidth="1"/>
    <col min="20" max="20" width="14.7109375" style="1" bestFit="1" customWidth="1"/>
    <col min="21" max="21" width="10" style="1" bestFit="1" customWidth="1"/>
    <col min="22" max="22" width="12.140625" style="1" bestFit="1" customWidth="1"/>
    <col min="23" max="23" width="16.5703125" style="1" bestFit="1" customWidth="1"/>
    <col min="24" max="25" width="14.28515625" style="1" bestFit="1" customWidth="1"/>
    <col min="26" max="26" width="10" style="1" bestFit="1" customWidth="1"/>
    <col min="27" max="27" width="13.85546875" style="1" bestFit="1" customWidth="1"/>
    <col min="28" max="28" width="9.42578125" style="1" bestFit="1" customWidth="1"/>
    <col min="29" max="29" width="10.140625" style="1" bestFit="1" customWidth="1"/>
    <col min="30" max="30" width="10.7109375" style="1" bestFit="1" customWidth="1"/>
    <col min="31" max="32" width="9.85546875" style="1" bestFit="1" customWidth="1"/>
    <col min="33" max="33" width="11.85546875" style="1" bestFit="1" customWidth="1"/>
    <col min="34" max="34" width="13.140625" style="1" bestFit="1" customWidth="1"/>
    <col min="35" max="36" width="11.28515625" style="1" bestFit="1" customWidth="1"/>
    <col min="37" max="37" width="12.140625" style="1" bestFit="1" customWidth="1"/>
    <col min="38" max="39" width="11.42578125" style="1" bestFit="1" customWidth="1"/>
    <col min="40" max="40" width="10.140625" style="1" bestFit="1" customWidth="1"/>
    <col min="41" max="41" width="11.7109375" style="1" bestFit="1" customWidth="1"/>
    <col min="42" max="42" width="11.5703125" style="1" bestFit="1" customWidth="1"/>
    <col min="43" max="43" width="10" style="1" bestFit="1" customWidth="1"/>
    <col min="44" max="44" width="14.5703125" style="1" bestFit="1" customWidth="1"/>
    <col min="45" max="45" width="16.42578125" style="1" bestFit="1" customWidth="1"/>
    <col min="46" max="16384" width="11.42578125" style="1"/>
  </cols>
  <sheetData>
    <row r="1" spans="1:45" x14ac:dyDescent="0.25">
      <c r="A1" s="2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33</v>
      </c>
      <c r="Q1" s="2" t="s">
        <v>14</v>
      </c>
      <c r="R1" s="2" t="s">
        <v>37</v>
      </c>
      <c r="S1" s="2" t="s">
        <v>15</v>
      </c>
      <c r="T1" s="2" t="s">
        <v>16</v>
      </c>
      <c r="U1" s="2" t="s">
        <v>30</v>
      </c>
      <c r="V1" s="2" t="s">
        <v>31</v>
      </c>
      <c r="W1" s="2" t="s">
        <v>21</v>
      </c>
      <c r="X1" s="2" t="s">
        <v>41</v>
      </c>
      <c r="Y1" s="2" t="s">
        <v>40</v>
      </c>
      <c r="Z1" s="2" t="s">
        <v>19</v>
      </c>
      <c r="AA1" s="2" t="s">
        <v>18</v>
      </c>
      <c r="AB1" s="2" t="s">
        <v>160</v>
      </c>
      <c r="AC1" s="2" t="s">
        <v>20</v>
      </c>
      <c r="AD1" s="2" t="s">
        <v>107</v>
      </c>
      <c r="AE1" s="2" t="s">
        <v>39</v>
      </c>
      <c r="AF1" s="2" t="s">
        <v>38</v>
      </c>
      <c r="AG1" s="2" t="s">
        <v>162</v>
      </c>
      <c r="AH1" s="2" t="s">
        <v>24</v>
      </c>
      <c r="AI1" s="2" t="s">
        <v>108</v>
      </c>
      <c r="AJ1" s="2" t="s">
        <v>174</v>
      </c>
      <c r="AK1" s="2" t="s">
        <v>175</v>
      </c>
      <c r="AL1" s="2" t="s">
        <v>25</v>
      </c>
      <c r="AM1" s="2" t="s">
        <v>26</v>
      </c>
      <c r="AN1" s="2" t="s">
        <v>176</v>
      </c>
      <c r="AO1" s="2" t="s">
        <v>32</v>
      </c>
      <c r="AP1" s="2" t="s">
        <v>29</v>
      </c>
      <c r="AQ1" s="2" t="s">
        <v>34</v>
      </c>
      <c r="AR1" s="2" t="s">
        <v>35</v>
      </c>
      <c r="AS1" s="2" t="s">
        <v>36</v>
      </c>
    </row>
    <row r="2" spans="1:45" s="18" customFormat="1" x14ac:dyDescent="0.25">
      <c r="A2" s="2" t="s">
        <v>0</v>
      </c>
      <c r="B2" s="21">
        <f ca="1">SUM('InyeccionesTroncales-SIC'!B$3:B3)/'InyeccionesTroncales-SIC'!$B$47</f>
        <v>2.2353565562292434E-2</v>
      </c>
      <c r="C2" s="23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0"/>
    </row>
    <row r="3" spans="1:45" s="18" customFormat="1" x14ac:dyDescent="0.25">
      <c r="A3" s="2" t="s">
        <v>1</v>
      </c>
      <c r="B3" s="21">
        <f ca="1">SUM('InyeccionesTroncales-SIC'!B$3:B4)/'InyeccionesTroncales-SIC'!$B$47</f>
        <v>3.0219936825803609E-2</v>
      </c>
      <c r="C3" s="21">
        <f ca="1">SUM('InyeccionesTroncales-SIC'!B$4:B4)/'InyeccionesTroncales-SIC'!$B$47</f>
        <v>7.8663712635111717E-3</v>
      </c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0"/>
    </row>
    <row r="4" spans="1:45" s="18" customFormat="1" x14ac:dyDescent="0.25">
      <c r="A4" s="2" t="s">
        <v>2</v>
      </c>
      <c r="B4" s="21">
        <f ca="1">SUM('InyeccionesTroncales-SIC'!B$3:B5)/'InyeccionesTroncales-SIC'!$B$47</f>
        <v>3.2555677527497912E-2</v>
      </c>
      <c r="C4" s="21">
        <f ca="1">SUM('InyeccionesTroncales-SIC'!B$4:B5)/'InyeccionesTroncales-SIC'!$B$47</f>
        <v>1.0202111965205476E-2</v>
      </c>
      <c r="D4" s="21">
        <f ca="1">SUM('InyeccionesTroncales-SIC'!B$5:B5)/'InyeccionesTroncales-SIC'!$B$47</f>
        <v>2.3357407016943044E-3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0"/>
    </row>
    <row r="5" spans="1:45" s="18" customFormat="1" x14ac:dyDescent="0.25">
      <c r="A5" s="2" t="s">
        <v>3</v>
      </c>
      <c r="B5" s="21">
        <f ca="1">SUM('InyeccionesTroncales-SIC'!B$3:B6)/'InyeccionesTroncales-SIC'!$B$47</f>
        <v>3.7617477468565551E-2</v>
      </c>
      <c r="C5" s="21">
        <f ca="1">SUM('InyeccionesTroncales-SIC'!B$4:B6)/'InyeccionesTroncales-SIC'!$B$47</f>
        <v>1.5263911906273117E-2</v>
      </c>
      <c r="D5" s="21">
        <f ca="1">SUM('InyeccionesTroncales-SIC'!B$5:B6)/'InyeccionesTroncales-SIC'!$B$47</f>
        <v>7.3975406427619437E-3</v>
      </c>
      <c r="E5" s="21">
        <f ca="1">SUM('InyeccionesTroncales-SIC'!B$6:B6)/'InyeccionesTroncales-SIC'!$B$47</f>
        <v>5.0617999410676393E-3</v>
      </c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0"/>
    </row>
    <row r="6" spans="1:45" s="18" customFormat="1" x14ac:dyDescent="0.25">
      <c r="A6" s="2" t="s">
        <v>4</v>
      </c>
      <c r="B6" s="21">
        <f ca="1">SUM('InyeccionesTroncales-SIC'!B$3:B7)/'InyeccionesTroncales-SIC'!$B$47</f>
        <v>0.12016386118410693</v>
      </c>
      <c r="C6" s="21">
        <f ca="1">SUM('InyeccionesTroncales-SIC'!B$4:B7)/'InyeccionesTroncales-SIC'!$B$47</f>
        <v>9.7810295621814494E-2</v>
      </c>
      <c r="D6" s="21">
        <f ca="1">SUM('InyeccionesTroncales-SIC'!B$5:B7)/'InyeccionesTroncales-SIC'!$B$47</f>
        <v>8.9943924358303312E-2</v>
      </c>
      <c r="E6" s="21">
        <f ca="1">SUM('InyeccionesTroncales-SIC'!B$6:B7)/'InyeccionesTroncales-SIC'!$B$47</f>
        <v>8.7608183656609009E-2</v>
      </c>
      <c r="F6" s="21">
        <f ca="1">SUM('InyeccionesTroncales-SIC'!B$7:B7)/'InyeccionesTroncales-SIC'!$B$47</f>
        <v>8.2546383715541377E-2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0"/>
    </row>
    <row r="7" spans="1:45" s="18" customFormat="1" x14ac:dyDescent="0.25">
      <c r="A7" s="2" t="s">
        <v>5</v>
      </c>
      <c r="B7" s="21">
        <f ca="1">SUM('InyeccionesTroncales-SIC'!B$3:B8)/'InyeccionesTroncales-SIC'!$B$47</f>
        <v>0.1213326687146063</v>
      </c>
      <c r="C7" s="21">
        <f ca="1">SUM('InyeccionesTroncales-SIC'!B$4:B8)/'InyeccionesTroncales-SIC'!$B$47</f>
        <v>9.8979103152313855E-2</v>
      </c>
      <c r="D7" s="21">
        <f ca="1">SUM('InyeccionesTroncales-SIC'!B$5:B8)/'InyeccionesTroncales-SIC'!$B$47</f>
        <v>9.1112731888802673E-2</v>
      </c>
      <c r="E7" s="21">
        <f ca="1">SUM('InyeccionesTroncales-SIC'!B$6:B8)/'InyeccionesTroncales-SIC'!$B$47</f>
        <v>8.877699118710837E-2</v>
      </c>
      <c r="F7" s="21">
        <f ca="1">SUM('InyeccionesTroncales-SIC'!B$7:B8)/'InyeccionesTroncales-SIC'!$B$47</f>
        <v>8.3715191246040738E-2</v>
      </c>
      <c r="G7" s="21">
        <f ca="1">SUM('InyeccionesTroncales-SIC'!B$8:B8)/'InyeccionesTroncales-SIC'!$B$47</f>
        <v>1.1688075304993649E-3</v>
      </c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0"/>
    </row>
    <row r="8" spans="1:45" s="18" customFormat="1" x14ac:dyDescent="0.25">
      <c r="A8" s="2" t="s">
        <v>6</v>
      </c>
      <c r="B8" s="21">
        <f ca="1">SUM('InyeccionesTroncales-SIC'!B$3:B9)/'InyeccionesTroncales-SIC'!$B$47</f>
        <v>0.12334620731745634</v>
      </c>
      <c r="C8" s="21">
        <f ca="1">SUM('InyeccionesTroncales-SIC'!B$4:B9)/'InyeccionesTroncales-SIC'!$B$47</f>
        <v>0.1009926417551639</v>
      </c>
      <c r="D8" s="21">
        <f ca="1">SUM('InyeccionesTroncales-SIC'!B$5:B9)/'InyeccionesTroncales-SIC'!$B$47</f>
        <v>9.3126270491652716E-2</v>
      </c>
      <c r="E8" s="21">
        <f ca="1">SUM('InyeccionesTroncales-SIC'!B$6:B9)/'InyeccionesTroncales-SIC'!$B$47</f>
        <v>9.0790529789958413E-2</v>
      </c>
      <c r="F8" s="21">
        <f ca="1">SUM('InyeccionesTroncales-SIC'!B$7:B9)/'InyeccionesTroncales-SIC'!$B$47</f>
        <v>8.5728729848890781E-2</v>
      </c>
      <c r="G8" s="21">
        <f ca="1">SUM('InyeccionesTroncales-SIC'!B$8:B9)/'InyeccionesTroncales-SIC'!$B$47</f>
        <v>3.1823461333494014E-3</v>
      </c>
      <c r="H8" s="21">
        <f ca="1">SUM('InyeccionesTroncales-SIC'!B$9:B9)/'InyeccionesTroncales-SIC'!$B$47</f>
        <v>2.0135386028500364E-3</v>
      </c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0"/>
    </row>
    <row r="9" spans="1:45" s="18" customFormat="1" x14ac:dyDescent="0.25">
      <c r="A9" s="2" t="s">
        <v>7</v>
      </c>
      <c r="B9" s="21">
        <f ca="1">SUM('InyeccionesTroncales-SIC'!B$3:B10)/'InyeccionesTroncales-SIC'!$B$47</f>
        <v>0.12781199111181202</v>
      </c>
      <c r="C9" s="21">
        <f ca="1">SUM('InyeccionesTroncales-SIC'!B$4:B10)/'InyeccionesTroncales-SIC'!$B$47</f>
        <v>0.10545842554951958</v>
      </c>
      <c r="D9" s="21">
        <f ca="1">SUM('InyeccionesTroncales-SIC'!B$5:B10)/'InyeccionesTroncales-SIC'!$B$47</f>
        <v>9.7592054286008395E-2</v>
      </c>
      <c r="E9" s="21">
        <f ca="1">SUM('InyeccionesTroncales-SIC'!B$6:B10)/'InyeccionesTroncales-SIC'!$B$47</f>
        <v>9.5256313584314092E-2</v>
      </c>
      <c r="F9" s="21">
        <f ca="1">SUM('InyeccionesTroncales-SIC'!B$7:B10)/'InyeccionesTroncales-SIC'!$B$47</f>
        <v>9.019451364324646E-2</v>
      </c>
      <c r="G9" s="21">
        <f ca="1">SUM('InyeccionesTroncales-SIC'!B$8:B10)/'InyeccionesTroncales-SIC'!$B$47</f>
        <v>7.6481299277050786E-3</v>
      </c>
      <c r="H9" s="21">
        <f ca="1">SUM('InyeccionesTroncales-SIC'!B$9:B10)/'InyeccionesTroncales-SIC'!$B$47</f>
        <v>6.4793223972057128E-3</v>
      </c>
      <c r="I9" s="21">
        <f ca="1">SUM('InyeccionesTroncales-SIC'!B$10:B10)/'InyeccionesTroncales-SIC'!$B$47</f>
        <v>4.4657837943556768E-3</v>
      </c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0"/>
    </row>
    <row r="10" spans="1:45" s="18" customFormat="1" x14ac:dyDescent="0.25">
      <c r="A10" s="2" t="s">
        <v>8</v>
      </c>
      <c r="B10" s="21">
        <f ca="1">SUM('InyeccionesTroncales-SIC'!B$3:B11)/'InyeccionesTroncales-SIC'!$B$47</f>
        <v>0.1345424483336215</v>
      </c>
      <c r="C10" s="21">
        <f ca="1">SUM('InyeccionesTroncales-SIC'!B$4:B11)/'InyeccionesTroncales-SIC'!$B$47</f>
        <v>0.11218888277132907</v>
      </c>
      <c r="D10" s="21">
        <f ca="1">SUM('InyeccionesTroncales-SIC'!B$5:B11)/'InyeccionesTroncales-SIC'!$B$47</f>
        <v>0.10432251150781789</v>
      </c>
      <c r="E10" s="21">
        <f ca="1">SUM('InyeccionesTroncales-SIC'!B$6:B11)/'InyeccionesTroncales-SIC'!$B$47</f>
        <v>0.10198677080612359</v>
      </c>
      <c r="F10" s="21">
        <f ca="1">SUM('InyeccionesTroncales-SIC'!B$7:B11)/'InyeccionesTroncales-SIC'!$B$47</f>
        <v>9.6924970865055957E-2</v>
      </c>
      <c r="G10" s="21">
        <f ca="1">SUM('InyeccionesTroncales-SIC'!B$8:B11)/'InyeccionesTroncales-SIC'!$B$47</f>
        <v>1.4378587149514564E-2</v>
      </c>
      <c r="H10" s="21">
        <f ca="1">SUM('InyeccionesTroncales-SIC'!B$9:B11)/'InyeccionesTroncales-SIC'!$B$47</f>
        <v>1.3209779619015198E-2</v>
      </c>
      <c r="I10" s="21">
        <f ca="1">SUM('InyeccionesTroncales-SIC'!B$10:B11)/'InyeccionesTroncales-SIC'!$B$47</f>
        <v>1.1196241016165162E-2</v>
      </c>
      <c r="J10" s="21">
        <f ca="1">SUM('InyeccionesTroncales-SIC'!B$11:B11)/'InyeccionesTroncales-SIC'!$B$47</f>
        <v>6.7304572218094853E-3</v>
      </c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0"/>
    </row>
    <row r="11" spans="1:45" s="18" customFormat="1" x14ac:dyDescent="0.25">
      <c r="A11" s="2" t="s">
        <v>9</v>
      </c>
      <c r="B11" s="21">
        <f ca="1">SUM('InyeccionesTroncales-SIC'!B$3:B12)/'InyeccionesTroncales-SIC'!$B$47</f>
        <v>0.13656900372478917</v>
      </c>
      <c r="C11" s="21">
        <f ca="1">SUM('InyeccionesTroncales-SIC'!B$4:B12)/'InyeccionesTroncales-SIC'!$B$47</f>
        <v>0.11421543816249673</v>
      </c>
      <c r="D11" s="21">
        <f ca="1">SUM('InyeccionesTroncales-SIC'!B$5:B12)/'InyeccionesTroncales-SIC'!$B$47</f>
        <v>0.10634906689898554</v>
      </c>
      <c r="E11" s="21">
        <f ca="1">SUM('InyeccionesTroncales-SIC'!B$6:B12)/'InyeccionesTroncales-SIC'!$B$47</f>
        <v>0.10401332619729124</v>
      </c>
      <c r="F11" s="21">
        <f ca="1">SUM('InyeccionesTroncales-SIC'!B$7:B12)/'InyeccionesTroncales-SIC'!$B$47</f>
        <v>9.895152625622361E-2</v>
      </c>
      <c r="G11" s="21">
        <f ca="1">SUM('InyeccionesTroncales-SIC'!B$8:B12)/'InyeccionesTroncales-SIC'!$B$47</f>
        <v>1.6405142540682219E-2</v>
      </c>
      <c r="H11" s="21">
        <f ca="1">SUM('InyeccionesTroncales-SIC'!B$9:B12)/'InyeccionesTroncales-SIC'!$B$47</f>
        <v>1.5236335010182853E-2</v>
      </c>
      <c r="I11" s="21">
        <f ca="1">SUM('InyeccionesTroncales-SIC'!B$10:B12)/'InyeccionesTroncales-SIC'!$B$47</f>
        <v>1.3222796407332819E-2</v>
      </c>
      <c r="J11" s="21">
        <f ca="1">SUM('InyeccionesTroncales-SIC'!B$11:B12)/'InyeccionesTroncales-SIC'!$B$47</f>
        <v>8.7570126129771428E-3</v>
      </c>
      <c r="K11" s="21">
        <f ca="1">SUM('InyeccionesTroncales-SIC'!B$12:B12)/'InyeccionesTroncales-SIC'!$B$47</f>
        <v>2.0265553911676571E-3</v>
      </c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0"/>
    </row>
    <row r="12" spans="1:45" s="18" customFormat="1" x14ac:dyDescent="0.25">
      <c r="A12" s="2" t="s">
        <v>10</v>
      </c>
      <c r="B12" s="21">
        <f ca="1">SUM('InyeccionesTroncales-SIC'!B$3:B13)/'InyeccionesTroncales-SIC'!$B$47</f>
        <v>0.14383317549744465</v>
      </c>
      <c r="C12" s="21">
        <f ca="1">SUM('InyeccionesTroncales-SIC'!B$4:B13)/'InyeccionesTroncales-SIC'!$B$47</f>
        <v>0.12147960993515222</v>
      </c>
      <c r="D12" s="21">
        <f ca="1">SUM('InyeccionesTroncales-SIC'!B$5:B13)/'InyeccionesTroncales-SIC'!$B$47</f>
        <v>0.11361323867164104</v>
      </c>
      <c r="E12" s="21">
        <f ca="1">SUM('InyeccionesTroncales-SIC'!B$6:B13)/'InyeccionesTroncales-SIC'!$B$47</f>
        <v>0.11127749796994674</v>
      </c>
      <c r="F12" s="21">
        <f ca="1">SUM('InyeccionesTroncales-SIC'!B$7:B13)/'InyeccionesTroncales-SIC'!$B$47</f>
        <v>0.1062156980288791</v>
      </c>
      <c r="G12" s="21">
        <f ca="1">SUM('InyeccionesTroncales-SIC'!B$8:B13)/'InyeccionesTroncales-SIC'!$B$47</f>
        <v>2.366931431333771E-2</v>
      </c>
      <c r="H12" s="21">
        <f ca="1">SUM('InyeccionesTroncales-SIC'!B$9:B13)/'InyeccionesTroncales-SIC'!$B$47</f>
        <v>2.2500506782838346E-2</v>
      </c>
      <c r="I12" s="21">
        <f ca="1">SUM('InyeccionesTroncales-SIC'!B$10:B13)/'InyeccionesTroncales-SIC'!$B$47</f>
        <v>2.0486968179988307E-2</v>
      </c>
      <c r="J12" s="21">
        <f ca="1">SUM('InyeccionesTroncales-SIC'!B$11:B13)/'InyeccionesTroncales-SIC'!$B$47</f>
        <v>1.6021184385632634E-2</v>
      </c>
      <c r="K12" s="21">
        <f ca="1">SUM('InyeccionesTroncales-SIC'!B$12:B13)/'InyeccionesTroncales-SIC'!$B$47</f>
        <v>9.2907271638231464E-3</v>
      </c>
      <c r="L12" s="21">
        <f ca="1">SUM('InyeccionesTroncales-SIC'!B$13:B13)/'InyeccionesTroncales-SIC'!$B$47</f>
        <v>7.2641717726554906E-3</v>
      </c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0"/>
    </row>
    <row r="13" spans="1:45" s="18" customFormat="1" x14ac:dyDescent="0.25">
      <c r="A13" s="2" t="s">
        <v>11</v>
      </c>
      <c r="B13" s="21">
        <f ca="1">SUM('InyeccionesTroncales-SIC'!B$3:B14)/'InyeccionesTroncales-SIC'!$B$47</f>
        <v>0.14939302195759699</v>
      </c>
      <c r="C13" s="21">
        <f ca="1">SUM('InyeccionesTroncales-SIC'!B$4:B14)/'InyeccionesTroncales-SIC'!$B$47</f>
        <v>0.12703945639530456</v>
      </c>
      <c r="D13" s="21">
        <f ca="1">SUM('InyeccionesTroncales-SIC'!B$5:B14)/'InyeccionesTroncales-SIC'!$B$47</f>
        <v>0.11917308513179338</v>
      </c>
      <c r="E13" s="21">
        <f ca="1">SUM('InyeccionesTroncales-SIC'!B$6:B14)/'InyeccionesTroncales-SIC'!$B$47</f>
        <v>0.11683734443009908</v>
      </c>
      <c r="F13" s="21">
        <f ca="1">SUM('InyeccionesTroncales-SIC'!B$7:B14)/'InyeccionesTroncales-SIC'!$B$47</f>
        <v>0.11177554448903144</v>
      </c>
      <c r="G13" s="21">
        <f ca="1">SUM('InyeccionesTroncales-SIC'!B$8:B14)/'InyeccionesTroncales-SIC'!$B$47</f>
        <v>2.922916077349005E-2</v>
      </c>
      <c r="H13" s="21">
        <f ca="1">SUM('InyeccionesTroncales-SIC'!B$9:B14)/'InyeccionesTroncales-SIC'!$B$47</f>
        <v>2.8060353242990686E-2</v>
      </c>
      <c r="I13" s="21">
        <f ca="1">SUM('InyeccionesTroncales-SIC'!B$10:B14)/'InyeccionesTroncales-SIC'!$B$47</f>
        <v>2.6046814640140647E-2</v>
      </c>
      <c r="J13" s="21">
        <f ca="1">SUM('InyeccionesTroncales-SIC'!B$11:B14)/'InyeccionesTroncales-SIC'!$B$47</f>
        <v>2.1581030845784974E-2</v>
      </c>
      <c r="K13" s="21">
        <f ca="1">SUM('InyeccionesTroncales-SIC'!B$12:B14)/'InyeccionesTroncales-SIC'!$B$47</f>
        <v>1.4850573623975485E-2</v>
      </c>
      <c r="L13" s="21">
        <f ca="1">SUM('InyeccionesTroncales-SIC'!B$13:B14)/'InyeccionesTroncales-SIC'!$B$47</f>
        <v>1.2824018232807832E-2</v>
      </c>
      <c r="M13" s="21">
        <f ca="1">SUM('InyeccionesTroncales-SIC'!B$14:B14)/'InyeccionesTroncales-SIC'!$B$47</f>
        <v>5.5598464601523392E-3</v>
      </c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0"/>
    </row>
    <row r="14" spans="1:45" s="18" customFormat="1" x14ac:dyDescent="0.25">
      <c r="A14" s="2" t="s">
        <v>12</v>
      </c>
      <c r="B14" s="21">
        <f ca="1">SUM('InyeccionesTroncales-SIC'!B$3:B15)/'InyeccionesTroncales-SIC'!$B$47</f>
        <v>0.25178081446062101</v>
      </c>
      <c r="C14" s="21">
        <f ca="1">SUM('InyeccionesTroncales-SIC'!B$4:B15)/'InyeccionesTroncales-SIC'!$B$47</f>
        <v>0.22942724889832855</v>
      </c>
      <c r="D14" s="21">
        <f ca="1">SUM('InyeccionesTroncales-SIC'!B$5:B15)/'InyeccionesTroncales-SIC'!$B$47</f>
        <v>0.22156087763481738</v>
      </c>
      <c r="E14" s="21">
        <f ca="1">SUM('InyeccionesTroncales-SIC'!B$6:B15)/'InyeccionesTroncales-SIC'!$B$47</f>
        <v>0.21922513693312307</v>
      </c>
      <c r="F14" s="21">
        <f ca="1">SUM('InyeccionesTroncales-SIC'!B$7:B15)/'InyeccionesTroncales-SIC'!$B$47</f>
        <v>0.21416333699205545</v>
      </c>
      <c r="G14" s="21">
        <f ca="1">SUM('InyeccionesTroncales-SIC'!B$8:B15)/'InyeccionesTroncales-SIC'!$B$47</f>
        <v>0.13161695327651404</v>
      </c>
      <c r="H14" s="21">
        <f ca="1">SUM('InyeccionesTroncales-SIC'!B$9:B15)/'InyeccionesTroncales-SIC'!$B$47</f>
        <v>0.13044814574601468</v>
      </c>
      <c r="I14" s="21">
        <f ca="1">SUM('InyeccionesTroncales-SIC'!B$10:B15)/'InyeccionesTroncales-SIC'!$B$47</f>
        <v>0.12843460714316465</v>
      </c>
      <c r="J14" s="21">
        <f ca="1">SUM('InyeccionesTroncales-SIC'!B$11:B15)/'InyeccionesTroncales-SIC'!$B$47</f>
        <v>0.12396882334880897</v>
      </c>
      <c r="K14" s="21">
        <f ca="1">SUM('InyeccionesTroncales-SIC'!B$12:B15)/'InyeccionesTroncales-SIC'!$B$47</f>
        <v>0.11723836612699949</v>
      </c>
      <c r="L14" s="21">
        <f ca="1">SUM('InyeccionesTroncales-SIC'!B$13:B15)/'InyeccionesTroncales-SIC'!$B$47</f>
        <v>0.11521181073583184</v>
      </c>
      <c r="M14" s="21">
        <f ca="1">SUM('InyeccionesTroncales-SIC'!B$14:B15)/'InyeccionesTroncales-SIC'!$B$47</f>
        <v>0.10794763896317634</v>
      </c>
      <c r="N14" s="21">
        <f ca="1">SUM('InyeccionesTroncales-SIC'!B$15:B15)/'InyeccionesTroncales-SIC'!$B$47</f>
        <v>0.102387792503024</v>
      </c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0"/>
    </row>
    <row r="15" spans="1:45" s="18" customFormat="1" x14ac:dyDescent="0.25">
      <c r="A15" s="2" t="s">
        <v>13</v>
      </c>
      <c r="B15" s="21">
        <f ca="1">SUM('InyeccionesTroncales-SIC'!B$3:B16)/'InyeccionesTroncales-SIC'!$B$47</f>
        <v>0.27988577504657519</v>
      </c>
      <c r="C15" s="21">
        <f ca="1">SUM('InyeccionesTroncales-SIC'!B$4:B16)/'InyeccionesTroncales-SIC'!$B$47</f>
        <v>0.25753220948428274</v>
      </c>
      <c r="D15" s="21">
        <f ca="1">SUM('InyeccionesTroncales-SIC'!B$5:B16)/'InyeccionesTroncales-SIC'!$B$47</f>
        <v>0.24966583822077157</v>
      </c>
      <c r="E15" s="21">
        <f ca="1">SUM('InyeccionesTroncales-SIC'!B$6:B16)/'InyeccionesTroncales-SIC'!$B$47</f>
        <v>0.24733009751907725</v>
      </c>
      <c r="F15" s="21">
        <f ca="1">SUM('InyeccionesTroncales-SIC'!B$7:B16)/'InyeccionesTroncales-SIC'!$B$47</f>
        <v>0.24226829757800963</v>
      </c>
      <c r="G15" s="21">
        <f ca="1">SUM('InyeccionesTroncales-SIC'!B$8:B16)/'InyeccionesTroncales-SIC'!$B$47</f>
        <v>0.15972191386246826</v>
      </c>
      <c r="H15" s="21">
        <f ca="1">SUM('InyeccionesTroncales-SIC'!B$9:B16)/'InyeccionesTroncales-SIC'!$B$47</f>
        <v>0.1585531063319689</v>
      </c>
      <c r="I15" s="21">
        <f ca="1">SUM('InyeccionesTroncales-SIC'!B$10:B16)/'InyeccionesTroncales-SIC'!$B$47</f>
        <v>0.15653956772911887</v>
      </c>
      <c r="J15" s="21">
        <f ca="1">SUM('InyeccionesTroncales-SIC'!B$11:B16)/'InyeccionesTroncales-SIC'!$B$47</f>
        <v>0.15207378393476317</v>
      </c>
      <c r="K15" s="21">
        <f ca="1">SUM('InyeccionesTroncales-SIC'!B$12:B16)/'InyeccionesTroncales-SIC'!$B$47</f>
        <v>0.14534332671295369</v>
      </c>
      <c r="L15" s="21">
        <f ca="1">SUM('InyeccionesTroncales-SIC'!B$13:B16)/'InyeccionesTroncales-SIC'!$B$47</f>
        <v>0.14331677132178602</v>
      </c>
      <c r="M15" s="21">
        <f ca="1">SUM('InyeccionesTroncales-SIC'!B$14:B16)/'InyeccionesTroncales-SIC'!$B$47</f>
        <v>0.13605259954913054</v>
      </c>
      <c r="N15" s="21">
        <f ca="1">SUM('InyeccionesTroncales-SIC'!B$15:B16)/'InyeccionesTroncales-SIC'!$B$47</f>
        <v>0.1304927530889782</v>
      </c>
      <c r="O15" s="21">
        <f ca="1">SUM('InyeccionesTroncales-SIC'!B$16:B16)/'InyeccionesTroncales-SIC'!$B$47</f>
        <v>2.8104960585954207E-2</v>
      </c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0"/>
    </row>
    <row r="16" spans="1:45" s="18" customFormat="1" x14ac:dyDescent="0.25">
      <c r="A16" s="2" t="s">
        <v>33</v>
      </c>
      <c r="B16" s="21">
        <f ca="1">SUM('InyeccionesTroncales-SIC'!B$3:B17)/'InyeccionesTroncales-SIC'!$B$47</f>
        <v>0.2976356807809134</v>
      </c>
      <c r="C16" s="21">
        <f ca="1">SUM('InyeccionesTroncales-SIC'!B$4:B17)/'InyeccionesTroncales-SIC'!$B$47</f>
        <v>0.27528211521862095</v>
      </c>
      <c r="D16" s="21">
        <f ca="1">SUM('InyeccionesTroncales-SIC'!B$5:B17)/'InyeccionesTroncales-SIC'!$B$47</f>
        <v>0.26741574395510981</v>
      </c>
      <c r="E16" s="21">
        <f ca="1">SUM('InyeccionesTroncales-SIC'!B$6:B17)/'InyeccionesTroncales-SIC'!$B$47</f>
        <v>0.26508000325341546</v>
      </c>
      <c r="F16" s="21">
        <f ca="1">SUM('InyeccionesTroncales-SIC'!B$7:B17)/'InyeccionesTroncales-SIC'!$B$47</f>
        <v>0.26001820331234787</v>
      </c>
      <c r="G16" s="21">
        <f ca="1">SUM('InyeccionesTroncales-SIC'!B$8:B17)/'InyeccionesTroncales-SIC'!$B$47</f>
        <v>0.17747181959680647</v>
      </c>
      <c r="H16" s="21">
        <f ca="1">SUM('InyeccionesTroncales-SIC'!B$9:B17)/'InyeccionesTroncales-SIC'!$B$47</f>
        <v>0.17630301206630711</v>
      </c>
      <c r="I16" s="21">
        <f ca="1">SUM('InyeccionesTroncales-SIC'!B$10:B17)/'InyeccionesTroncales-SIC'!$B$47</f>
        <v>0.17428947346345708</v>
      </c>
      <c r="J16" s="21">
        <f ca="1">SUM('InyeccionesTroncales-SIC'!B$11:B17)/'InyeccionesTroncales-SIC'!$B$47</f>
        <v>0.16982368966910139</v>
      </c>
      <c r="K16" s="21">
        <f ca="1">SUM('InyeccionesTroncales-SIC'!B$12:B17)/'InyeccionesTroncales-SIC'!$B$47</f>
        <v>0.1630932324472919</v>
      </c>
      <c r="L16" s="21">
        <f ca="1">SUM('InyeccionesTroncales-SIC'!B$13:B17)/'InyeccionesTroncales-SIC'!$B$47</f>
        <v>0.16106667705612424</v>
      </c>
      <c r="M16" s="21">
        <f ca="1">SUM('InyeccionesTroncales-SIC'!B$14:B17)/'InyeccionesTroncales-SIC'!$B$47</f>
        <v>0.15380250528346875</v>
      </c>
      <c r="N16" s="21">
        <f ca="1">SUM('InyeccionesTroncales-SIC'!B$15:B17)/'InyeccionesTroncales-SIC'!$B$47</f>
        <v>0.14824265882331641</v>
      </c>
      <c r="O16" s="21">
        <f ca="1">SUM('InyeccionesTroncales-SIC'!B$16:B17)/'InyeccionesTroncales-SIC'!$B$47</f>
        <v>4.5854866320292405E-2</v>
      </c>
      <c r="P16" s="21">
        <f ca="1">SUM('InyeccionesTroncales-SIC'!B$17:B17)/'InyeccionesTroncales-SIC'!$B$47</f>
        <v>1.7749905734338201E-2</v>
      </c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0"/>
    </row>
    <row r="17" spans="1:45" s="18" customFormat="1" x14ac:dyDescent="0.25">
      <c r="A17" s="2" t="s">
        <v>14</v>
      </c>
      <c r="B17" s="21">
        <f ca="1">SUM('InyeccionesTroncales-SIC'!B$3:B18)/'InyeccionesTroncales-SIC'!$B$47</f>
        <v>0.32468426475725448</v>
      </c>
      <c r="C17" s="21">
        <f ca="1">SUM('InyeccionesTroncales-SIC'!B$4:B18)/'InyeccionesTroncales-SIC'!$B$47</f>
        <v>0.30233069919496203</v>
      </c>
      <c r="D17" s="21">
        <f ca="1">SUM('InyeccionesTroncales-SIC'!B$5:B18)/'InyeccionesTroncales-SIC'!$B$47</f>
        <v>0.29446432793145083</v>
      </c>
      <c r="E17" s="21">
        <f ca="1">SUM('InyeccionesTroncales-SIC'!B$6:B18)/'InyeccionesTroncales-SIC'!$B$47</f>
        <v>0.29212858722975654</v>
      </c>
      <c r="F17" s="21">
        <f ca="1">SUM('InyeccionesTroncales-SIC'!B$7:B18)/'InyeccionesTroncales-SIC'!$B$47</f>
        <v>0.2870667872886889</v>
      </c>
      <c r="G17" s="21">
        <f ca="1">SUM('InyeccionesTroncales-SIC'!B$8:B18)/'InyeccionesTroncales-SIC'!$B$47</f>
        <v>0.20452040357314755</v>
      </c>
      <c r="H17" s="21">
        <f ca="1">SUM('InyeccionesTroncales-SIC'!B$9:B18)/'InyeccionesTroncales-SIC'!$B$47</f>
        <v>0.20335159604264819</v>
      </c>
      <c r="I17" s="21">
        <f ca="1">SUM('InyeccionesTroncales-SIC'!B$10:B18)/'InyeccionesTroncales-SIC'!$B$47</f>
        <v>0.20133805743979816</v>
      </c>
      <c r="J17" s="21">
        <f ca="1">SUM('InyeccionesTroncales-SIC'!B$11:B18)/'InyeccionesTroncales-SIC'!$B$47</f>
        <v>0.19687227364544244</v>
      </c>
      <c r="K17" s="21">
        <f ca="1">SUM('InyeccionesTroncales-SIC'!B$12:B18)/'InyeccionesTroncales-SIC'!$B$47</f>
        <v>0.19014181642363298</v>
      </c>
      <c r="L17" s="21">
        <f ca="1">SUM('InyeccionesTroncales-SIC'!B$13:B18)/'InyeccionesTroncales-SIC'!$B$47</f>
        <v>0.18811526103246531</v>
      </c>
      <c r="M17" s="21">
        <f ca="1">SUM('InyeccionesTroncales-SIC'!B$14:B18)/'InyeccionesTroncales-SIC'!$B$47</f>
        <v>0.18085108925980981</v>
      </c>
      <c r="N17" s="21">
        <f ca="1">SUM('InyeccionesTroncales-SIC'!B$15:B18)/'InyeccionesTroncales-SIC'!$B$47</f>
        <v>0.17529124279965747</v>
      </c>
      <c r="O17" s="21">
        <f ca="1">SUM('InyeccionesTroncales-SIC'!B$16:B18)/'InyeccionesTroncales-SIC'!$B$47</f>
        <v>7.2903450296633462E-2</v>
      </c>
      <c r="P17" s="21">
        <f ca="1">SUM('InyeccionesTroncales-SIC'!B$17:B18)/'InyeccionesTroncales-SIC'!$B$47</f>
        <v>4.4798489710679269E-2</v>
      </c>
      <c r="Q17" s="21">
        <f ca="1">SUM('InyeccionesTroncales-SIC'!B$18:B18)/'InyeccionesTroncales-SIC'!$B$47</f>
        <v>2.7048583976341061E-2</v>
      </c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0"/>
    </row>
    <row r="18" spans="1:45" s="18" customFormat="1" x14ac:dyDescent="0.25">
      <c r="A18" s="2" t="s">
        <v>37</v>
      </c>
      <c r="B18" s="21">
        <f ca="1">SUM('InyeccionesTroncales-SIC'!B$3:B19)/'InyeccionesTroncales-SIC'!$B$47</f>
        <v>0.32468426475725448</v>
      </c>
      <c r="C18" s="21">
        <f ca="1">SUM('InyeccionesTroncales-SIC'!B$4:B19)/'InyeccionesTroncales-SIC'!$B$47</f>
        <v>0.30233069919496203</v>
      </c>
      <c r="D18" s="21">
        <f ca="1">SUM('InyeccionesTroncales-SIC'!B$5:B19)/'InyeccionesTroncales-SIC'!$B$47</f>
        <v>0.29446432793145083</v>
      </c>
      <c r="E18" s="21">
        <f ca="1">SUM('InyeccionesTroncales-SIC'!B$6:B19)/'InyeccionesTroncales-SIC'!$B$47</f>
        <v>0.29212858722975654</v>
      </c>
      <c r="F18" s="21">
        <f ca="1">SUM('InyeccionesTroncales-SIC'!B$7:B19)/'InyeccionesTroncales-SIC'!$B$47</f>
        <v>0.2870667872886889</v>
      </c>
      <c r="G18" s="21">
        <f ca="1">SUM('InyeccionesTroncales-SIC'!B$8:B19)/'InyeccionesTroncales-SIC'!$B$47</f>
        <v>0.20452040357314755</v>
      </c>
      <c r="H18" s="21">
        <f ca="1">SUM('InyeccionesTroncales-SIC'!B$9:B19)/'InyeccionesTroncales-SIC'!$B$47</f>
        <v>0.20335159604264819</v>
      </c>
      <c r="I18" s="21">
        <f ca="1">SUM('InyeccionesTroncales-SIC'!B$10:B19)/'InyeccionesTroncales-SIC'!$B$47</f>
        <v>0.20133805743979816</v>
      </c>
      <c r="J18" s="21">
        <f ca="1">SUM('InyeccionesTroncales-SIC'!B$11:B19)/'InyeccionesTroncales-SIC'!$B$47</f>
        <v>0.19687227364544244</v>
      </c>
      <c r="K18" s="21">
        <f ca="1">SUM('InyeccionesTroncales-SIC'!B$12:B19)/'InyeccionesTroncales-SIC'!$B$47</f>
        <v>0.19014181642363298</v>
      </c>
      <c r="L18" s="21">
        <f ca="1">SUM('InyeccionesTroncales-SIC'!B$13:B19)/'InyeccionesTroncales-SIC'!$B$47</f>
        <v>0.18811526103246531</v>
      </c>
      <c r="M18" s="21">
        <f ca="1">SUM('InyeccionesTroncales-SIC'!B$14:B19)/'InyeccionesTroncales-SIC'!$B$47</f>
        <v>0.18085108925980981</v>
      </c>
      <c r="N18" s="21">
        <f ca="1">SUM('InyeccionesTroncales-SIC'!B$15:B19)/'InyeccionesTroncales-SIC'!$B$47</f>
        <v>0.17529124279965747</v>
      </c>
      <c r="O18" s="21">
        <f ca="1">SUM('InyeccionesTroncales-SIC'!B$16:B19)/'InyeccionesTroncales-SIC'!$B$47</f>
        <v>7.2903450296633462E-2</v>
      </c>
      <c r="P18" s="21">
        <f ca="1">SUM('InyeccionesTroncales-SIC'!B$17:B19)/'InyeccionesTroncales-SIC'!$B$47</f>
        <v>4.4798489710679269E-2</v>
      </c>
      <c r="Q18" s="21">
        <f ca="1">SUM('InyeccionesTroncales-SIC'!B$18:B19)/'InyeccionesTroncales-SIC'!$B$47</f>
        <v>2.7048583976341061E-2</v>
      </c>
      <c r="R18" s="21">
        <f ca="1">SUM('InyeccionesTroncales-SIC'!B$19:B19)/'InyeccionesTroncales-SIC'!$B$47</f>
        <v>0</v>
      </c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0"/>
    </row>
    <row r="19" spans="1:45" s="18" customFormat="1" x14ac:dyDescent="0.25">
      <c r="A19" s="2" t="s">
        <v>15</v>
      </c>
      <c r="B19" s="21">
        <f ca="1">SUM('InyeccionesTroncales-SIC'!B$3:B20)/'InyeccionesTroncales-SIC'!$B$47</f>
        <v>0.32468426475725448</v>
      </c>
      <c r="C19" s="21">
        <f ca="1">SUM('InyeccionesTroncales-SIC'!B$4:B20)/'InyeccionesTroncales-SIC'!$B$47</f>
        <v>0.30233069919496203</v>
      </c>
      <c r="D19" s="21">
        <f ca="1">SUM('InyeccionesTroncales-SIC'!B$5:B20)/'InyeccionesTroncales-SIC'!$B$47</f>
        <v>0.29446432793145083</v>
      </c>
      <c r="E19" s="21">
        <f ca="1">SUM('InyeccionesTroncales-SIC'!B$6:B20)/'InyeccionesTroncales-SIC'!$B$47</f>
        <v>0.29212858722975654</v>
      </c>
      <c r="F19" s="21">
        <f ca="1">SUM('InyeccionesTroncales-SIC'!B$7:B20)/'InyeccionesTroncales-SIC'!$B$47</f>
        <v>0.2870667872886889</v>
      </c>
      <c r="G19" s="21">
        <f ca="1">SUM('InyeccionesTroncales-SIC'!B$8:B20)/'InyeccionesTroncales-SIC'!$B$47</f>
        <v>0.20452040357314755</v>
      </c>
      <c r="H19" s="21">
        <f ca="1">SUM('InyeccionesTroncales-SIC'!B$9:B20)/'InyeccionesTroncales-SIC'!$B$47</f>
        <v>0.20335159604264819</v>
      </c>
      <c r="I19" s="21">
        <f ca="1">SUM('InyeccionesTroncales-SIC'!B$10:B20)/'InyeccionesTroncales-SIC'!$B$47</f>
        <v>0.20133805743979816</v>
      </c>
      <c r="J19" s="21">
        <f ca="1">SUM('InyeccionesTroncales-SIC'!B$11:B20)/'InyeccionesTroncales-SIC'!$B$47</f>
        <v>0.19687227364544244</v>
      </c>
      <c r="K19" s="21">
        <f ca="1">SUM('InyeccionesTroncales-SIC'!B$12:B20)/'InyeccionesTroncales-SIC'!$B$47</f>
        <v>0.19014181642363298</v>
      </c>
      <c r="L19" s="21">
        <f ca="1">SUM('InyeccionesTroncales-SIC'!B$13:B20)/'InyeccionesTroncales-SIC'!$B$47</f>
        <v>0.18811526103246531</v>
      </c>
      <c r="M19" s="21">
        <f ca="1">SUM('InyeccionesTroncales-SIC'!B$14:B20)/'InyeccionesTroncales-SIC'!$B$47</f>
        <v>0.18085108925980981</v>
      </c>
      <c r="N19" s="21">
        <f ca="1">SUM('InyeccionesTroncales-SIC'!B$15:B20)/'InyeccionesTroncales-SIC'!$B$47</f>
        <v>0.17529124279965747</v>
      </c>
      <c r="O19" s="21">
        <f ca="1">SUM('InyeccionesTroncales-SIC'!B$16:B20)/'InyeccionesTroncales-SIC'!$B$47</f>
        <v>7.2903450296633462E-2</v>
      </c>
      <c r="P19" s="21">
        <f ca="1">SUM('InyeccionesTroncales-SIC'!B$17:B20)/'InyeccionesTroncales-SIC'!$B$47</f>
        <v>4.4798489710679269E-2</v>
      </c>
      <c r="Q19" s="21">
        <f ca="1">SUM('InyeccionesTroncales-SIC'!B$18:B20)/'InyeccionesTroncales-SIC'!$B$47</f>
        <v>2.7048583976341061E-2</v>
      </c>
      <c r="R19" s="21">
        <f ca="1">SUM('InyeccionesTroncales-SIC'!B$19:B20)/'InyeccionesTroncales-SIC'!$B$47</f>
        <v>0</v>
      </c>
      <c r="S19" s="21">
        <f ca="1">SUM('InyeccionesTroncales-SIC'!B$20:B20)/'InyeccionesTroncales-SIC'!$B$47</f>
        <v>0</v>
      </c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0"/>
    </row>
    <row r="20" spans="1:45" s="18" customFormat="1" x14ac:dyDescent="0.25">
      <c r="A20" s="2" t="s">
        <v>16</v>
      </c>
      <c r="B20" s="21">
        <f ca="1">SUM('InyeccionesTroncales-SIC'!B$3:B21)/'InyeccionesTroncales-SIC'!$B$47</f>
        <v>0.40082682822929894</v>
      </c>
      <c r="C20" s="21">
        <f ca="1">SUM('InyeccionesTroncales-SIC'!B$4:B21)/'InyeccionesTroncales-SIC'!$B$47</f>
        <v>0.37847326266700643</v>
      </c>
      <c r="D20" s="21">
        <f ca="1">SUM('InyeccionesTroncales-SIC'!B$5:B21)/'InyeccionesTroncales-SIC'!$B$47</f>
        <v>0.37060689140349529</v>
      </c>
      <c r="E20" s="21">
        <f ca="1">SUM('InyeccionesTroncales-SIC'!B$6:B21)/'InyeccionesTroncales-SIC'!$B$47</f>
        <v>0.36827115070180089</v>
      </c>
      <c r="F20" s="21">
        <f ca="1">SUM('InyeccionesTroncales-SIC'!B$7:B21)/'InyeccionesTroncales-SIC'!$B$47</f>
        <v>0.36320935076073335</v>
      </c>
      <c r="G20" s="21">
        <f ca="1">SUM('InyeccionesTroncales-SIC'!B$8:B21)/'InyeccionesTroncales-SIC'!$B$47</f>
        <v>0.28066296704519195</v>
      </c>
      <c r="H20" s="21">
        <f ca="1">SUM('InyeccionesTroncales-SIC'!B$9:B21)/'InyeccionesTroncales-SIC'!$B$47</f>
        <v>0.27949415951469253</v>
      </c>
      <c r="I20" s="21">
        <f ca="1">SUM('InyeccionesTroncales-SIC'!B$10:B21)/'InyeccionesTroncales-SIC'!$B$47</f>
        <v>0.27748062091184256</v>
      </c>
      <c r="J20" s="21">
        <f ca="1">SUM('InyeccionesTroncales-SIC'!B$11:B21)/'InyeccionesTroncales-SIC'!$B$47</f>
        <v>0.27301483711748686</v>
      </c>
      <c r="K20" s="21">
        <f ca="1">SUM('InyeccionesTroncales-SIC'!B$12:B21)/'InyeccionesTroncales-SIC'!$B$47</f>
        <v>0.26628437989567738</v>
      </c>
      <c r="L20" s="21">
        <f ca="1">SUM('InyeccionesTroncales-SIC'!B$13:B21)/'InyeccionesTroncales-SIC'!$B$47</f>
        <v>0.26425782450450974</v>
      </c>
      <c r="M20" s="21">
        <f ca="1">SUM('InyeccionesTroncales-SIC'!B$14:B21)/'InyeccionesTroncales-SIC'!$B$47</f>
        <v>0.25699365273185421</v>
      </c>
      <c r="N20" s="21">
        <f ca="1">SUM('InyeccionesTroncales-SIC'!B$15:B21)/'InyeccionesTroncales-SIC'!$B$47</f>
        <v>0.25143380627170187</v>
      </c>
      <c r="O20" s="21">
        <f ca="1">SUM('InyeccionesTroncales-SIC'!B$16:B21)/'InyeccionesTroncales-SIC'!$B$47</f>
        <v>0.1490460137686779</v>
      </c>
      <c r="P20" s="21">
        <f ca="1">SUM('InyeccionesTroncales-SIC'!B$17:B21)/'InyeccionesTroncales-SIC'!$B$47</f>
        <v>0.12094105318272368</v>
      </c>
      <c r="Q20" s="21">
        <f ca="1">SUM('InyeccionesTroncales-SIC'!B$18:B21)/'InyeccionesTroncales-SIC'!$B$47</f>
        <v>0.10319114744838546</v>
      </c>
      <c r="R20" s="21">
        <f ca="1">SUM('InyeccionesTroncales-SIC'!B$19:B21)/'InyeccionesTroncales-SIC'!$B$47</f>
        <v>7.6142563472044414E-2</v>
      </c>
      <c r="S20" s="21">
        <f ca="1">SUM('InyeccionesTroncales-SIC'!B$20:B21)/'InyeccionesTroncales-SIC'!$B$47</f>
        <v>7.6142563472044414E-2</v>
      </c>
      <c r="T20" s="21">
        <f ca="1">SUM('InyeccionesTroncales-SIC'!B$21:B21)/'InyeccionesTroncales-SIC'!$B$47</f>
        <v>7.6142563472044414E-2</v>
      </c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0"/>
    </row>
    <row r="21" spans="1:45" s="18" customFormat="1" x14ac:dyDescent="0.25">
      <c r="A21" s="2" t="s">
        <v>30</v>
      </c>
      <c r="B21" s="21">
        <f ca="1">SUM('InyeccionesTroncales-SIC'!B$3:B22)/'InyeccionesTroncales-SIC'!$B$47</f>
        <v>0.41006848091116965</v>
      </c>
      <c r="C21" s="21">
        <f ca="1">SUM('InyeccionesTroncales-SIC'!B$4:B22)/'InyeccionesTroncales-SIC'!$B$47</f>
        <v>0.38771491534887714</v>
      </c>
      <c r="D21" s="21">
        <f ca="1">SUM('InyeccionesTroncales-SIC'!B$5:B22)/'InyeccionesTroncales-SIC'!$B$47</f>
        <v>0.379848544085366</v>
      </c>
      <c r="E21" s="21">
        <f ca="1">SUM('InyeccionesTroncales-SIC'!B$6:B22)/'InyeccionesTroncales-SIC'!$B$47</f>
        <v>0.3775128033836716</v>
      </c>
      <c r="F21" s="21">
        <f ca="1">SUM('InyeccionesTroncales-SIC'!B$7:B22)/'InyeccionesTroncales-SIC'!$B$47</f>
        <v>0.37245100344260407</v>
      </c>
      <c r="G21" s="21">
        <f ca="1">SUM('InyeccionesTroncales-SIC'!B$8:B22)/'InyeccionesTroncales-SIC'!$B$47</f>
        <v>0.28990461972706266</v>
      </c>
      <c r="H21" s="21">
        <f ca="1">SUM('InyeccionesTroncales-SIC'!B$9:B22)/'InyeccionesTroncales-SIC'!$B$47</f>
        <v>0.28873581219656325</v>
      </c>
      <c r="I21" s="21">
        <f ca="1">SUM('InyeccionesTroncales-SIC'!B$10:B22)/'InyeccionesTroncales-SIC'!$B$47</f>
        <v>0.28672227359371327</v>
      </c>
      <c r="J21" s="21">
        <f ca="1">SUM('InyeccionesTroncales-SIC'!B$11:B22)/'InyeccionesTroncales-SIC'!$B$47</f>
        <v>0.28225648979935752</v>
      </c>
      <c r="K21" s="21">
        <f ca="1">SUM('InyeccionesTroncales-SIC'!B$12:B22)/'InyeccionesTroncales-SIC'!$B$47</f>
        <v>0.2755260325775481</v>
      </c>
      <c r="L21" s="21">
        <f ca="1">SUM('InyeccionesTroncales-SIC'!B$13:B22)/'InyeccionesTroncales-SIC'!$B$47</f>
        <v>0.27349947718638046</v>
      </c>
      <c r="M21" s="21">
        <f ca="1">SUM('InyeccionesTroncales-SIC'!B$14:B22)/'InyeccionesTroncales-SIC'!$B$47</f>
        <v>0.26623530541372492</v>
      </c>
      <c r="N21" s="21">
        <f ca="1">SUM('InyeccionesTroncales-SIC'!B$15:B22)/'InyeccionesTroncales-SIC'!$B$47</f>
        <v>0.26067545895357258</v>
      </c>
      <c r="O21" s="21">
        <f ca="1">SUM('InyeccionesTroncales-SIC'!B$16:B22)/'InyeccionesTroncales-SIC'!$B$47</f>
        <v>0.15828766645054862</v>
      </c>
      <c r="P21" s="21">
        <f ca="1">SUM('InyeccionesTroncales-SIC'!B$17:B22)/'InyeccionesTroncales-SIC'!$B$47</f>
        <v>0.13018270586459438</v>
      </c>
      <c r="Q21" s="21">
        <f ca="1">SUM('InyeccionesTroncales-SIC'!B$18:B22)/'InyeccionesTroncales-SIC'!$B$47</f>
        <v>0.11243280013025618</v>
      </c>
      <c r="R21" s="21">
        <f ca="1">SUM('InyeccionesTroncales-SIC'!B$19:B22)/'InyeccionesTroncales-SIC'!$B$47</f>
        <v>8.5384216153915116E-2</v>
      </c>
      <c r="S21" s="21">
        <f ca="1">SUM('InyeccionesTroncales-SIC'!B$20:B22)/'InyeccionesTroncales-SIC'!$B$47</f>
        <v>8.5384216153915116E-2</v>
      </c>
      <c r="T21" s="21">
        <f ca="1">SUM('InyeccionesTroncales-SIC'!B$21:B22)/'InyeccionesTroncales-SIC'!$B$47</f>
        <v>8.5384216153915116E-2</v>
      </c>
      <c r="U21" s="21">
        <f ca="1">SUM('InyeccionesTroncales-SIC'!B$22:B22)/'InyeccionesTroncales-SIC'!$B$47</f>
        <v>9.2416526818707122E-3</v>
      </c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0"/>
    </row>
    <row r="22" spans="1:45" s="18" customFormat="1" x14ac:dyDescent="0.25">
      <c r="A22" s="2" t="s">
        <v>31</v>
      </c>
      <c r="B22" s="21">
        <f ca="1">SUM('InyeccionesTroncales-SIC'!B$3:B23)/'InyeccionesTroncales-SIC'!$B$47</f>
        <v>0.41006848091116965</v>
      </c>
      <c r="C22" s="21">
        <f ca="1">SUM('InyeccionesTroncales-SIC'!B$4:B23)/'InyeccionesTroncales-SIC'!$B$47</f>
        <v>0.38771491534887714</v>
      </c>
      <c r="D22" s="21">
        <f ca="1">SUM('InyeccionesTroncales-SIC'!B$5:B23)/'InyeccionesTroncales-SIC'!$B$47</f>
        <v>0.379848544085366</v>
      </c>
      <c r="E22" s="21">
        <f ca="1">SUM('InyeccionesTroncales-SIC'!B$6:B23)/'InyeccionesTroncales-SIC'!$B$47</f>
        <v>0.3775128033836716</v>
      </c>
      <c r="F22" s="21">
        <f ca="1">SUM('InyeccionesTroncales-SIC'!B$7:B23)/'InyeccionesTroncales-SIC'!$B$47</f>
        <v>0.37245100344260407</v>
      </c>
      <c r="G22" s="21">
        <f ca="1">SUM('InyeccionesTroncales-SIC'!B$8:B23)/'InyeccionesTroncales-SIC'!$B$47</f>
        <v>0.28990461972706266</v>
      </c>
      <c r="H22" s="21">
        <f ca="1">SUM('InyeccionesTroncales-SIC'!B$9:B23)/'InyeccionesTroncales-SIC'!$B$47</f>
        <v>0.28873581219656325</v>
      </c>
      <c r="I22" s="21">
        <f ca="1">SUM('InyeccionesTroncales-SIC'!B$10:B23)/'InyeccionesTroncales-SIC'!$B$47</f>
        <v>0.28672227359371327</v>
      </c>
      <c r="J22" s="21">
        <f ca="1">SUM('InyeccionesTroncales-SIC'!B$11:B23)/'InyeccionesTroncales-SIC'!$B$47</f>
        <v>0.28225648979935752</v>
      </c>
      <c r="K22" s="21">
        <f ca="1">SUM('InyeccionesTroncales-SIC'!B$12:B23)/'InyeccionesTroncales-SIC'!$B$47</f>
        <v>0.2755260325775481</v>
      </c>
      <c r="L22" s="21">
        <f ca="1">SUM('InyeccionesTroncales-SIC'!B$13:B23)/'InyeccionesTroncales-SIC'!$B$47</f>
        <v>0.27349947718638046</v>
      </c>
      <c r="M22" s="21">
        <f ca="1">SUM('InyeccionesTroncales-SIC'!B$14:B23)/'InyeccionesTroncales-SIC'!$B$47</f>
        <v>0.26623530541372492</v>
      </c>
      <c r="N22" s="21">
        <f ca="1">SUM('InyeccionesTroncales-SIC'!B$15:B23)/'InyeccionesTroncales-SIC'!$B$47</f>
        <v>0.26067545895357258</v>
      </c>
      <c r="O22" s="21">
        <f ca="1">SUM('InyeccionesTroncales-SIC'!B$16:B23)/'InyeccionesTroncales-SIC'!$B$47</f>
        <v>0.15828766645054862</v>
      </c>
      <c r="P22" s="21">
        <f ca="1">SUM('InyeccionesTroncales-SIC'!B$17:B23)/'InyeccionesTroncales-SIC'!$B$47</f>
        <v>0.13018270586459438</v>
      </c>
      <c r="Q22" s="21">
        <f ca="1">SUM('InyeccionesTroncales-SIC'!B$18:B23)/'InyeccionesTroncales-SIC'!$B$47</f>
        <v>0.11243280013025618</v>
      </c>
      <c r="R22" s="21">
        <f ca="1">SUM('InyeccionesTroncales-SIC'!B$19:B23)/'InyeccionesTroncales-SIC'!$B$47</f>
        <v>8.5384216153915116E-2</v>
      </c>
      <c r="S22" s="21">
        <f ca="1">SUM('InyeccionesTroncales-SIC'!B$20:B23)/'InyeccionesTroncales-SIC'!$B$47</f>
        <v>8.5384216153915116E-2</v>
      </c>
      <c r="T22" s="21">
        <f ca="1">SUM('InyeccionesTroncales-SIC'!B$21:B23)/'InyeccionesTroncales-SIC'!$B$47</f>
        <v>8.5384216153915116E-2</v>
      </c>
      <c r="U22" s="21">
        <f ca="1">SUM('InyeccionesTroncales-SIC'!B$22:B23)/'InyeccionesTroncales-SIC'!$B$47</f>
        <v>9.2416526818707122E-3</v>
      </c>
      <c r="V22" s="21">
        <f ca="1">SUM('InyeccionesTroncales-SIC'!B$23:B23)/'InyeccionesTroncales-SIC'!$B$47</f>
        <v>0</v>
      </c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0"/>
    </row>
    <row r="23" spans="1:45" s="18" customFormat="1" x14ac:dyDescent="0.25">
      <c r="A23" s="2" t="s">
        <v>21</v>
      </c>
      <c r="B23" s="21">
        <f ca="1">SUM('InyeccionesTroncales-SIC'!B$3:B25)/'InyeccionesTroncales-SIC'!$B$47</f>
        <v>0.43255989151167262</v>
      </c>
      <c r="C23" s="21">
        <f ca="1">SUM('InyeccionesTroncales-SIC'!B$4:B25)/'InyeccionesTroncales-SIC'!$B$47</f>
        <v>0.41020632594938011</v>
      </c>
      <c r="D23" s="21">
        <f ca="1">SUM('InyeccionesTroncales-SIC'!B$5:B24)/'InyeccionesTroncales-SIC'!$B$47</f>
        <v>0.38080023845647371</v>
      </c>
      <c r="E23" s="21">
        <f ca="1">SUM('InyeccionesTroncales-SIC'!B$6:B24)/'InyeccionesTroncales-SIC'!$B$47</f>
        <v>0.37846449775477931</v>
      </c>
      <c r="F23" s="21">
        <f ca="1">SUM('InyeccionesTroncales-SIC'!B$7:B24)/'InyeccionesTroncales-SIC'!$B$47</f>
        <v>0.37340269781371177</v>
      </c>
      <c r="G23" s="21">
        <f ca="1">SUM('InyeccionesTroncales-SIC'!B$8:B24)/'InyeccionesTroncales-SIC'!$B$47</f>
        <v>0.29085631409817037</v>
      </c>
      <c r="H23" s="21">
        <f ca="1">SUM('InyeccionesTroncales-SIC'!B$9:B24)/'InyeccionesTroncales-SIC'!$B$47</f>
        <v>0.28968750656767095</v>
      </c>
      <c r="I23" s="21">
        <f ca="1">SUM('InyeccionesTroncales-SIC'!B$10:B24)/'InyeccionesTroncales-SIC'!$B$47</f>
        <v>0.28767396796482092</v>
      </c>
      <c r="J23" s="21">
        <f ca="1">SUM('InyeccionesTroncales-SIC'!B$11:B24)/'InyeccionesTroncales-SIC'!$B$47</f>
        <v>0.28320818417046523</v>
      </c>
      <c r="K23" s="21">
        <f ca="1">SUM('InyeccionesTroncales-SIC'!B$12:B24)/'InyeccionesTroncales-SIC'!$B$47</f>
        <v>0.2764777269486558</v>
      </c>
      <c r="L23" s="21">
        <f ca="1">SUM('InyeccionesTroncales-SIC'!B$13:B24)/'InyeccionesTroncales-SIC'!$B$47</f>
        <v>0.27445117155748816</v>
      </c>
      <c r="M23" s="21">
        <f ca="1">SUM('InyeccionesTroncales-SIC'!B$14:B24)/'InyeccionesTroncales-SIC'!$B$47</f>
        <v>0.26718699978483262</v>
      </c>
      <c r="N23" s="21">
        <f ca="1">SUM('InyeccionesTroncales-SIC'!B$15:B24)/'InyeccionesTroncales-SIC'!$B$47</f>
        <v>0.26162715332468028</v>
      </c>
      <c r="O23" s="21">
        <f ca="1">SUM('InyeccionesTroncales-SIC'!B$16:B24)/'InyeccionesTroncales-SIC'!$B$47</f>
        <v>0.15923936082165632</v>
      </c>
      <c r="P23" s="21">
        <f ca="1">SUM('InyeccionesTroncales-SIC'!B$17:B24)/'InyeccionesTroncales-SIC'!$B$47</f>
        <v>0.13113440023570211</v>
      </c>
      <c r="Q23" s="21">
        <f ca="1">SUM('InyeccionesTroncales-SIC'!B$18:B24)/'InyeccionesTroncales-SIC'!$B$47</f>
        <v>0.1133844945013639</v>
      </c>
      <c r="R23" s="21">
        <f ca="1">SUM('InyeccionesTroncales-SIC'!B$19:B24)/'InyeccionesTroncales-SIC'!$B$47</f>
        <v>8.6335910525022833E-2</v>
      </c>
      <c r="S23" s="21">
        <f ca="1">SUM('InyeccionesTroncales-SIC'!B$20:B24)/'InyeccionesTroncales-SIC'!$B$47</f>
        <v>8.6335910525022833E-2</v>
      </c>
      <c r="T23" s="21">
        <f ca="1">SUM('InyeccionesTroncales-SIC'!B$21:B24)/'InyeccionesTroncales-SIC'!$B$47</f>
        <v>8.6335910525022833E-2</v>
      </c>
      <c r="U23" s="21">
        <f ca="1">SUM('InyeccionesTroncales-SIC'!B$22:B24)/'InyeccionesTroncales-SIC'!$B$47</f>
        <v>1.0193347052978429E-2</v>
      </c>
      <c r="V23" s="21">
        <f ca="1">SUM('InyeccionesTroncales-SIC'!B$23:B24)/'InyeccionesTroncales-SIC'!$B$47</f>
        <v>9.5169437110771726E-4</v>
      </c>
      <c r="W23" s="21">
        <f ca="1">SUM('InyeccionesTroncales-SIC'!B$24:B24)/'InyeccionesTroncales-SIC'!$B$47</f>
        <v>9.5169437110771726E-4</v>
      </c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0"/>
    </row>
    <row r="24" spans="1:45" s="18" customFormat="1" x14ac:dyDescent="0.25">
      <c r="A24" s="2" t="s">
        <v>41</v>
      </c>
      <c r="B24" s="21">
        <f ca="1">SUM('InyeccionesTroncales-SIC'!B$3:B26)/'InyeccionesTroncales-SIC'!$B$47</f>
        <v>0.43255989151167262</v>
      </c>
      <c r="C24" s="21">
        <f ca="1">SUM('InyeccionesTroncales-SIC'!B$4:B26)/'InyeccionesTroncales-SIC'!$B$47</f>
        <v>0.41020632594938011</v>
      </c>
      <c r="D24" s="21">
        <f ca="1">SUM('InyeccionesTroncales-SIC'!B$5:B25)/'InyeccionesTroncales-SIC'!$B$47</f>
        <v>0.40233995468586897</v>
      </c>
      <c r="E24" s="21">
        <f ca="1">SUM('InyeccionesTroncales-SIC'!B$6:B25)/'InyeccionesTroncales-SIC'!$B$47</f>
        <v>0.40000421398417457</v>
      </c>
      <c r="F24" s="21">
        <f ca="1">SUM('InyeccionesTroncales-SIC'!B$7:B25)/'InyeccionesTroncales-SIC'!$B$47</f>
        <v>0.39494241404310704</v>
      </c>
      <c r="G24" s="21">
        <f ca="1">SUM('InyeccionesTroncales-SIC'!B$8:B25)/'InyeccionesTroncales-SIC'!$B$47</f>
        <v>0.31239603032756563</v>
      </c>
      <c r="H24" s="21">
        <f ca="1">SUM('InyeccionesTroncales-SIC'!B$9:B25)/'InyeccionesTroncales-SIC'!$B$47</f>
        <v>0.31122722279706622</v>
      </c>
      <c r="I24" s="21">
        <f ca="1">SUM('InyeccionesTroncales-SIC'!B$10:B25)/'InyeccionesTroncales-SIC'!$B$47</f>
        <v>0.30921368419421619</v>
      </c>
      <c r="J24" s="21">
        <f ca="1">SUM('InyeccionesTroncales-SIC'!B$11:B25)/'InyeccionesTroncales-SIC'!$B$47</f>
        <v>0.30474790039986049</v>
      </c>
      <c r="K24" s="21">
        <f ca="1">SUM('InyeccionesTroncales-SIC'!B$12:B25)/'InyeccionesTroncales-SIC'!$B$47</f>
        <v>0.29801744317805107</v>
      </c>
      <c r="L24" s="21">
        <f ca="1">SUM('InyeccionesTroncales-SIC'!B$13:B25)/'InyeccionesTroncales-SIC'!$B$47</f>
        <v>0.29599088778688343</v>
      </c>
      <c r="M24" s="21">
        <f ca="1">SUM('InyeccionesTroncales-SIC'!B$14:B25)/'InyeccionesTroncales-SIC'!$B$47</f>
        <v>0.28872671601422789</v>
      </c>
      <c r="N24" s="21">
        <f ca="1">SUM('InyeccionesTroncales-SIC'!B$15:B25)/'InyeccionesTroncales-SIC'!$B$47</f>
        <v>0.28316686955407555</v>
      </c>
      <c r="O24" s="21">
        <f ca="1">SUM('InyeccionesTroncales-SIC'!B$16:B25)/'InyeccionesTroncales-SIC'!$B$47</f>
        <v>0.18077907705105162</v>
      </c>
      <c r="P24" s="21">
        <f ca="1">SUM('InyeccionesTroncales-SIC'!B$17:B25)/'InyeccionesTroncales-SIC'!$B$47</f>
        <v>0.1526741164650974</v>
      </c>
      <c r="Q24" s="21">
        <f ca="1">SUM('InyeccionesTroncales-SIC'!B$18:B25)/'InyeccionesTroncales-SIC'!$B$47</f>
        <v>0.13492421073075916</v>
      </c>
      <c r="R24" s="21">
        <f ca="1">SUM('InyeccionesTroncales-SIC'!B$19:B25)/'InyeccionesTroncales-SIC'!$B$47</f>
        <v>0.10787562675441811</v>
      </c>
      <c r="S24" s="21">
        <f ca="1">SUM('InyeccionesTroncales-SIC'!B$20:B25)/'InyeccionesTroncales-SIC'!$B$47</f>
        <v>0.10787562675441811</v>
      </c>
      <c r="T24" s="21">
        <f ca="1">SUM('InyeccionesTroncales-SIC'!B$21:B25)/'InyeccionesTroncales-SIC'!$B$47</f>
        <v>0.10787562675441811</v>
      </c>
      <c r="U24" s="21">
        <f ca="1">SUM('InyeccionesTroncales-SIC'!B$22:B25)/'InyeccionesTroncales-SIC'!$B$47</f>
        <v>3.1733063282373707E-2</v>
      </c>
      <c r="V24" s="21">
        <f ca="1">SUM('InyeccionesTroncales-SIC'!B$23:B25)/'InyeccionesTroncales-SIC'!$B$47</f>
        <v>2.2491410600502998E-2</v>
      </c>
      <c r="W24" s="21">
        <f ca="1">SUM('InyeccionesTroncales-SIC'!B$24:B25)/'InyeccionesTroncales-SIC'!$B$47</f>
        <v>2.2491410600502998E-2</v>
      </c>
      <c r="X24" s="21">
        <f ca="1">SUM('InyeccionesTroncales-SIC'!B$25:B25)/'InyeccionesTroncales-SIC'!$B$47</f>
        <v>2.1539716229395281E-2</v>
      </c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0"/>
    </row>
    <row r="25" spans="1:45" s="18" customFormat="1" x14ac:dyDescent="0.25">
      <c r="A25" s="2" t="s">
        <v>40</v>
      </c>
      <c r="B25" s="21">
        <f ca="1">SUM('InyeccionesTroncales-SIC'!B$3:B27)/'InyeccionesTroncales-SIC'!$B$47</f>
        <v>0.43255989151167262</v>
      </c>
      <c r="C25" s="21">
        <f ca="1">SUM('InyeccionesTroncales-SIC'!B$4:B27)/'InyeccionesTroncales-SIC'!$B$47</f>
        <v>0.41020632594938011</v>
      </c>
      <c r="D25" s="21">
        <f ca="1">SUM('InyeccionesTroncales-SIC'!B$5:B26)/'InyeccionesTroncales-SIC'!$B$47</f>
        <v>0.40233995468586897</v>
      </c>
      <c r="E25" s="21">
        <f ca="1">SUM('InyeccionesTroncales-SIC'!B$6:B26)/'InyeccionesTroncales-SIC'!$B$47</f>
        <v>0.40000421398417457</v>
      </c>
      <c r="F25" s="21">
        <f ca="1">SUM('InyeccionesTroncales-SIC'!B$7:B26)/'InyeccionesTroncales-SIC'!$B$47</f>
        <v>0.39494241404310704</v>
      </c>
      <c r="G25" s="21">
        <f ca="1">SUM('InyeccionesTroncales-SIC'!B$8:B26)/'InyeccionesTroncales-SIC'!$B$47</f>
        <v>0.31239603032756563</v>
      </c>
      <c r="H25" s="21">
        <f ca="1">SUM('InyeccionesTroncales-SIC'!B$9:B26)/'InyeccionesTroncales-SIC'!$B$47</f>
        <v>0.31122722279706622</v>
      </c>
      <c r="I25" s="21">
        <f ca="1">SUM('InyeccionesTroncales-SIC'!B$10:B26)/'InyeccionesTroncales-SIC'!$B$47</f>
        <v>0.30921368419421619</v>
      </c>
      <c r="J25" s="21">
        <f ca="1">SUM('InyeccionesTroncales-SIC'!B$11:B26)/'InyeccionesTroncales-SIC'!$B$47</f>
        <v>0.30474790039986049</v>
      </c>
      <c r="K25" s="21">
        <f ca="1">SUM('InyeccionesTroncales-SIC'!B$12:B26)/'InyeccionesTroncales-SIC'!$B$47</f>
        <v>0.29801744317805107</v>
      </c>
      <c r="L25" s="21">
        <f ca="1">SUM('InyeccionesTroncales-SIC'!B$13:B26)/'InyeccionesTroncales-SIC'!$B$47</f>
        <v>0.29599088778688343</v>
      </c>
      <c r="M25" s="21">
        <f ca="1">SUM('InyeccionesTroncales-SIC'!B$14:B26)/'InyeccionesTroncales-SIC'!$B$47</f>
        <v>0.28872671601422789</v>
      </c>
      <c r="N25" s="21">
        <f ca="1">SUM('InyeccionesTroncales-SIC'!B$15:B26)/'InyeccionesTroncales-SIC'!$B$47</f>
        <v>0.28316686955407555</v>
      </c>
      <c r="O25" s="21">
        <f ca="1">SUM('InyeccionesTroncales-SIC'!B$16:B26)/'InyeccionesTroncales-SIC'!$B$47</f>
        <v>0.18077907705105162</v>
      </c>
      <c r="P25" s="21">
        <f ca="1">SUM('InyeccionesTroncales-SIC'!B$17:B26)/'InyeccionesTroncales-SIC'!$B$47</f>
        <v>0.1526741164650974</v>
      </c>
      <c r="Q25" s="21">
        <f ca="1">SUM('InyeccionesTroncales-SIC'!B$18:B26)/'InyeccionesTroncales-SIC'!$B$47</f>
        <v>0.13492421073075916</v>
      </c>
      <c r="R25" s="21">
        <f ca="1">SUM('InyeccionesTroncales-SIC'!B$19:B26)/'InyeccionesTroncales-SIC'!$B$47</f>
        <v>0.10787562675441811</v>
      </c>
      <c r="S25" s="21">
        <f ca="1">SUM('InyeccionesTroncales-SIC'!B$20:B26)/'InyeccionesTroncales-SIC'!$B$47</f>
        <v>0.10787562675441811</v>
      </c>
      <c r="T25" s="21">
        <f ca="1">SUM('InyeccionesTroncales-SIC'!B$21:B26)/'InyeccionesTroncales-SIC'!$B$47</f>
        <v>0.10787562675441811</v>
      </c>
      <c r="U25" s="21">
        <f ca="1">SUM('InyeccionesTroncales-SIC'!B$22:B26)/'InyeccionesTroncales-SIC'!$B$47</f>
        <v>3.1733063282373707E-2</v>
      </c>
      <c r="V25" s="21">
        <f ca="1">SUM('InyeccionesTroncales-SIC'!B$23:B26)/'InyeccionesTroncales-SIC'!$B$47</f>
        <v>2.2491410600502998E-2</v>
      </c>
      <c r="W25" s="21">
        <f ca="1">SUM('InyeccionesTroncales-SIC'!B$24:B26)/'InyeccionesTroncales-SIC'!$B$47</f>
        <v>2.2491410600502998E-2</v>
      </c>
      <c r="X25" s="21">
        <f ca="1">SUM('InyeccionesTroncales-SIC'!B$25:B26)/'InyeccionesTroncales-SIC'!$B$47</f>
        <v>2.1539716229395281E-2</v>
      </c>
      <c r="Y25" s="21">
        <f ca="1">SUM('InyeccionesTroncales-SIC'!B$26:B26)/'InyeccionesTroncales-SIC'!$B$47</f>
        <v>0</v>
      </c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0"/>
    </row>
    <row r="26" spans="1:45" s="18" customFormat="1" x14ac:dyDescent="0.25">
      <c r="A26" s="2" t="s">
        <v>19</v>
      </c>
      <c r="B26" s="21">
        <f ca="1">SUM('InyeccionesTroncales-SIC'!B$3:B28)/'InyeccionesTroncales-SIC'!$B$47</f>
        <v>0.43267845324372123</v>
      </c>
      <c r="C26" s="21">
        <f ca="1">SUM('InyeccionesTroncales-SIC'!B$4:B28)/'InyeccionesTroncales-SIC'!$B$47</f>
        <v>0.41032488768142872</v>
      </c>
      <c r="D26" s="21">
        <f ca="1">SUM('InyeccionesTroncales-SIC'!B$5:B27)/'InyeccionesTroncales-SIC'!$B$47</f>
        <v>0.40233995468586897</v>
      </c>
      <c r="E26" s="21">
        <f ca="1">SUM('InyeccionesTroncales-SIC'!B$6:B27)/'InyeccionesTroncales-SIC'!$B$47</f>
        <v>0.40000421398417457</v>
      </c>
      <c r="F26" s="21">
        <f ca="1">SUM('InyeccionesTroncales-SIC'!B$7:B27)/'InyeccionesTroncales-SIC'!$B$47</f>
        <v>0.39494241404310704</v>
      </c>
      <c r="G26" s="21">
        <f ca="1">SUM('InyeccionesTroncales-SIC'!B$8:B27)/'InyeccionesTroncales-SIC'!$B$47</f>
        <v>0.31239603032756563</v>
      </c>
      <c r="H26" s="21">
        <f ca="1">SUM('InyeccionesTroncales-SIC'!B$9:B27)/'InyeccionesTroncales-SIC'!$B$47</f>
        <v>0.31122722279706622</v>
      </c>
      <c r="I26" s="21">
        <f ca="1">SUM('InyeccionesTroncales-SIC'!B$10:B27)/'InyeccionesTroncales-SIC'!$B$47</f>
        <v>0.30921368419421619</v>
      </c>
      <c r="J26" s="21">
        <f ca="1">SUM('InyeccionesTroncales-SIC'!B$11:B27)/'InyeccionesTroncales-SIC'!$B$47</f>
        <v>0.30474790039986049</v>
      </c>
      <c r="K26" s="21">
        <f ca="1">SUM('InyeccionesTroncales-SIC'!B$12:B27)/'InyeccionesTroncales-SIC'!$B$47</f>
        <v>0.29801744317805107</v>
      </c>
      <c r="L26" s="21">
        <f ca="1">SUM('InyeccionesTroncales-SIC'!B$13:B27)/'InyeccionesTroncales-SIC'!$B$47</f>
        <v>0.29599088778688343</v>
      </c>
      <c r="M26" s="21">
        <f ca="1">SUM('InyeccionesTroncales-SIC'!B$14:B27)/'InyeccionesTroncales-SIC'!$B$47</f>
        <v>0.28872671601422789</v>
      </c>
      <c r="N26" s="21">
        <f ca="1">SUM('InyeccionesTroncales-SIC'!B$15:B27)/'InyeccionesTroncales-SIC'!$B$47</f>
        <v>0.28316686955407555</v>
      </c>
      <c r="O26" s="21">
        <f ca="1">SUM('InyeccionesTroncales-SIC'!B$16:B27)/'InyeccionesTroncales-SIC'!$B$47</f>
        <v>0.18077907705105162</v>
      </c>
      <c r="P26" s="21">
        <f ca="1">SUM('InyeccionesTroncales-SIC'!B$17:B27)/'InyeccionesTroncales-SIC'!$B$47</f>
        <v>0.1526741164650974</v>
      </c>
      <c r="Q26" s="21">
        <f ca="1">SUM('InyeccionesTroncales-SIC'!B$18:B27)/'InyeccionesTroncales-SIC'!$B$47</f>
        <v>0.13492421073075916</v>
      </c>
      <c r="R26" s="21">
        <f ca="1">SUM('InyeccionesTroncales-SIC'!B$19:B27)/'InyeccionesTroncales-SIC'!$B$47</f>
        <v>0.10787562675441811</v>
      </c>
      <c r="S26" s="21">
        <f ca="1">SUM('InyeccionesTroncales-SIC'!B$20:B27)/'InyeccionesTroncales-SIC'!$B$47</f>
        <v>0.10787562675441811</v>
      </c>
      <c r="T26" s="21">
        <f ca="1">SUM('InyeccionesTroncales-SIC'!B$21:B27)/'InyeccionesTroncales-SIC'!$B$47</f>
        <v>0.10787562675441811</v>
      </c>
      <c r="U26" s="21">
        <f ca="1">SUM('InyeccionesTroncales-SIC'!B$22:B27)/'InyeccionesTroncales-SIC'!$B$47</f>
        <v>3.1733063282373707E-2</v>
      </c>
      <c r="V26" s="21">
        <f ca="1">SUM('InyeccionesTroncales-SIC'!B$23:B27)/'InyeccionesTroncales-SIC'!$B$47</f>
        <v>2.2491410600502998E-2</v>
      </c>
      <c r="W26" s="21">
        <f ca="1">SUM('InyeccionesTroncales-SIC'!B$24:B27)/'InyeccionesTroncales-SIC'!$B$47</f>
        <v>2.2491410600502998E-2</v>
      </c>
      <c r="X26" s="21">
        <f ca="1">SUM('InyeccionesTroncales-SIC'!B$25:B27)/'InyeccionesTroncales-SIC'!$B$47</f>
        <v>2.1539716229395281E-2</v>
      </c>
      <c r="Y26" s="21">
        <f ca="1">SUM('InyeccionesTroncales-SIC'!B$26:B27)/'InyeccionesTroncales-SIC'!$B$47</f>
        <v>0</v>
      </c>
      <c r="Z26" s="21">
        <f ca="1">SUM('InyeccionesTroncales-SIC'!B$27:B27)/'InyeccionesTroncales-SIC'!$B$47</f>
        <v>0</v>
      </c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0"/>
    </row>
    <row r="27" spans="1:45" s="18" customFormat="1" x14ac:dyDescent="0.25">
      <c r="A27" s="2" t="s">
        <v>18</v>
      </c>
      <c r="B27" s="21">
        <f ca="1">SUM('InyeccionesTroncales-SIC'!B$3:B29)/'InyeccionesTroncales-SIC'!$B$47</f>
        <v>0.44820453686519007</v>
      </c>
      <c r="C27" s="21">
        <f ca="1">SUM('InyeccionesTroncales-SIC'!B$4:B29)/'InyeccionesTroncales-SIC'!$B$47</f>
        <v>0.42585097130289756</v>
      </c>
      <c r="D27" s="21">
        <f ca="1">SUM('InyeccionesTroncales-SIC'!B$5:B28)/'InyeccionesTroncales-SIC'!$B$47</f>
        <v>0.40245851641791758</v>
      </c>
      <c r="E27" s="21">
        <f ca="1">SUM('InyeccionesTroncales-SIC'!B$6:B28)/'InyeccionesTroncales-SIC'!$B$47</f>
        <v>0.40012277571622318</v>
      </c>
      <c r="F27" s="21">
        <f ca="1">SUM('InyeccionesTroncales-SIC'!B$7:B28)/'InyeccionesTroncales-SIC'!$B$47</f>
        <v>0.39506097577515564</v>
      </c>
      <c r="G27" s="21">
        <f ca="1">SUM('InyeccionesTroncales-SIC'!B$8:B28)/'InyeccionesTroncales-SIC'!$B$47</f>
        <v>0.31251459205961424</v>
      </c>
      <c r="H27" s="21">
        <f ca="1">SUM('InyeccionesTroncales-SIC'!B$9:B28)/'InyeccionesTroncales-SIC'!$B$47</f>
        <v>0.31134578452911482</v>
      </c>
      <c r="I27" s="21">
        <f ca="1">SUM('InyeccionesTroncales-SIC'!B$10:B28)/'InyeccionesTroncales-SIC'!$B$47</f>
        <v>0.30933224592626479</v>
      </c>
      <c r="J27" s="21">
        <f ca="1">SUM('InyeccionesTroncales-SIC'!B$11:B28)/'InyeccionesTroncales-SIC'!$B$47</f>
        <v>0.3048664621319091</v>
      </c>
      <c r="K27" s="21">
        <f ca="1">SUM('InyeccionesTroncales-SIC'!B$12:B28)/'InyeccionesTroncales-SIC'!$B$47</f>
        <v>0.29813600491009973</v>
      </c>
      <c r="L27" s="21">
        <f ca="1">SUM('InyeccionesTroncales-SIC'!B$13:B28)/'InyeccionesTroncales-SIC'!$B$47</f>
        <v>0.29610944951893203</v>
      </c>
      <c r="M27" s="21">
        <f ca="1">SUM('InyeccionesTroncales-SIC'!B$14:B28)/'InyeccionesTroncales-SIC'!$B$47</f>
        <v>0.28884527774627655</v>
      </c>
      <c r="N27" s="21">
        <f ca="1">SUM('InyeccionesTroncales-SIC'!B$15:B28)/'InyeccionesTroncales-SIC'!$B$47</f>
        <v>0.28328543128612416</v>
      </c>
      <c r="O27" s="21">
        <f ca="1">SUM('InyeccionesTroncales-SIC'!B$16:B28)/'InyeccionesTroncales-SIC'!$B$47</f>
        <v>0.18089763878310022</v>
      </c>
      <c r="P27" s="21">
        <f ca="1">SUM('InyeccionesTroncales-SIC'!B$17:B28)/'InyeccionesTroncales-SIC'!$B$47</f>
        <v>0.15279267819714598</v>
      </c>
      <c r="Q27" s="21">
        <f ca="1">SUM('InyeccionesTroncales-SIC'!B$18:B28)/'InyeccionesTroncales-SIC'!$B$47</f>
        <v>0.13504277246280777</v>
      </c>
      <c r="R27" s="21">
        <f ca="1">SUM('InyeccionesTroncales-SIC'!B$19:B28)/'InyeccionesTroncales-SIC'!$B$47</f>
        <v>0.10799418848646671</v>
      </c>
      <c r="S27" s="21">
        <f ca="1">SUM('InyeccionesTroncales-SIC'!B$20:B28)/'InyeccionesTroncales-SIC'!$B$47</f>
        <v>0.10799418848646671</v>
      </c>
      <c r="T27" s="21">
        <f ca="1">SUM('InyeccionesTroncales-SIC'!B$21:B28)/'InyeccionesTroncales-SIC'!$B$47</f>
        <v>0.10799418848646671</v>
      </c>
      <c r="U27" s="21">
        <f ca="1">SUM('InyeccionesTroncales-SIC'!B$22:B28)/'InyeccionesTroncales-SIC'!$B$47</f>
        <v>3.1851625014422291E-2</v>
      </c>
      <c r="V27" s="21">
        <f ca="1">SUM('InyeccionesTroncales-SIC'!B$23:B28)/'InyeccionesTroncales-SIC'!$B$47</f>
        <v>2.2609972332551583E-2</v>
      </c>
      <c r="W27" s="21">
        <f ca="1">SUM('InyeccionesTroncales-SIC'!B$24:B28)/'InyeccionesTroncales-SIC'!$B$47</f>
        <v>2.2609972332551583E-2</v>
      </c>
      <c r="X27" s="21">
        <f ca="1">SUM('InyeccionesTroncales-SIC'!B$25:B28)/'InyeccionesTroncales-SIC'!$B$47</f>
        <v>2.1658277961443866E-2</v>
      </c>
      <c r="Y27" s="21">
        <f ca="1">SUM('InyeccionesTroncales-SIC'!B$26:B28)/'InyeccionesTroncales-SIC'!$B$47</f>
        <v>1.1856173204858602E-4</v>
      </c>
      <c r="Z27" s="21">
        <f ca="1">SUM('InyeccionesTroncales-SIC'!B$27:B28)/'InyeccionesTroncales-SIC'!$B$47</f>
        <v>1.1856173204858602E-4</v>
      </c>
      <c r="AA27" s="21">
        <f ca="1">SUM('InyeccionesTroncales-SIC'!B$28:B28)/'InyeccionesTroncales-SIC'!$B$47</f>
        <v>1.1856173204858602E-4</v>
      </c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0"/>
    </row>
    <row r="28" spans="1:45" s="18" customFormat="1" x14ac:dyDescent="0.25">
      <c r="A28" s="2" t="s">
        <v>160</v>
      </c>
      <c r="B28" s="21">
        <f ca="1">SUM('InyeccionesTroncales-SIC'!B$3:B30)/'InyeccionesTroncales-SIC'!$B$47</f>
        <v>0.51478686113995231</v>
      </c>
      <c r="C28" s="21">
        <f ca="1">SUM('InyeccionesTroncales-SIC'!B$4:B30)/'InyeccionesTroncales-SIC'!$B$47</f>
        <v>0.49243329557765975</v>
      </c>
      <c r="D28" s="21">
        <f ca="1">SUM('InyeccionesTroncales-SIC'!B$5:B29)/'InyeccionesTroncales-SIC'!$B$47</f>
        <v>0.41798460003938637</v>
      </c>
      <c r="E28" s="21">
        <f ca="1">SUM('InyeccionesTroncales-SIC'!B$6:B29)/'InyeccionesTroncales-SIC'!$B$47</f>
        <v>0.41564885933769202</v>
      </c>
      <c r="F28" s="21">
        <f ca="1">SUM('InyeccionesTroncales-SIC'!B$7:B29)/'InyeccionesTroncales-SIC'!$B$47</f>
        <v>0.41058705939662443</v>
      </c>
      <c r="G28" s="21">
        <f ca="1">SUM('InyeccionesTroncales-SIC'!B$8:B29)/'InyeccionesTroncales-SIC'!$B$47</f>
        <v>0.32804067568108303</v>
      </c>
      <c r="H28" s="21">
        <f ca="1">SUM('InyeccionesTroncales-SIC'!B$9:B29)/'InyeccionesTroncales-SIC'!$B$47</f>
        <v>0.32687186815058367</v>
      </c>
      <c r="I28" s="21">
        <f ca="1">SUM('InyeccionesTroncales-SIC'!B$10:B29)/'InyeccionesTroncales-SIC'!$B$47</f>
        <v>0.32485832954773364</v>
      </c>
      <c r="J28" s="21">
        <f ca="1">SUM('InyeccionesTroncales-SIC'!B$11:B29)/'InyeccionesTroncales-SIC'!$B$47</f>
        <v>0.32039254575337794</v>
      </c>
      <c r="K28" s="21">
        <f ca="1">SUM('InyeccionesTroncales-SIC'!B$12:B29)/'InyeccionesTroncales-SIC'!$B$47</f>
        <v>0.31366208853156852</v>
      </c>
      <c r="L28" s="21">
        <f ca="1">SUM('InyeccionesTroncales-SIC'!B$13:B29)/'InyeccionesTroncales-SIC'!$B$47</f>
        <v>0.31163553314040088</v>
      </c>
      <c r="M28" s="21">
        <f ca="1">SUM('InyeccionesTroncales-SIC'!B$14:B29)/'InyeccionesTroncales-SIC'!$B$47</f>
        <v>0.30437136136774534</v>
      </c>
      <c r="N28" s="21">
        <f ca="1">SUM('InyeccionesTroncales-SIC'!B$15:B29)/'InyeccionesTroncales-SIC'!$B$47</f>
        <v>0.298811514907593</v>
      </c>
      <c r="O28" s="21">
        <f ca="1">SUM('InyeccionesTroncales-SIC'!B$16:B29)/'InyeccionesTroncales-SIC'!$B$47</f>
        <v>0.19642372240456904</v>
      </c>
      <c r="P28" s="21">
        <f ca="1">SUM('InyeccionesTroncales-SIC'!B$17:B29)/'InyeccionesTroncales-SIC'!$B$47</f>
        <v>0.1683187618186148</v>
      </c>
      <c r="Q28" s="21">
        <f ca="1">SUM('InyeccionesTroncales-SIC'!B$18:B29)/'InyeccionesTroncales-SIC'!$B$47</f>
        <v>0.15056885608427656</v>
      </c>
      <c r="R28" s="21">
        <f ca="1">SUM('InyeccionesTroncales-SIC'!B$19:B29)/'InyeccionesTroncales-SIC'!$B$47</f>
        <v>0.12352027210793552</v>
      </c>
      <c r="S28" s="21">
        <f ca="1">SUM('InyeccionesTroncales-SIC'!B$20:B29)/'InyeccionesTroncales-SIC'!$B$47</f>
        <v>0.12352027210793552</v>
      </c>
      <c r="T28" s="21">
        <f ca="1">SUM('InyeccionesTroncales-SIC'!B$21:B29)/'InyeccionesTroncales-SIC'!$B$47</f>
        <v>0.12352027210793552</v>
      </c>
      <c r="U28" s="21">
        <f ca="1">SUM('InyeccionesTroncales-SIC'!B$22:B29)/'InyeccionesTroncales-SIC'!$B$47</f>
        <v>4.7377708635891115E-2</v>
      </c>
      <c r="V28" s="21">
        <f ca="1">SUM('InyeccionesTroncales-SIC'!B$23:B29)/'InyeccionesTroncales-SIC'!$B$47</f>
        <v>3.8136055954020399E-2</v>
      </c>
      <c r="W28" s="21">
        <f ca="1">SUM('InyeccionesTroncales-SIC'!B$24:B29)/'InyeccionesTroncales-SIC'!$B$47</f>
        <v>3.8136055954020399E-2</v>
      </c>
      <c r="X28" s="21">
        <f ca="1">SUM('InyeccionesTroncales-SIC'!B$25:B29)/'InyeccionesTroncales-SIC'!$B$47</f>
        <v>3.7184361582912689E-2</v>
      </c>
      <c r="Y28" s="21">
        <f ca="1">SUM('InyeccionesTroncales-SIC'!B$26:B29)/'InyeccionesTroncales-SIC'!$B$47</f>
        <v>1.5644645353517405E-2</v>
      </c>
      <c r="Z28" s="21">
        <f ca="1">SUM('InyeccionesTroncales-SIC'!B$27:B29)/'InyeccionesTroncales-SIC'!$B$47</f>
        <v>1.5644645353517405E-2</v>
      </c>
      <c r="AA28" s="21">
        <f ca="1">SUM('InyeccionesTroncales-SIC'!B$28:B29)/'InyeccionesTroncales-SIC'!$B$47</f>
        <v>1.5644645353517405E-2</v>
      </c>
      <c r="AB28" s="21">
        <f ca="1">SUM('InyeccionesTroncales-SIC'!B$29:B29)/'InyeccionesTroncales-SIC'!$B$47</f>
        <v>1.552608362146882E-2</v>
      </c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0"/>
    </row>
    <row r="29" spans="1:45" s="18" customFormat="1" x14ac:dyDescent="0.25">
      <c r="A29" s="2" t="s">
        <v>20</v>
      </c>
      <c r="B29" s="21">
        <f ca="1">SUM('InyeccionesTroncales-SIC'!B$3:B31)/'InyeccionesTroncales-SIC'!$B$47</f>
        <v>0.56375383493230646</v>
      </c>
      <c r="C29" s="21">
        <f ca="1">SUM('InyeccionesTroncales-SIC'!B$4:B31)/'InyeccionesTroncales-SIC'!$B$47</f>
        <v>0.54140026937001384</v>
      </c>
      <c r="D29" s="21">
        <f ca="1">SUM('InyeccionesTroncales-SIC'!B$5:B30)/'InyeccionesTroncales-SIC'!$B$47</f>
        <v>0.48456692431414861</v>
      </c>
      <c r="E29" s="21">
        <f ca="1">SUM('InyeccionesTroncales-SIC'!B$6:B30)/'InyeccionesTroncales-SIC'!$B$47</f>
        <v>0.48223118361245421</v>
      </c>
      <c r="F29" s="21">
        <f ca="1">SUM('InyeccionesTroncales-SIC'!B$7:B30)/'InyeccionesTroncales-SIC'!$B$47</f>
        <v>0.47716938367138667</v>
      </c>
      <c r="G29" s="21">
        <f ca="1">SUM('InyeccionesTroncales-SIC'!B$8:B30)/'InyeccionesTroncales-SIC'!$B$47</f>
        <v>0.39462299995584527</v>
      </c>
      <c r="H29" s="21">
        <f ca="1">SUM('InyeccionesTroncales-SIC'!B$9:B30)/'InyeccionesTroncales-SIC'!$B$47</f>
        <v>0.39345419242534585</v>
      </c>
      <c r="I29" s="21">
        <f ca="1">SUM('InyeccionesTroncales-SIC'!B$10:B30)/'InyeccionesTroncales-SIC'!$B$47</f>
        <v>0.39144065382249588</v>
      </c>
      <c r="J29" s="21">
        <f ca="1">SUM('InyeccionesTroncales-SIC'!B$11:B30)/'InyeccionesTroncales-SIC'!$B$47</f>
        <v>0.38697487002814013</v>
      </c>
      <c r="K29" s="21">
        <f ca="1">SUM('InyeccionesTroncales-SIC'!B$12:B30)/'InyeccionesTroncales-SIC'!$B$47</f>
        <v>0.38024441280633076</v>
      </c>
      <c r="L29" s="21">
        <f ca="1">SUM('InyeccionesTroncales-SIC'!B$13:B30)/'InyeccionesTroncales-SIC'!$B$47</f>
        <v>0.37821785741516306</v>
      </c>
      <c r="M29" s="21">
        <f ca="1">SUM('InyeccionesTroncales-SIC'!B$14:B30)/'InyeccionesTroncales-SIC'!$B$47</f>
        <v>0.37095368564250758</v>
      </c>
      <c r="N29" s="21">
        <f ca="1">SUM('InyeccionesTroncales-SIC'!B$15:B30)/'InyeccionesTroncales-SIC'!$B$47</f>
        <v>0.36539383918235524</v>
      </c>
      <c r="O29" s="21">
        <f ca="1">SUM('InyeccionesTroncales-SIC'!B$16:B30)/'InyeccionesTroncales-SIC'!$B$47</f>
        <v>0.26300604667933125</v>
      </c>
      <c r="P29" s="21">
        <f ca="1">SUM('InyeccionesTroncales-SIC'!B$17:B30)/'InyeccionesTroncales-SIC'!$B$47</f>
        <v>0.23490108609337701</v>
      </c>
      <c r="Q29" s="21">
        <f ca="1">SUM('InyeccionesTroncales-SIC'!B$18:B30)/'InyeccionesTroncales-SIC'!$B$47</f>
        <v>0.21715118035903877</v>
      </c>
      <c r="R29" s="21">
        <f ca="1">SUM('InyeccionesTroncales-SIC'!B$19:B30)/'InyeccionesTroncales-SIC'!$B$47</f>
        <v>0.19010259638269772</v>
      </c>
      <c r="S29" s="21">
        <f ca="1">SUM('InyeccionesTroncales-SIC'!B$20:B30)/'InyeccionesTroncales-SIC'!$B$47</f>
        <v>0.19010259638269772</v>
      </c>
      <c r="T29" s="21">
        <f ca="1">SUM('InyeccionesTroncales-SIC'!B$21:B30)/'InyeccionesTroncales-SIC'!$B$47</f>
        <v>0.19010259638269772</v>
      </c>
      <c r="U29" s="21">
        <f ca="1">SUM('InyeccionesTroncales-SIC'!B$22:B30)/'InyeccionesTroncales-SIC'!$B$47</f>
        <v>0.11396003291065332</v>
      </c>
      <c r="V29" s="21">
        <f ca="1">SUM('InyeccionesTroncales-SIC'!B$23:B30)/'InyeccionesTroncales-SIC'!$B$47</f>
        <v>0.1047183802287826</v>
      </c>
      <c r="W29" s="21">
        <f ca="1">SUM('InyeccionesTroncales-SIC'!B$24:B30)/'InyeccionesTroncales-SIC'!$B$47</f>
        <v>0.1047183802287826</v>
      </c>
      <c r="X29" s="21">
        <f ca="1">SUM('InyeccionesTroncales-SIC'!B$25:B30)/'InyeccionesTroncales-SIC'!$B$47</f>
        <v>0.10376668585767487</v>
      </c>
      <c r="Y29" s="21">
        <f ca="1">SUM('InyeccionesTroncales-SIC'!B$26:B30)/'InyeccionesTroncales-SIC'!$B$47</f>
        <v>8.2226969628279606E-2</v>
      </c>
      <c r="Z29" s="21">
        <f ca="1">SUM('InyeccionesTroncales-SIC'!B$27:B30)/'InyeccionesTroncales-SIC'!$B$47</f>
        <v>8.2226969628279606E-2</v>
      </c>
      <c r="AA29" s="21">
        <f ca="1">SUM('InyeccionesTroncales-SIC'!B$28:B30)/'InyeccionesTroncales-SIC'!$B$47</f>
        <v>8.2226969628279606E-2</v>
      </c>
      <c r="AB29" s="21">
        <f ca="1">SUM('InyeccionesTroncales-SIC'!B$29:B30)/'InyeccionesTroncales-SIC'!$B$47</f>
        <v>8.2108407896231014E-2</v>
      </c>
      <c r="AC29" s="21">
        <f ca="1">SUM('InyeccionesTroncales-SIC'!B$30:B30)/'InyeccionesTroncales-SIC'!$B$47</f>
        <v>6.6582324274762197E-2</v>
      </c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0"/>
    </row>
    <row r="30" spans="1:45" s="18" customFormat="1" x14ac:dyDescent="0.25">
      <c r="A30" s="2" t="s">
        <v>107</v>
      </c>
      <c r="B30" s="21">
        <f ca="1">SUM('InyeccionesTroncales-SIC'!B$3:B32)/'InyeccionesTroncales-SIC'!$B$47</f>
        <v>0.62713449617663719</v>
      </c>
      <c r="C30" s="21">
        <f ca="1">SUM('InyeccionesTroncales-SIC'!B$4:B32)/'InyeccionesTroncales-SIC'!$B$47</f>
        <v>0.60478093061434457</v>
      </c>
      <c r="D30" s="21">
        <f ca="1">SUM('InyeccionesTroncales-SIC'!B$5:B31)/'InyeccionesTroncales-SIC'!$B$47</f>
        <v>0.53353389810650265</v>
      </c>
      <c r="E30" s="21">
        <f ca="1">SUM('InyeccionesTroncales-SIC'!B$6:B31)/'InyeccionesTroncales-SIC'!$B$47</f>
        <v>0.53119815740480836</v>
      </c>
      <c r="F30" s="21">
        <f ca="1">SUM('InyeccionesTroncales-SIC'!B$7:B31)/'InyeccionesTroncales-SIC'!$B$47</f>
        <v>0.52613635746374077</v>
      </c>
      <c r="G30" s="21">
        <f ca="1">SUM('InyeccionesTroncales-SIC'!B$8:B31)/'InyeccionesTroncales-SIC'!$B$47</f>
        <v>0.44358997374819936</v>
      </c>
      <c r="H30" s="21">
        <f ca="1">SUM('InyeccionesTroncales-SIC'!B$9:B31)/'InyeccionesTroncales-SIC'!$B$47</f>
        <v>0.44242116621769995</v>
      </c>
      <c r="I30" s="21">
        <f ca="1">SUM('InyeccionesTroncales-SIC'!B$10:B31)/'InyeccionesTroncales-SIC'!$B$47</f>
        <v>0.44040762761484997</v>
      </c>
      <c r="J30" s="21">
        <f ca="1">SUM('InyeccionesTroncales-SIC'!B$11:B31)/'InyeccionesTroncales-SIC'!$B$47</f>
        <v>0.43594184382049422</v>
      </c>
      <c r="K30" s="21">
        <f ca="1">SUM('InyeccionesTroncales-SIC'!B$12:B31)/'InyeccionesTroncales-SIC'!$B$47</f>
        <v>0.42921138659868485</v>
      </c>
      <c r="L30" s="21">
        <f ca="1">SUM('InyeccionesTroncales-SIC'!B$13:B31)/'InyeccionesTroncales-SIC'!$B$47</f>
        <v>0.42718483120751716</v>
      </c>
      <c r="M30" s="21">
        <f ca="1">SUM('InyeccionesTroncales-SIC'!B$14:B31)/'InyeccionesTroncales-SIC'!$B$47</f>
        <v>0.41992065943486168</v>
      </c>
      <c r="N30" s="21">
        <f ca="1">SUM('InyeccionesTroncales-SIC'!B$15:B31)/'InyeccionesTroncales-SIC'!$B$47</f>
        <v>0.41436081297470934</v>
      </c>
      <c r="O30" s="21">
        <f ca="1">SUM('InyeccionesTroncales-SIC'!B$16:B31)/'InyeccionesTroncales-SIC'!$B$47</f>
        <v>0.31197302047168535</v>
      </c>
      <c r="P30" s="21">
        <f ca="1">SUM('InyeccionesTroncales-SIC'!B$17:B31)/'InyeccionesTroncales-SIC'!$B$47</f>
        <v>0.28386805988573116</v>
      </c>
      <c r="Q30" s="21">
        <f ca="1">SUM('InyeccionesTroncales-SIC'!B$18:B31)/'InyeccionesTroncales-SIC'!$B$47</f>
        <v>0.26611815415139289</v>
      </c>
      <c r="R30" s="21">
        <f ca="1">SUM('InyeccionesTroncales-SIC'!B$19:B31)/'InyeccionesTroncales-SIC'!$B$47</f>
        <v>0.23906957017505182</v>
      </c>
      <c r="S30" s="21">
        <f ca="1">SUM('InyeccionesTroncales-SIC'!B$20:B31)/'InyeccionesTroncales-SIC'!$B$47</f>
        <v>0.23906957017505182</v>
      </c>
      <c r="T30" s="21">
        <f ca="1">SUM('InyeccionesTroncales-SIC'!B$21:B31)/'InyeccionesTroncales-SIC'!$B$47</f>
        <v>0.23906957017505182</v>
      </c>
      <c r="U30" s="21">
        <f ca="1">SUM('InyeccionesTroncales-SIC'!B$22:B31)/'InyeccionesTroncales-SIC'!$B$47</f>
        <v>0.16292700670300742</v>
      </c>
      <c r="V30" s="21">
        <f ca="1">SUM('InyeccionesTroncales-SIC'!B$23:B31)/'InyeccionesTroncales-SIC'!$B$47</f>
        <v>0.1536853540211367</v>
      </c>
      <c r="W30" s="21">
        <f ca="1">SUM('InyeccionesTroncales-SIC'!B$24:B31)/'InyeccionesTroncales-SIC'!$B$47</f>
        <v>0.1536853540211367</v>
      </c>
      <c r="X30" s="21">
        <f ca="1">SUM('InyeccionesTroncales-SIC'!B$25:B31)/'InyeccionesTroncales-SIC'!$B$47</f>
        <v>0.15273365965002897</v>
      </c>
      <c r="Y30" s="21">
        <f ca="1">SUM('InyeccionesTroncales-SIC'!B$26:B31)/'InyeccionesTroncales-SIC'!$B$47</f>
        <v>0.1311939434206337</v>
      </c>
      <c r="Z30" s="21">
        <f ca="1">SUM('InyeccionesTroncales-SIC'!B$27:B31)/'InyeccionesTroncales-SIC'!$B$47</f>
        <v>0.1311939434206337</v>
      </c>
      <c r="AA30" s="21">
        <f ca="1">SUM('InyeccionesTroncales-SIC'!B$28:B31)/'InyeccionesTroncales-SIC'!$B$47</f>
        <v>0.1311939434206337</v>
      </c>
      <c r="AB30" s="21">
        <f ca="1">SUM('InyeccionesTroncales-SIC'!B$29:B31)/'InyeccionesTroncales-SIC'!$B$47</f>
        <v>0.13107538168858512</v>
      </c>
      <c r="AC30" s="21">
        <f ca="1">SUM('InyeccionesTroncales-SIC'!B$30:B31)/'InyeccionesTroncales-SIC'!$B$47</f>
        <v>0.11554929806711631</v>
      </c>
      <c r="AD30" s="21">
        <f ca="1">SUM('InyeccionesTroncales-SIC'!B$31:B31)/'InyeccionesTroncales-SIC'!$B$47</f>
        <v>4.8966973792354103E-2</v>
      </c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0"/>
    </row>
    <row r="31" spans="1:45" s="18" customFormat="1" x14ac:dyDescent="0.25">
      <c r="A31" s="2" t="s">
        <v>39</v>
      </c>
      <c r="B31" s="21">
        <f ca="1">SUM('InyeccionesTroncales-SIC'!B$3:B32)/'InyeccionesTroncales-SIC'!$B$47</f>
        <v>0.62713449617663719</v>
      </c>
      <c r="C31" s="21">
        <f ca="1">SUM('InyeccionesTroncales-SIC'!B$4:B32)/'InyeccionesTroncales-SIC'!$B$47</f>
        <v>0.60478093061434457</v>
      </c>
      <c r="D31" s="21">
        <f ca="1">SUM('InyeccionesTroncales-SIC'!B$5:B32)/'InyeccionesTroncales-SIC'!$B$47</f>
        <v>0.59691455935083348</v>
      </c>
      <c r="E31" s="21">
        <f ca="1">SUM('InyeccionesTroncales-SIC'!B$6:B32)/'InyeccionesTroncales-SIC'!$B$47</f>
        <v>0.59457881864913908</v>
      </c>
      <c r="F31" s="21">
        <f ca="1">SUM('InyeccionesTroncales-SIC'!B$7:B32)/'InyeccionesTroncales-SIC'!$B$47</f>
        <v>0.58951701870807149</v>
      </c>
      <c r="G31" s="21">
        <f ca="1">SUM('InyeccionesTroncales-SIC'!B$8:B32)/'InyeccionesTroncales-SIC'!$B$47</f>
        <v>0.50697063499253014</v>
      </c>
      <c r="H31" s="21">
        <f ca="1">SUM('InyeccionesTroncales-SIC'!B$9:B32)/'InyeccionesTroncales-SIC'!$B$47</f>
        <v>0.50580182746203073</v>
      </c>
      <c r="I31" s="21">
        <f ca="1">SUM('InyeccionesTroncales-SIC'!B$10:B32)/'InyeccionesTroncales-SIC'!$B$47</f>
        <v>0.5037882888591807</v>
      </c>
      <c r="J31" s="21">
        <f ca="1">SUM('InyeccionesTroncales-SIC'!B$11:B32)/'InyeccionesTroncales-SIC'!$B$47</f>
        <v>0.49932250506482501</v>
      </c>
      <c r="K31" s="21">
        <f ca="1">SUM('InyeccionesTroncales-SIC'!B$12:B32)/'InyeccionesTroncales-SIC'!$B$47</f>
        <v>0.49259204784301558</v>
      </c>
      <c r="L31" s="21">
        <f ca="1">SUM('InyeccionesTroncales-SIC'!B$13:B32)/'InyeccionesTroncales-SIC'!$B$47</f>
        <v>0.49056549245184794</v>
      </c>
      <c r="M31" s="21">
        <f ca="1">SUM('InyeccionesTroncales-SIC'!B$14:B32)/'InyeccionesTroncales-SIC'!$B$47</f>
        <v>0.4833013206791924</v>
      </c>
      <c r="N31" s="21">
        <f ca="1">SUM('InyeccionesTroncales-SIC'!B$15:B32)/'InyeccionesTroncales-SIC'!$B$47</f>
        <v>0.47774147421904006</v>
      </c>
      <c r="O31" s="21">
        <f ca="1">SUM('InyeccionesTroncales-SIC'!B$16:B32)/'InyeccionesTroncales-SIC'!$B$47</f>
        <v>0.37535368171601613</v>
      </c>
      <c r="P31" s="21">
        <f ca="1">SUM('InyeccionesTroncales-SIC'!B$17:B32)/'InyeccionesTroncales-SIC'!$B$47</f>
        <v>0.34724872113006189</v>
      </c>
      <c r="Q31" s="21">
        <f ca="1">SUM('InyeccionesTroncales-SIC'!B$18:B32)/'InyeccionesTroncales-SIC'!$B$47</f>
        <v>0.32949881539572362</v>
      </c>
      <c r="R31" s="21">
        <f ca="1">SUM('InyeccionesTroncales-SIC'!B$19:B32)/'InyeccionesTroncales-SIC'!$B$47</f>
        <v>0.3024502314193826</v>
      </c>
      <c r="S31" s="21">
        <f ca="1">SUM('InyeccionesTroncales-SIC'!B$20:B32)/'InyeccionesTroncales-SIC'!$B$47</f>
        <v>0.3024502314193826</v>
      </c>
      <c r="T31" s="21">
        <f ca="1">SUM('InyeccionesTroncales-SIC'!B$21:B32)/'InyeccionesTroncales-SIC'!$B$47</f>
        <v>0.3024502314193826</v>
      </c>
      <c r="U31" s="21">
        <f ca="1">SUM('InyeccionesTroncales-SIC'!B$22:B32)/'InyeccionesTroncales-SIC'!$B$47</f>
        <v>0.2263076679473382</v>
      </c>
      <c r="V31" s="21">
        <f ca="1">SUM('InyeccionesTroncales-SIC'!B$23:B32)/'InyeccionesTroncales-SIC'!$B$47</f>
        <v>0.21706601526546748</v>
      </c>
      <c r="W31" s="21">
        <f ca="1">SUM('InyeccionesTroncales-SIC'!B$24:B32)/'InyeccionesTroncales-SIC'!$B$47</f>
        <v>0.21706601526546748</v>
      </c>
      <c r="X31" s="21">
        <f ca="1">SUM('InyeccionesTroncales-SIC'!B$25:B32)/'InyeccionesTroncales-SIC'!$B$47</f>
        <v>0.21611432089435975</v>
      </c>
      <c r="Y31" s="21">
        <f ca="1">SUM('InyeccionesTroncales-SIC'!B$26:B32)/'InyeccionesTroncales-SIC'!$B$47</f>
        <v>0.19457460466496448</v>
      </c>
      <c r="Z31" s="21">
        <f ca="1">SUM('InyeccionesTroncales-SIC'!B$27:B32)/'InyeccionesTroncales-SIC'!$B$47</f>
        <v>0.19457460466496448</v>
      </c>
      <c r="AA31" s="21">
        <f ca="1">SUM('InyeccionesTroncales-SIC'!B$28:B32)/'InyeccionesTroncales-SIC'!$B$47</f>
        <v>0.19457460466496448</v>
      </c>
      <c r="AB31" s="21">
        <f ca="1">SUM('InyeccionesTroncales-SIC'!B$29:B32)/'InyeccionesTroncales-SIC'!$B$47</f>
        <v>0.19445604293291591</v>
      </c>
      <c r="AC31" s="21">
        <f ca="1">SUM('InyeccionesTroncales-SIC'!B$30:B32)/'InyeccionesTroncales-SIC'!$B$47</f>
        <v>0.17892995931144709</v>
      </c>
      <c r="AD31" s="21">
        <f ca="1">SUM('InyeccionesTroncales-SIC'!B$31:B32)/'InyeccionesTroncales-SIC'!$B$47</f>
        <v>0.11234763503668488</v>
      </c>
      <c r="AE31" s="21">
        <f ca="1">SUM('InyeccionesTroncales-SIC'!B$32:B32)/'InyeccionesTroncales-SIC'!$B$47</f>
        <v>6.3380661244330783E-2</v>
      </c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0"/>
    </row>
    <row r="32" spans="1:45" s="18" customFormat="1" x14ac:dyDescent="0.25">
      <c r="A32" s="2" t="s">
        <v>38</v>
      </c>
      <c r="B32" s="21">
        <f ca="1">SUM('InyeccionesTroncales-SIC'!B$3:B33)/'InyeccionesTroncales-SIC'!$B$47</f>
        <v>0.62713449617663719</v>
      </c>
      <c r="C32" s="21">
        <f ca="1">SUM('InyeccionesTroncales-SIC'!B$4:B33)/'InyeccionesTroncales-SIC'!$B$47</f>
        <v>0.60478093061434457</v>
      </c>
      <c r="D32" s="21">
        <f ca="1">SUM('InyeccionesTroncales-SIC'!B$5:B33)/'InyeccionesTroncales-SIC'!$B$47</f>
        <v>0.59691455935083348</v>
      </c>
      <c r="E32" s="21">
        <f ca="1">SUM('InyeccionesTroncales-SIC'!B$6:B33)/'InyeccionesTroncales-SIC'!$B$47</f>
        <v>0.59457881864913908</v>
      </c>
      <c r="F32" s="21">
        <f ca="1">SUM('InyeccionesTroncales-SIC'!B$7:B33)/'InyeccionesTroncales-SIC'!$B$47</f>
        <v>0.58951701870807149</v>
      </c>
      <c r="G32" s="21">
        <f ca="1">SUM('InyeccionesTroncales-SIC'!B$8:B33)/'InyeccionesTroncales-SIC'!$B$47</f>
        <v>0.50697063499253014</v>
      </c>
      <c r="H32" s="21">
        <f ca="1">SUM('InyeccionesTroncales-SIC'!B$9:B33)/'InyeccionesTroncales-SIC'!$B$47</f>
        <v>0.50580182746203073</v>
      </c>
      <c r="I32" s="21">
        <f ca="1">SUM('InyeccionesTroncales-SIC'!B$10:B33)/'InyeccionesTroncales-SIC'!$B$47</f>
        <v>0.5037882888591807</v>
      </c>
      <c r="J32" s="21">
        <f ca="1">SUM('InyeccionesTroncales-SIC'!B$11:B33)/'InyeccionesTroncales-SIC'!$B$47</f>
        <v>0.49932250506482501</v>
      </c>
      <c r="K32" s="21">
        <f ca="1">SUM('InyeccionesTroncales-SIC'!B$12:B33)/'InyeccionesTroncales-SIC'!$B$47</f>
        <v>0.49259204784301558</v>
      </c>
      <c r="L32" s="21">
        <f ca="1">SUM('InyeccionesTroncales-SIC'!B$13:B33)/'InyeccionesTroncales-SIC'!$B$47</f>
        <v>0.49056549245184794</v>
      </c>
      <c r="M32" s="21">
        <f ca="1">SUM('InyeccionesTroncales-SIC'!B$14:B33)/'InyeccionesTroncales-SIC'!$B$47</f>
        <v>0.4833013206791924</v>
      </c>
      <c r="N32" s="21">
        <f ca="1">SUM('InyeccionesTroncales-SIC'!B$15:B33)/'InyeccionesTroncales-SIC'!$B$47</f>
        <v>0.47774147421904006</v>
      </c>
      <c r="O32" s="21">
        <f ca="1">SUM('InyeccionesTroncales-SIC'!B$16:B33)/'InyeccionesTroncales-SIC'!$B$47</f>
        <v>0.37535368171601613</v>
      </c>
      <c r="P32" s="21">
        <f ca="1">SUM('InyeccionesTroncales-SIC'!B$17:B33)/'InyeccionesTroncales-SIC'!$B$47</f>
        <v>0.34724872113006189</v>
      </c>
      <c r="Q32" s="21">
        <f ca="1">SUM('InyeccionesTroncales-SIC'!B$18:B33)/'InyeccionesTroncales-SIC'!$B$47</f>
        <v>0.32949881539572362</v>
      </c>
      <c r="R32" s="21">
        <f ca="1">SUM('InyeccionesTroncales-SIC'!B$19:B33)/'InyeccionesTroncales-SIC'!$B$47</f>
        <v>0.3024502314193826</v>
      </c>
      <c r="S32" s="21">
        <f ca="1">SUM('InyeccionesTroncales-SIC'!B$20:B33)/'InyeccionesTroncales-SIC'!$B$47</f>
        <v>0.3024502314193826</v>
      </c>
      <c r="T32" s="21">
        <f ca="1">SUM('InyeccionesTroncales-SIC'!B$21:B33)/'InyeccionesTroncales-SIC'!$B$47</f>
        <v>0.3024502314193826</v>
      </c>
      <c r="U32" s="21">
        <f ca="1">SUM('InyeccionesTroncales-SIC'!B$22:B33)/'InyeccionesTroncales-SIC'!$B$47</f>
        <v>0.2263076679473382</v>
      </c>
      <c r="V32" s="21">
        <f ca="1">SUM('InyeccionesTroncales-SIC'!B$23:B33)/'InyeccionesTroncales-SIC'!$B$47</f>
        <v>0.21706601526546748</v>
      </c>
      <c r="W32" s="21">
        <f ca="1">SUM('InyeccionesTroncales-SIC'!B$24:B33)/'InyeccionesTroncales-SIC'!$B$47</f>
        <v>0.21706601526546748</v>
      </c>
      <c r="X32" s="21">
        <f ca="1">SUM('InyeccionesTroncales-SIC'!B$25:B33)/'InyeccionesTroncales-SIC'!$B$47</f>
        <v>0.21611432089435975</v>
      </c>
      <c r="Y32" s="21">
        <f ca="1">SUM('InyeccionesTroncales-SIC'!B$26:B33)/'InyeccionesTroncales-SIC'!$B$47</f>
        <v>0.19457460466496448</v>
      </c>
      <c r="Z32" s="21">
        <f ca="1">SUM('InyeccionesTroncales-SIC'!B$27:B33)/'InyeccionesTroncales-SIC'!$B$47</f>
        <v>0.19457460466496448</v>
      </c>
      <c r="AA32" s="21">
        <f ca="1">SUM('InyeccionesTroncales-SIC'!B$28:B33)/'InyeccionesTroncales-SIC'!$B$47</f>
        <v>0.19457460466496448</v>
      </c>
      <c r="AB32" s="21">
        <f ca="1">SUM('InyeccionesTroncales-SIC'!B$29:B33)/'InyeccionesTroncales-SIC'!$B$47</f>
        <v>0.19445604293291591</v>
      </c>
      <c r="AC32" s="21">
        <f ca="1">SUM('InyeccionesTroncales-SIC'!B$30:B33)/'InyeccionesTroncales-SIC'!$B$47</f>
        <v>0.17892995931144709</v>
      </c>
      <c r="AD32" s="21">
        <f ca="1">SUM('InyeccionesTroncales-SIC'!B$31:B33)/'InyeccionesTroncales-SIC'!$B$47</f>
        <v>0.11234763503668488</v>
      </c>
      <c r="AE32" s="21">
        <f ca="1">SUM('InyeccionesTroncales-SIC'!B$32:B33)/'InyeccionesTroncales-SIC'!$B$47</f>
        <v>6.3380661244330783E-2</v>
      </c>
      <c r="AF32" s="21">
        <f ca="1">SUM('InyeccionesTroncales-SIC'!B$33:B33)/'InyeccionesTroncales-SIC'!$B$47</f>
        <v>0</v>
      </c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0"/>
    </row>
    <row r="33" spans="1:45" s="18" customFormat="1" x14ac:dyDescent="0.25">
      <c r="A33" s="2" t="s">
        <v>162</v>
      </c>
      <c r="B33" s="21">
        <f ca="1">SUM('InyeccionesTroncales-SIC'!B$3:B34)/'InyeccionesTroncales-SIC'!$B$47</f>
        <v>0.6667443269604556</v>
      </c>
      <c r="C33" s="21">
        <f ca="1">SUM('InyeccionesTroncales-SIC'!B$4:B34)/'InyeccionesTroncales-SIC'!$B$47</f>
        <v>0.64439076139816298</v>
      </c>
      <c r="D33" s="21">
        <f ca="1">SUM('InyeccionesTroncales-SIC'!B$5:B34)/'InyeccionesTroncales-SIC'!$B$47</f>
        <v>0.6365243901346519</v>
      </c>
      <c r="E33" s="21">
        <f ca="1">SUM('InyeccionesTroncales-SIC'!B$6:B34)/'InyeccionesTroncales-SIC'!$B$47</f>
        <v>0.6341886494329575</v>
      </c>
      <c r="F33" s="21">
        <f ca="1">SUM('InyeccionesTroncales-SIC'!B$7:B34)/'InyeccionesTroncales-SIC'!$B$47</f>
        <v>0.62912684949188991</v>
      </c>
      <c r="G33" s="21">
        <f ca="1">SUM('InyeccionesTroncales-SIC'!B$8:B34)/'InyeccionesTroncales-SIC'!$B$47</f>
        <v>0.54658046577634856</v>
      </c>
      <c r="H33" s="21">
        <f ca="1">SUM('InyeccionesTroncales-SIC'!B$9:B34)/'InyeccionesTroncales-SIC'!$B$47</f>
        <v>0.54541165824584914</v>
      </c>
      <c r="I33" s="21">
        <f ca="1">SUM('InyeccionesTroncales-SIC'!B$10:B34)/'InyeccionesTroncales-SIC'!$B$47</f>
        <v>0.54339811964299911</v>
      </c>
      <c r="J33" s="21">
        <f ca="1">SUM('InyeccionesTroncales-SIC'!B$11:B34)/'InyeccionesTroncales-SIC'!$B$47</f>
        <v>0.53893233584864342</v>
      </c>
      <c r="K33" s="21">
        <f ca="1">SUM('InyeccionesTroncales-SIC'!B$12:B34)/'InyeccionesTroncales-SIC'!$B$47</f>
        <v>0.53220187862683399</v>
      </c>
      <c r="L33" s="21">
        <f ca="1">SUM('InyeccionesTroncales-SIC'!B$13:B34)/'InyeccionesTroncales-SIC'!$B$47</f>
        <v>0.5301753232356663</v>
      </c>
      <c r="M33" s="21">
        <f ca="1">SUM('InyeccionesTroncales-SIC'!B$14:B34)/'InyeccionesTroncales-SIC'!$B$47</f>
        <v>0.52291115146301081</v>
      </c>
      <c r="N33" s="21">
        <f ca="1">SUM('InyeccionesTroncales-SIC'!B$15:B34)/'InyeccionesTroncales-SIC'!$B$47</f>
        <v>0.51735130500285842</v>
      </c>
      <c r="O33" s="21">
        <f ca="1">SUM('InyeccionesTroncales-SIC'!B$16:B34)/'InyeccionesTroncales-SIC'!$B$47</f>
        <v>0.41496351249983454</v>
      </c>
      <c r="P33" s="21">
        <f ca="1">SUM('InyeccionesTroncales-SIC'!B$17:B34)/'InyeccionesTroncales-SIC'!$B$47</f>
        <v>0.3868585519138803</v>
      </c>
      <c r="Q33" s="21">
        <f ca="1">SUM('InyeccionesTroncales-SIC'!B$18:B34)/'InyeccionesTroncales-SIC'!$B$47</f>
        <v>0.36910864617954203</v>
      </c>
      <c r="R33" s="21">
        <f ca="1">SUM('InyeccionesTroncales-SIC'!B$19:B34)/'InyeccionesTroncales-SIC'!$B$47</f>
        <v>0.34206006220320101</v>
      </c>
      <c r="S33" s="21">
        <f ca="1">SUM('InyeccionesTroncales-SIC'!B$20:B34)/'InyeccionesTroncales-SIC'!$B$47</f>
        <v>0.34206006220320101</v>
      </c>
      <c r="T33" s="21">
        <f ca="1">SUM('InyeccionesTroncales-SIC'!B$21:B34)/'InyeccionesTroncales-SIC'!$B$47</f>
        <v>0.34206006220320101</v>
      </c>
      <c r="U33" s="21">
        <f ca="1">SUM('InyeccionesTroncales-SIC'!B$22:B34)/'InyeccionesTroncales-SIC'!$B$47</f>
        <v>0.26591749873115667</v>
      </c>
      <c r="V33" s="21">
        <f ca="1">SUM('InyeccionesTroncales-SIC'!B$23:B34)/'InyeccionesTroncales-SIC'!$B$47</f>
        <v>0.25667584604928595</v>
      </c>
      <c r="W33" s="21">
        <f ca="1">SUM('InyeccionesTroncales-SIC'!B$24:B34)/'InyeccionesTroncales-SIC'!$B$47</f>
        <v>0.25667584604928595</v>
      </c>
      <c r="X33" s="21">
        <f ca="1">SUM('InyeccionesTroncales-SIC'!B$25:B34)/'InyeccionesTroncales-SIC'!$B$47</f>
        <v>0.25572415167817819</v>
      </c>
      <c r="Y33" s="21">
        <f ca="1">SUM('InyeccionesTroncales-SIC'!B$26:B34)/'InyeccionesTroncales-SIC'!$B$47</f>
        <v>0.2341844354487829</v>
      </c>
      <c r="Z33" s="21">
        <f ca="1">SUM('InyeccionesTroncales-SIC'!B$27:B34)/'InyeccionesTroncales-SIC'!$B$47</f>
        <v>0.2341844354487829</v>
      </c>
      <c r="AA33" s="21">
        <f ca="1">SUM('InyeccionesTroncales-SIC'!B$28:B34)/'InyeccionesTroncales-SIC'!$B$47</f>
        <v>0.2341844354487829</v>
      </c>
      <c r="AB33" s="21">
        <f ca="1">SUM('InyeccionesTroncales-SIC'!B$29:B34)/'InyeccionesTroncales-SIC'!$B$47</f>
        <v>0.23406587371673435</v>
      </c>
      <c r="AC33" s="21">
        <f ca="1">SUM('InyeccionesTroncales-SIC'!B$30:B34)/'InyeccionesTroncales-SIC'!$B$47</f>
        <v>0.21853979009526553</v>
      </c>
      <c r="AD33" s="21">
        <f ca="1">SUM('InyeccionesTroncales-SIC'!B$31:B34)/'InyeccionesTroncales-SIC'!$B$47</f>
        <v>0.15195746582050332</v>
      </c>
      <c r="AE33" s="21">
        <f ca="1">SUM('InyeccionesTroncales-SIC'!B$32:B34)/'InyeccionesTroncales-SIC'!$B$47</f>
        <v>0.10299049202814919</v>
      </c>
      <c r="AF33" s="21">
        <f ca="1">SUM('InyeccionesTroncales-SIC'!B$33:B34)/'InyeccionesTroncales-SIC'!$B$47</f>
        <v>3.9609830783818425E-2</v>
      </c>
      <c r="AG33" s="21">
        <f ca="1">SUM('InyeccionesTroncales-SIC'!B$34:B34)/'InyeccionesTroncales-SIC'!$B$47</f>
        <v>3.9609830783818425E-2</v>
      </c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0"/>
    </row>
    <row r="34" spans="1:45" s="18" customFormat="1" x14ac:dyDescent="0.25">
      <c r="A34" s="2" t="s">
        <v>24</v>
      </c>
      <c r="B34" s="21">
        <f ca="1">SUM('InyeccionesTroncales-SIC'!B$3:B35)/'InyeccionesTroncales-SIC'!$B$47</f>
        <v>0.67780429398843434</v>
      </c>
      <c r="C34" s="21">
        <f ca="1">SUM('InyeccionesTroncales-SIC'!B$4:B35)/'InyeccionesTroncales-SIC'!$B$47</f>
        <v>0.65545072842614172</v>
      </c>
      <c r="D34" s="21">
        <f ca="1">SUM('InyeccionesTroncales-SIC'!B$5:B35)/'InyeccionesTroncales-SIC'!$B$47</f>
        <v>0.64758435716263052</v>
      </c>
      <c r="E34" s="21">
        <f ca="1">SUM('InyeccionesTroncales-SIC'!B$6:B35)/'InyeccionesTroncales-SIC'!$B$47</f>
        <v>0.64524861646093612</v>
      </c>
      <c r="F34" s="21">
        <f ca="1">SUM('InyeccionesTroncales-SIC'!B$7:B35)/'InyeccionesTroncales-SIC'!$B$47</f>
        <v>0.64018681651986853</v>
      </c>
      <c r="G34" s="21">
        <f ca="1">SUM('InyeccionesTroncales-SIC'!B$8:B35)/'InyeccionesTroncales-SIC'!$B$47</f>
        <v>0.55764043280432718</v>
      </c>
      <c r="H34" s="21">
        <f ca="1">SUM('InyeccionesTroncales-SIC'!B$9:B35)/'InyeccionesTroncales-SIC'!$B$47</f>
        <v>0.55647162527382776</v>
      </c>
      <c r="I34" s="21">
        <f ca="1">SUM('InyeccionesTroncales-SIC'!B$10:B35)/'InyeccionesTroncales-SIC'!$B$47</f>
        <v>0.55445808667097773</v>
      </c>
      <c r="J34" s="21">
        <f ca="1">SUM('InyeccionesTroncales-SIC'!B$11:B35)/'InyeccionesTroncales-SIC'!$B$47</f>
        <v>0.54999230287662204</v>
      </c>
      <c r="K34" s="21">
        <f ca="1">SUM('InyeccionesTroncales-SIC'!B$12:B35)/'InyeccionesTroncales-SIC'!$B$47</f>
        <v>0.54326184565481261</v>
      </c>
      <c r="L34" s="21">
        <f ca="1">SUM('InyeccionesTroncales-SIC'!B$13:B35)/'InyeccionesTroncales-SIC'!$B$47</f>
        <v>0.54123529026364503</v>
      </c>
      <c r="M34" s="21">
        <f ca="1">SUM('InyeccionesTroncales-SIC'!B$14:B35)/'InyeccionesTroncales-SIC'!$B$47</f>
        <v>0.53397111849098944</v>
      </c>
      <c r="N34" s="21">
        <f ca="1">SUM('InyeccionesTroncales-SIC'!B$15:B35)/'InyeccionesTroncales-SIC'!$B$47</f>
        <v>0.52841127203083715</v>
      </c>
      <c r="O34" s="21">
        <f ca="1">SUM('InyeccionesTroncales-SIC'!B$16:B35)/'InyeccionesTroncales-SIC'!$B$47</f>
        <v>0.42602347952781316</v>
      </c>
      <c r="P34" s="21">
        <f ca="1">SUM('InyeccionesTroncales-SIC'!B$17:B35)/'InyeccionesTroncales-SIC'!$B$47</f>
        <v>0.39791851894185898</v>
      </c>
      <c r="Q34" s="21">
        <f ca="1">SUM('InyeccionesTroncales-SIC'!B$18:B35)/'InyeccionesTroncales-SIC'!$B$47</f>
        <v>0.38016861320752071</v>
      </c>
      <c r="R34" s="21">
        <f ca="1">SUM('InyeccionesTroncales-SIC'!B$19:B35)/'InyeccionesTroncales-SIC'!$B$47</f>
        <v>0.35312002923117969</v>
      </c>
      <c r="S34" s="21">
        <f ca="1">SUM('InyeccionesTroncales-SIC'!B$20:B35)/'InyeccionesTroncales-SIC'!$B$47</f>
        <v>0.35312002923117969</v>
      </c>
      <c r="T34" s="21">
        <f ca="1">SUM('InyeccionesTroncales-SIC'!B$21:B35)/'InyeccionesTroncales-SIC'!$B$47</f>
        <v>0.35312002923117969</v>
      </c>
      <c r="U34" s="21">
        <f ca="1">SUM('InyeccionesTroncales-SIC'!B$22:B35)/'InyeccionesTroncales-SIC'!$B$47</f>
        <v>0.27697746575913534</v>
      </c>
      <c r="V34" s="21">
        <f ca="1">SUM('InyeccionesTroncales-SIC'!B$23:B35)/'InyeccionesTroncales-SIC'!$B$47</f>
        <v>0.26773581307726463</v>
      </c>
      <c r="W34" s="21">
        <f ca="1">SUM('InyeccionesTroncales-SIC'!B$24:B35)/'InyeccionesTroncales-SIC'!$B$47</f>
        <v>0.26773581307726463</v>
      </c>
      <c r="X34" s="21">
        <f ca="1">SUM('InyeccionesTroncales-SIC'!B$25:B35)/'InyeccionesTroncales-SIC'!$B$47</f>
        <v>0.26678411870615687</v>
      </c>
      <c r="Y34" s="21">
        <f ca="1">SUM('InyeccionesTroncales-SIC'!B$26:B35)/'InyeccionesTroncales-SIC'!$B$47</f>
        <v>0.24524440247676157</v>
      </c>
      <c r="Z34" s="21">
        <f ca="1">SUM('InyeccionesTroncales-SIC'!B$27:B35)/'InyeccionesTroncales-SIC'!$B$47</f>
        <v>0.24524440247676157</v>
      </c>
      <c r="AA34" s="21">
        <f ca="1">SUM('InyeccionesTroncales-SIC'!B$28:B35)/'InyeccionesTroncales-SIC'!$B$47</f>
        <v>0.24524440247676157</v>
      </c>
      <c r="AB34" s="21">
        <f ca="1">SUM('InyeccionesTroncales-SIC'!B$29:B35)/'InyeccionesTroncales-SIC'!$B$47</f>
        <v>0.24512584074471302</v>
      </c>
      <c r="AC34" s="21">
        <f ca="1">SUM('InyeccionesTroncales-SIC'!B$30:B35)/'InyeccionesTroncales-SIC'!$B$47</f>
        <v>0.22959975712324421</v>
      </c>
      <c r="AD34" s="21">
        <f ca="1">SUM('InyeccionesTroncales-SIC'!B$31:B35)/'InyeccionesTroncales-SIC'!$B$47</f>
        <v>0.163017432848482</v>
      </c>
      <c r="AE34" s="21">
        <f ca="1">SUM('InyeccionesTroncales-SIC'!B$32:B35)/'InyeccionesTroncales-SIC'!$B$47</f>
        <v>0.11405045905612786</v>
      </c>
      <c r="AF34" s="21">
        <f ca="1">SUM('InyeccionesTroncales-SIC'!B$33:B35)/'InyeccionesTroncales-SIC'!$B$47</f>
        <v>5.066979781179709E-2</v>
      </c>
      <c r="AG34" s="21">
        <f ca="1">SUM('InyeccionesTroncales-SIC'!B$34:B35)/'InyeccionesTroncales-SIC'!$B$47</f>
        <v>5.066979781179709E-2</v>
      </c>
      <c r="AH34" s="21">
        <f ca="1">SUM('InyeccionesTroncales-SIC'!B$35:B35)/'InyeccionesTroncales-SIC'!$B$47</f>
        <v>1.1059967027978668E-2</v>
      </c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0"/>
    </row>
    <row r="35" spans="1:45" s="18" customFormat="1" x14ac:dyDescent="0.25">
      <c r="A35" s="2" t="s">
        <v>108</v>
      </c>
      <c r="B35" s="21">
        <f ca="1">SUM('InyeccionesTroncales-SIC'!B$3:B36)/'InyeccionesTroncales-SIC'!$B$47</f>
        <v>0.91265932670212702</v>
      </c>
      <c r="C35" s="21">
        <f ca="1">SUM('InyeccionesTroncales-SIC'!B$4:B36)/'InyeccionesTroncales-SIC'!$B$47</f>
        <v>0.8903057611398344</v>
      </c>
      <c r="D35" s="21">
        <f ca="1">SUM('InyeccionesTroncales-SIC'!B$5:B36)/'InyeccionesTroncales-SIC'!$B$47</f>
        <v>0.8824393898763232</v>
      </c>
      <c r="E35" s="21">
        <f ca="1">SUM('InyeccionesTroncales-SIC'!B$6:B36)/'InyeccionesTroncales-SIC'!$B$47</f>
        <v>0.8801036491746288</v>
      </c>
      <c r="F35" s="21">
        <f ca="1">SUM('InyeccionesTroncales-SIC'!B$7:B36)/'InyeccionesTroncales-SIC'!$B$47</f>
        <v>0.87504184923356121</v>
      </c>
      <c r="G35" s="21">
        <f ca="1">SUM('InyeccionesTroncales-SIC'!B$8:B36)/'InyeccionesTroncales-SIC'!$B$47</f>
        <v>0.79249546551801986</v>
      </c>
      <c r="H35" s="21">
        <f ca="1">SUM('InyeccionesTroncales-SIC'!B$9:B36)/'InyeccionesTroncales-SIC'!$B$47</f>
        <v>0.79132665798752044</v>
      </c>
      <c r="I35" s="21">
        <f ca="1">SUM('InyeccionesTroncales-SIC'!B$10:B36)/'InyeccionesTroncales-SIC'!$B$47</f>
        <v>0.78931311938467041</v>
      </c>
      <c r="J35" s="21">
        <f ca="1">SUM('InyeccionesTroncales-SIC'!B$11:B36)/'InyeccionesTroncales-SIC'!$B$47</f>
        <v>0.78484733559031461</v>
      </c>
      <c r="K35" s="21">
        <f ca="1">SUM('InyeccionesTroncales-SIC'!B$12:B36)/'InyeccionesTroncales-SIC'!$B$47</f>
        <v>0.77811687836850529</v>
      </c>
      <c r="L35" s="21">
        <f ca="1">SUM('InyeccionesTroncales-SIC'!B$13:B36)/'InyeccionesTroncales-SIC'!$B$47</f>
        <v>0.77609032297733771</v>
      </c>
      <c r="M35" s="21">
        <f ca="1">SUM('InyeccionesTroncales-SIC'!B$14:B36)/'InyeccionesTroncales-SIC'!$B$47</f>
        <v>0.76882615120468212</v>
      </c>
      <c r="N35" s="21">
        <f ca="1">SUM('InyeccionesTroncales-SIC'!B$15:B36)/'InyeccionesTroncales-SIC'!$B$47</f>
        <v>0.76326630474452983</v>
      </c>
      <c r="O35" s="21">
        <f ca="1">SUM('InyeccionesTroncales-SIC'!B$16:B36)/'InyeccionesTroncales-SIC'!$B$47</f>
        <v>0.66087851224150584</v>
      </c>
      <c r="P35" s="21">
        <f ca="1">SUM('InyeccionesTroncales-SIC'!B$17:B36)/'InyeccionesTroncales-SIC'!$B$47</f>
        <v>0.6327735516555516</v>
      </c>
      <c r="Q35" s="21">
        <f ca="1">SUM('InyeccionesTroncales-SIC'!B$18:B36)/'InyeccionesTroncales-SIC'!$B$47</f>
        <v>0.61502364592121328</v>
      </c>
      <c r="R35" s="21">
        <f ca="1">SUM('InyeccionesTroncales-SIC'!B$19:B36)/'InyeccionesTroncales-SIC'!$B$47</f>
        <v>0.58797506194487237</v>
      </c>
      <c r="S35" s="21">
        <f ca="1">SUM('InyeccionesTroncales-SIC'!B$20:B36)/'InyeccionesTroncales-SIC'!$B$47</f>
        <v>0.58797506194487237</v>
      </c>
      <c r="T35" s="21">
        <f ca="1">SUM('InyeccionesTroncales-SIC'!B$21:B36)/'InyeccionesTroncales-SIC'!$B$47</f>
        <v>0.58797506194487237</v>
      </c>
      <c r="U35" s="21">
        <f ca="1">SUM('InyeccionesTroncales-SIC'!B$22:B36)/'InyeccionesTroncales-SIC'!$B$47</f>
        <v>0.51183249847282797</v>
      </c>
      <c r="V35" s="21">
        <f ca="1">SUM('InyeccionesTroncales-SIC'!B$23:B36)/'InyeccionesTroncales-SIC'!$B$47</f>
        <v>0.50259084579095725</v>
      </c>
      <c r="W35" s="21">
        <f ca="1">SUM('InyeccionesTroncales-SIC'!B$24:B36)/'InyeccionesTroncales-SIC'!$B$47</f>
        <v>0.50259084579095725</v>
      </c>
      <c r="X35" s="21">
        <f ca="1">SUM('InyeccionesTroncales-SIC'!B$25:B36)/'InyeccionesTroncales-SIC'!$B$47</f>
        <v>0.50163915141984949</v>
      </c>
      <c r="Y35" s="21">
        <f ca="1">SUM('InyeccionesTroncales-SIC'!B$26:B36)/'InyeccionesTroncales-SIC'!$B$47</f>
        <v>0.48009943519045423</v>
      </c>
      <c r="Z35" s="21">
        <f ca="1">SUM('InyeccionesTroncales-SIC'!B$27:B36)/'InyeccionesTroncales-SIC'!$B$47</f>
        <v>0.48009943519045423</v>
      </c>
      <c r="AA35" s="21">
        <f ca="1">SUM('InyeccionesTroncales-SIC'!B$28:B36)/'InyeccionesTroncales-SIC'!$B$47</f>
        <v>0.48009943519045423</v>
      </c>
      <c r="AB35" s="21">
        <f ca="1">SUM('InyeccionesTroncales-SIC'!B$29:B36)/'InyeccionesTroncales-SIC'!$B$47</f>
        <v>0.47998087345840568</v>
      </c>
      <c r="AC35" s="21">
        <f ca="1">SUM('InyeccionesTroncales-SIC'!B$30:B36)/'InyeccionesTroncales-SIC'!$B$47</f>
        <v>0.46445478983693683</v>
      </c>
      <c r="AD35" s="21">
        <f ca="1">SUM('InyeccionesTroncales-SIC'!B$31:B36)/'InyeccionesTroncales-SIC'!$B$47</f>
        <v>0.39787246556217465</v>
      </c>
      <c r="AE35" s="21">
        <f ca="1">SUM('InyeccionesTroncales-SIC'!B$32:B36)/'InyeccionesTroncales-SIC'!$B$47</f>
        <v>0.3489054917698205</v>
      </c>
      <c r="AF35" s="21">
        <f ca="1">SUM('InyeccionesTroncales-SIC'!B$33:B36)/'InyeccionesTroncales-SIC'!$B$47</f>
        <v>0.28552483052548971</v>
      </c>
      <c r="AG35" s="21">
        <f ca="1">SUM('InyeccionesTroncales-SIC'!B$34:B36)/'InyeccionesTroncales-SIC'!$B$47</f>
        <v>0.28552483052548971</v>
      </c>
      <c r="AH35" s="21">
        <f ca="1">SUM('InyeccionesTroncales-SIC'!B$35:B36)/'InyeccionesTroncales-SIC'!$B$47</f>
        <v>0.24591499974167133</v>
      </c>
      <c r="AI35" s="21">
        <f ca="1">SUM('InyeccionesTroncales-SIC'!B$36:B36)/'InyeccionesTroncales-SIC'!$B$47</f>
        <v>0.23485503271369265</v>
      </c>
      <c r="AJ35" s="21"/>
      <c r="AK35" s="21"/>
      <c r="AL35" s="21"/>
      <c r="AM35" s="21"/>
      <c r="AN35" s="21"/>
      <c r="AO35" s="21"/>
      <c r="AP35" s="21"/>
      <c r="AQ35" s="21"/>
      <c r="AR35" s="21"/>
      <c r="AS35" s="20"/>
    </row>
    <row r="36" spans="1:45" s="18" customFormat="1" x14ac:dyDescent="0.25">
      <c r="A36" s="2" t="s">
        <v>174</v>
      </c>
      <c r="B36" s="21">
        <f ca="1">SUM('InyeccionesTroncales-SIC'!B$3:B37)/'InyeccionesTroncales-SIC'!$B$47</f>
        <v>0.91265932670212702</v>
      </c>
      <c r="C36" s="21">
        <f ca="1">SUM('InyeccionesTroncales-SIC'!B$4:B37)/'InyeccionesTroncales-SIC'!$B$47</f>
        <v>0.8903057611398344</v>
      </c>
      <c r="D36" s="21">
        <f ca="1">SUM('InyeccionesTroncales-SIC'!B$5:B37)/'InyeccionesTroncales-SIC'!$B$47</f>
        <v>0.8824393898763232</v>
      </c>
      <c r="E36" s="21">
        <f ca="1">SUM('InyeccionesTroncales-SIC'!B$6:B37)/'InyeccionesTroncales-SIC'!$B$47</f>
        <v>0.8801036491746288</v>
      </c>
      <c r="F36" s="21">
        <f ca="1">SUM('InyeccionesTroncales-SIC'!B$7:B37)/'InyeccionesTroncales-SIC'!$B$47</f>
        <v>0.87504184923356121</v>
      </c>
      <c r="G36" s="21">
        <f ca="1">SUM('InyeccionesTroncales-SIC'!B$8:B37)/'InyeccionesTroncales-SIC'!$B$47</f>
        <v>0.79249546551801986</v>
      </c>
      <c r="H36" s="21">
        <f ca="1">SUM('InyeccionesTroncales-SIC'!B$9:B37)/'InyeccionesTroncales-SIC'!$B$47</f>
        <v>0.79132665798752044</v>
      </c>
      <c r="I36" s="21">
        <f ca="1">SUM('InyeccionesTroncales-SIC'!B$10:B37)/'InyeccionesTroncales-SIC'!$B$47</f>
        <v>0.78931311938467041</v>
      </c>
      <c r="J36" s="21">
        <f ca="1">SUM('InyeccionesTroncales-SIC'!B$11:B37)/'InyeccionesTroncales-SIC'!$B$47</f>
        <v>0.78484733559031461</v>
      </c>
      <c r="K36" s="21">
        <f ca="1">SUM('InyeccionesTroncales-SIC'!B$12:B37)/'InyeccionesTroncales-SIC'!$B$47</f>
        <v>0.77811687836850529</v>
      </c>
      <c r="L36" s="21">
        <f ca="1">SUM('InyeccionesTroncales-SIC'!B$13:B37)/'InyeccionesTroncales-SIC'!$B$47</f>
        <v>0.77609032297733771</v>
      </c>
      <c r="M36" s="21">
        <f ca="1">SUM('InyeccionesTroncales-SIC'!B$14:B37)/'InyeccionesTroncales-SIC'!$B$47</f>
        <v>0.76882615120468212</v>
      </c>
      <c r="N36" s="21">
        <f ca="1">SUM('InyeccionesTroncales-SIC'!B$15:B37)/'InyeccionesTroncales-SIC'!$B$47</f>
        <v>0.76326630474452983</v>
      </c>
      <c r="O36" s="21">
        <f ca="1">SUM('InyeccionesTroncales-SIC'!B$16:B37)/'InyeccionesTroncales-SIC'!$B$47</f>
        <v>0.66087851224150584</v>
      </c>
      <c r="P36" s="21">
        <f ca="1">SUM('InyeccionesTroncales-SIC'!B$17:B37)/'InyeccionesTroncales-SIC'!$B$47</f>
        <v>0.6327735516555516</v>
      </c>
      <c r="Q36" s="21">
        <f ca="1">SUM('InyeccionesTroncales-SIC'!B$18:B37)/'InyeccionesTroncales-SIC'!$B$47</f>
        <v>0.61502364592121328</v>
      </c>
      <c r="R36" s="21">
        <f ca="1">SUM('InyeccionesTroncales-SIC'!B$19:B37)/'InyeccionesTroncales-SIC'!$B$47</f>
        <v>0.58797506194487237</v>
      </c>
      <c r="S36" s="21">
        <f ca="1">SUM('InyeccionesTroncales-SIC'!B$20:B37)/'InyeccionesTroncales-SIC'!$B$47</f>
        <v>0.58797506194487237</v>
      </c>
      <c r="T36" s="21">
        <f ca="1">SUM('InyeccionesTroncales-SIC'!B$21:B37)/'InyeccionesTroncales-SIC'!$B$47</f>
        <v>0.58797506194487237</v>
      </c>
      <c r="U36" s="21">
        <f ca="1">SUM('InyeccionesTroncales-SIC'!B$22:B37)/'InyeccionesTroncales-SIC'!$B$47</f>
        <v>0.51183249847282797</v>
      </c>
      <c r="V36" s="21">
        <f ca="1">SUM('InyeccionesTroncales-SIC'!B$23:B37)/'InyeccionesTroncales-SIC'!$B$47</f>
        <v>0.50259084579095725</v>
      </c>
      <c r="W36" s="21">
        <f ca="1">SUM('InyeccionesTroncales-SIC'!B$24:B37)/'InyeccionesTroncales-SIC'!$B$47</f>
        <v>0.50259084579095725</v>
      </c>
      <c r="X36" s="21">
        <f ca="1">SUM('InyeccionesTroncales-SIC'!B$25:B37)/'InyeccionesTroncales-SIC'!$B$47</f>
        <v>0.50163915141984949</v>
      </c>
      <c r="Y36" s="21">
        <f ca="1">SUM('InyeccionesTroncales-SIC'!B$26:B37)/'InyeccionesTroncales-SIC'!$B$47</f>
        <v>0.48009943519045423</v>
      </c>
      <c r="Z36" s="21">
        <f ca="1">SUM('InyeccionesTroncales-SIC'!B$27:B37)/'InyeccionesTroncales-SIC'!$B$47</f>
        <v>0.48009943519045423</v>
      </c>
      <c r="AA36" s="21">
        <f ca="1">SUM('InyeccionesTroncales-SIC'!B$28:B37)/'InyeccionesTroncales-SIC'!$B$47</f>
        <v>0.48009943519045423</v>
      </c>
      <c r="AB36" s="21">
        <f ca="1">SUM('InyeccionesTroncales-SIC'!B$29:B37)/'InyeccionesTroncales-SIC'!$B$47</f>
        <v>0.47998087345840568</v>
      </c>
      <c r="AC36" s="21">
        <f ca="1">SUM('InyeccionesTroncales-SIC'!B$30:B37)/'InyeccionesTroncales-SIC'!$B$47</f>
        <v>0.46445478983693683</v>
      </c>
      <c r="AD36" s="21">
        <f ca="1">SUM('InyeccionesTroncales-SIC'!B$31:B37)/'InyeccionesTroncales-SIC'!$B$47</f>
        <v>0.39787246556217465</v>
      </c>
      <c r="AE36" s="21">
        <f ca="1">SUM('InyeccionesTroncales-SIC'!B$32:B37)/'InyeccionesTroncales-SIC'!$B$47</f>
        <v>0.3489054917698205</v>
      </c>
      <c r="AF36" s="21">
        <f ca="1">SUM('InyeccionesTroncales-SIC'!B$33:B37)/'InyeccionesTroncales-SIC'!$B$47</f>
        <v>0.28552483052548971</v>
      </c>
      <c r="AG36" s="21">
        <f ca="1">SUM('InyeccionesTroncales-SIC'!B$34:B37)/'InyeccionesTroncales-SIC'!$B$47</f>
        <v>0.28552483052548971</v>
      </c>
      <c r="AH36" s="21">
        <f ca="1">SUM('InyeccionesTroncales-SIC'!B$35:B37)/'InyeccionesTroncales-SIC'!$B$47</f>
        <v>0.24591499974167133</v>
      </c>
      <c r="AI36" s="21">
        <f ca="1">SUM('InyeccionesTroncales-SIC'!B$36:B37)/'InyeccionesTroncales-SIC'!$B$47</f>
        <v>0.23485503271369265</v>
      </c>
      <c r="AJ36" s="21">
        <f ca="1">SUM('InyeccionesTroncales-SIC'!B$37:B37)/'InyeccionesTroncales-SIC'!$B$47</f>
        <v>0</v>
      </c>
      <c r="AK36" s="21"/>
      <c r="AL36" s="21"/>
      <c r="AM36" s="21"/>
      <c r="AN36" s="21"/>
      <c r="AO36" s="21"/>
      <c r="AP36" s="21"/>
      <c r="AQ36" s="21"/>
      <c r="AR36" s="21"/>
      <c r="AS36" s="20"/>
    </row>
    <row r="37" spans="1:45" s="18" customFormat="1" x14ac:dyDescent="0.25">
      <c r="A37" s="2" t="s">
        <v>175</v>
      </c>
      <c r="B37" s="21">
        <f ca="1">SUM('InyeccionesTroncales-SIC'!B$3:B38)/'InyeccionesTroncales-SIC'!$B$47</f>
        <v>0.94618337810407349</v>
      </c>
      <c r="C37" s="21">
        <f ca="1">SUM('InyeccionesTroncales-SIC'!B$4:B38)/'InyeccionesTroncales-SIC'!$B$47</f>
        <v>0.92382981254178087</v>
      </c>
      <c r="D37" s="21">
        <f ca="1">SUM('InyeccionesTroncales-SIC'!B$5:B38)/'InyeccionesTroncales-SIC'!$B$47</f>
        <v>0.91596344127826979</v>
      </c>
      <c r="E37" s="21">
        <f ca="1">SUM('InyeccionesTroncales-SIC'!B$6:B38)/'InyeccionesTroncales-SIC'!$B$47</f>
        <v>0.91362770057657539</v>
      </c>
      <c r="F37" s="21">
        <f ca="1">SUM('InyeccionesTroncales-SIC'!B$7:B38)/'InyeccionesTroncales-SIC'!$B$47</f>
        <v>0.90856590063550779</v>
      </c>
      <c r="G37" s="21">
        <f ca="1">SUM('InyeccionesTroncales-SIC'!B$8:B38)/'InyeccionesTroncales-SIC'!$B$47</f>
        <v>0.82601951691996645</v>
      </c>
      <c r="H37" s="21">
        <f ca="1">SUM('InyeccionesTroncales-SIC'!B$9:B38)/'InyeccionesTroncales-SIC'!$B$47</f>
        <v>0.82485070938946703</v>
      </c>
      <c r="I37" s="21">
        <f ca="1">SUM('InyeccionesTroncales-SIC'!B$10:B38)/'InyeccionesTroncales-SIC'!$B$47</f>
        <v>0.822837170786617</v>
      </c>
      <c r="J37" s="21">
        <f ca="1">SUM('InyeccionesTroncales-SIC'!B$11:B38)/'InyeccionesTroncales-SIC'!$B$47</f>
        <v>0.8183713869922612</v>
      </c>
      <c r="K37" s="21">
        <f ca="1">SUM('InyeccionesTroncales-SIC'!B$12:B38)/'InyeccionesTroncales-SIC'!$B$47</f>
        <v>0.81164092977045188</v>
      </c>
      <c r="L37" s="21">
        <f ca="1">SUM('InyeccionesTroncales-SIC'!B$13:B38)/'InyeccionesTroncales-SIC'!$B$47</f>
        <v>0.8096143743792843</v>
      </c>
      <c r="M37" s="21">
        <f ca="1">SUM('InyeccionesTroncales-SIC'!B$14:B38)/'InyeccionesTroncales-SIC'!$B$47</f>
        <v>0.8023502026066287</v>
      </c>
      <c r="N37" s="21">
        <f ca="1">SUM('InyeccionesTroncales-SIC'!B$15:B38)/'InyeccionesTroncales-SIC'!$B$47</f>
        <v>0.79679035614647642</v>
      </c>
      <c r="O37" s="21">
        <f ca="1">SUM('InyeccionesTroncales-SIC'!B$16:B38)/'InyeccionesTroncales-SIC'!$B$47</f>
        <v>0.69440256364345232</v>
      </c>
      <c r="P37" s="21">
        <f ca="1">SUM('InyeccionesTroncales-SIC'!B$17:B38)/'InyeccionesTroncales-SIC'!$B$47</f>
        <v>0.66629760305749819</v>
      </c>
      <c r="Q37" s="21">
        <f ca="1">SUM('InyeccionesTroncales-SIC'!B$18:B38)/'InyeccionesTroncales-SIC'!$B$47</f>
        <v>0.64854769732315987</v>
      </c>
      <c r="R37" s="21">
        <f ca="1">SUM('InyeccionesTroncales-SIC'!B$19:B38)/'InyeccionesTroncales-SIC'!$B$47</f>
        <v>0.62149911334681895</v>
      </c>
      <c r="S37" s="21">
        <f ca="1">SUM('InyeccionesTroncales-SIC'!B$20:B38)/'InyeccionesTroncales-SIC'!$B$47</f>
        <v>0.62149911334681895</v>
      </c>
      <c r="T37" s="21">
        <f ca="1">SUM('InyeccionesTroncales-SIC'!B$21:B38)/'InyeccionesTroncales-SIC'!$B$47</f>
        <v>0.62149911334681895</v>
      </c>
      <c r="U37" s="21">
        <f ca="1">SUM('InyeccionesTroncales-SIC'!B$22:B38)/'InyeccionesTroncales-SIC'!$B$47</f>
        <v>0.54535654987477455</v>
      </c>
      <c r="V37" s="21">
        <f ca="1">SUM('InyeccionesTroncales-SIC'!B$23:B38)/'InyeccionesTroncales-SIC'!$B$47</f>
        <v>0.53611489719290384</v>
      </c>
      <c r="W37" s="21">
        <f ca="1">SUM('InyeccionesTroncales-SIC'!B$24:B38)/'InyeccionesTroncales-SIC'!$B$47</f>
        <v>0.53611489719290384</v>
      </c>
      <c r="X37" s="21">
        <f ca="1">SUM('InyeccionesTroncales-SIC'!B$25:B38)/'InyeccionesTroncales-SIC'!$B$47</f>
        <v>0.53516320282179608</v>
      </c>
      <c r="Y37" s="21">
        <f ca="1">SUM('InyeccionesTroncales-SIC'!B$26:B38)/'InyeccionesTroncales-SIC'!$B$47</f>
        <v>0.51362348659240087</v>
      </c>
      <c r="Z37" s="21">
        <f ca="1">SUM('InyeccionesTroncales-SIC'!B$27:B38)/'InyeccionesTroncales-SIC'!$B$47</f>
        <v>0.51362348659240087</v>
      </c>
      <c r="AA37" s="21">
        <f ca="1">SUM('InyeccionesTroncales-SIC'!B$28:B38)/'InyeccionesTroncales-SIC'!$B$47</f>
        <v>0.51362348659240087</v>
      </c>
      <c r="AB37" s="21">
        <f ca="1">SUM('InyeccionesTroncales-SIC'!B$29:B38)/'InyeccionesTroncales-SIC'!$B$47</f>
        <v>0.51350492486035226</v>
      </c>
      <c r="AC37" s="21">
        <f ca="1">SUM('InyeccionesTroncales-SIC'!B$30:B38)/'InyeccionesTroncales-SIC'!$B$47</f>
        <v>0.49797884123888347</v>
      </c>
      <c r="AD37" s="21">
        <f ca="1">SUM('InyeccionesTroncales-SIC'!B$31:B38)/'InyeccionesTroncales-SIC'!$B$47</f>
        <v>0.43139651696412129</v>
      </c>
      <c r="AE37" s="21">
        <f ca="1">SUM('InyeccionesTroncales-SIC'!B$32:B38)/'InyeccionesTroncales-SIC'!$B$47</f>
        <v>0.38242954317176714</v>
      </c>
      <c r="AF37" s="21">
        <f ca="1">SUM('InyeccionesTroncales-SIC'!B$33:B38)/'InyeccionesTroncales-SIC'!$B$47</f>
        <v>0.31904888192743636</v>
      </c>
      <c r="AG37" s="21">
        <f ca="1">SUM('InyeccionesTroncales-SIC'!B$34:B38)/'InyeccionesTroncales-SIC'!$B$47</f>
        <v>0.31904888192743636</v>
      </c>
      <c r="AH37" s="21">
        <f ca="1">SUM('InyeccionesTroncales-SIC'!B$35:B38)/'InyeccionesTroncales-SIC'!$B$47</f>
        <v>0.27943905114361794</v>
      </c>
      <c r="AI37" s="21">
        <f ca="1">SUM('InyeccionesTroncales-SIC'!B$36:B38)/'InyeccionesTroncales-SIC'!$B$47</f>
        <v>0.26837908411563927</v>
      </c>
      <c r="AJ37" s="21">
        <f ca="1">SUM('InyeccionesTroncales-SIC'!B$37:B38)/'InyeccionesTroncales-SIC'!$B$47</f>
        <v>3.3524051401946614E-2</v>
      </c>
      <c r="AK37" s="21">
        <f ca="1">SUM('InyeccionesTroncales-SIC'!B$38:B38)/'InyeccionesTroncales-SIC'!$B$47</f>
        <v>3.3524051401946614E-2</v>
      </c>
      <c r="AL37" s="21"/>
      <c r="AM37" s="21"/>
      <c r="AN37" s="21"/>
      <c r="AO37" s="21"/>
      <c r="AP37" s="21"/>
      <c r="AQ37" s="21"/>
      <c r="AR37" s="21"/>
      <c r="AS37" s="20"/>
    </row>
    <row r="38" spans="1:45" s="18" customFormat="1" x14ac:dyDescent="0.25">
      <c r="A38" s="2" t="s">
        <v>25</v>
      </c>
      <c r="B38" s="21">
        <f ca="1">SUM('InyeccionesTroncales-SIC'!B$3:B39)/'InyeccionesTroncales-SIC'!$B$47</f>
        <v>0.95046214478969737</v>
      </c>
      <c r="C38" s="21">
        <f ca="1">SUM('InyeccionesTroncales-SIC'!B$4:B39)/'InyeccionesTroncales-SIC'!$B$47</f>
        <v>0.92810857922740475</v>
      </c>
      <c r="D38" s="21">
        <f ca="1">SUM('InyeccionesTroncales-SIC'!B$5:B39)/'InyeccionesTroncales-SIC'!$B$47</f>
        <v>0.92024220796389355</v>
      </c>
      <c r="E38" s="21">
        <f ca="1">SUM('InyeccionesTroncales-SIC'!B$6:B39)/'InyeccionesTroncales-SIC'!$B$47</f>
        <v>0.91790646726219927</v>
      </c>
      <c r="F38" s="21">
        <f ca="1">SUM('InyeccionesTroncales-SIC'!B$7:B39)/'InyeccionesTroncales-SIC'!$B$47</f>
        <v>0.91284466732113168</v>
      </c>
      <c r="G38" s="21">
        <f ca="1">SUM('InyeccionesTroncales-SIC'!B$8:B39)/'InyeccionesTroncales-SIC'!$B$47</f>
        <v>0.83029828360559021</v>
      </c>
      <c r="H38" s="21">
        <f ca="1">SUM('InyeccionesTroncales-SIC'!B$9:B39)/'InyeccionesTroncales-SIC'!$B$47</f>
        <v>0.82912947607509091</v>
      </c>
      <c r="I38" s="21">
        <f ca="1">SUM('InyeccionesTroncales-SIC'!B$10:B39)/'InyeccionesTroncales-SIC'!$B$47</f>
        <v>0.82711593747224077</v>
      </c>
      <c r="J38" s="21">
        <f ca="1">SUM('InyeccionesTroncales-SIC'!B$11:B39)/'InyeccionesTroncales-SIC'!$B$47</f>
        <v>0.82265015367788508</v>
      </c>
      <c r="K38" s="21">
        <f ca="1">SUM('InyeccionesTroncales-SIC'!B$12:B39)/'InyeccionesTroncales-SIC'!$B$47</f>
        <v>0.81591969645607565</v>
      </c>
      <c r="L38" s="21">
        <f ca="1">SUM('InyeccionesTroncales-SIC'!B$13:B39)/'InyeccionesTroncales-SIC'!$B$47</f>
        <v>0.81389314106490807</v>
      </c>
      <c r="M38" s="21">
        <f ca="1">SUM('InyeccionesTroncales-SIC'!B$14:B39)/'InyeccionesTroncales-SIC'!$B$47</f>
        <v>0.80662896929225258</v>
      </c>
      <c r="N38" s="21">
        <f ca="1">SUM('InyeccionesTroncales-SIC'!B$15:B39)/'InyeccionesTroncales-SIC'!$B$47</f>
        <v>0.80106912283210019</v>
      </c>
      <c r="O38" s="21">
        <f ca="1">SUM('InyeccionesTroncales-SIC'!B$16:B39)/'InyeccionesTroncales-SIC'!$B$47</f>
        <v>0.6986813303290762</v>
      </c>
      <c r="P38" s="21">
        <f ca="1">SUM('InyeccionesTroncales-SIC'!B$17:B39)/'InyeccionesTroncales-SIC'!$B$47</f>
        <v>0.67057636974312207</v>
      </c>
      <c r="Q38" s="21">
        <f ca="1">SUM('InyeccionesTroncales-SIC'!B$18:B39)/'InyeccionesTroncales-SIC'!$B$47</f>
        <v>0.65282646400878375</v>
      </c>
      <c r="R38" s="21">
        <f ca="1">SUM('InyeccionesTroncales-SIC'!B$19:B39)/'InyeccionesTroncales-SIC'!$B$47</f>
        <v>0.62577788003244272</v>
      </c>
      <c r="S38" s="21">
        <f ca="1">SUM('InyeccionesTroncales-SIC'!B$20:B39)/'InyeccionesTroncales-SIC'!$B$47</f>
        <v>0.62577788003244272</v>
      </c>
      <c r="T38" s="21">
        <f ca="1">SUM('InyeccionesTroncales-SIC'!B$21:B39)/'InyeccionesTroncales-SIC'!$B$47</f>
        <v>0.62577788003244272</v>
      </c>
      <c r="U38" s="21">
        <f ca="1">SUM('InyeccionesTroncales-SIC'!B$22:B39)/'InyeccionesTroncales-SIC'!$B$47</f>
        <v>0.54963531656039855</v>
      </c>
      <c r="V38" s="21">
        <f ca="1">SUM('InyeccionesTroncales-SIC'!B$23:B39)/'InyeccionesTroncales-SIC'!$B$47</f>
        <v>0.54039366387852783</v>
      </c>
      <c r="W38" s="21">
        <f ca="1">SUM('InyeccionesTroncales-SIC'!B$24:B39)/'InyeccionesTroncales-SIC'!$B$47</f>
        <v>0.54039366387852783</v>
      </c>
      <c r="X38" s="21">
        <f ca="1">SUM('InyeccionesTroncales-SIC'!B$25:B39)/'InyeccionesTroncales-SIC'!$B$47</f>
        <v>0.53944196950742007</v>
      </c>
      <c r="Y38" s="21">
        <f ca="1">SUM('InyeccionesTroncales-SIC'!B$26:B39)/'InyeccionesTroncales-SIC'!$B$47</f>
        <v>0.51790225327802475</v>
      </c>
      <c r="Z38" s="21">
        <f ca="1">SUM('InyeccionesTroncales-SIC'!B$27:B39)/'InyeccionesTroncales-SIC'!$B$47</f>
        <v>0.51790225327802475</v>
      </c>
      <c r="AA38" s="21">
        <f ca="1">SUM('InyeccionesTroncales-SIC'!B$28:B39)/'InyeccionesTroncales-SIC'!$B$47</f>
        <v>0.51790225327802475</v>
      </c>
      <c r="AB38" s="21">
        <f ca="1">SUM('InyeccionesTroncales-SIC'!B$29:B39)/'InyeccionesTroncales-SIC'!$B$47</f>
        <v>0.51778369154597625</v>
      </c>
      <c r="AC38" s="21">
        <f ca="1">SUM('InyeccionesTroncales-SIC'!B$30:B39)/'InyeccionesTroncales-SIC'!$B$47</f>
        <v>0.50225760792450735</v>
      </c>
      <c r="AD38" s="21">
        <f ca="1">SUM('InyeccionesTroncales-SIC'!B$31:B39)/'InyeccionesTroncales-SIC'!$B$47</f>
        <v>0.43567528364974517</v>
      </c>
      <c r="AE38" s="21">
        <f ca="1">SUM('InyeccionesTroncales-SIC'!B$32:B39)/'InyeccionesTroncales-SIC'!$B$47</f>
        <v>0.38670830985739102</v>
      </c>
      <c r="AF38" s="21">
        <f ca="1">SUM('InyeccionesTroncales-SIC'!B$33:B39)/'InyeccionesTroncales-SIC'!$B$47</f>
        <v>0.32332764861306029</v>
      </c>
      <c r="AG38" s="21">
        <f ca="1">SUM('InyeccionesTroncales-SIC'!B$34:B39)/'InyeccionesTroncales-SIC'!$B$47</f>
        <v>0.32332764861306029</v>
      </c>
      <c r="AH38" s="21">
        <f ca="1">SUM('InyeccionesTroncales-SIC'!B$35:B39)/'InyeccionesTroncales-SIC'!$B$47</f>
        <v>0.28371781782924188</v>
      </c>
      <c r="AI38" s="21">
        <f ca="1">SUM('InyeccionesTroncales-SIC'!B$36:B39)/'InyeccionesTroncales-SIC'!$B$47</f>
        <v>0.27265785080126315</v>
      </c>
      <c r="AJ38" s="21">
        <f ca="1">SUM('InyeccionesTroncales-SIC'!B$37:B39)/'InyeccionesTroncales-SIC'!$B$47</f>
        <v>3.7802818087570501E-2</v>
      </c>
      <c r="AK38" s="21">
        <f ca="1">SUM('InyeccionesTroncales-SIC'!B$38:B39)/'InyeccionesTroncales-SIC'!$B$47</f>
        <v>3.7802818087570501E-2</v>
      </c>
      <c r="AL38" s="21">
        <f ca="1">SUM('InyeccionesTroncales-SIC'!B$39:B39)/'InyeccionesTroncales-SIC'!$B$47</f>
        <v>4.2787666856238908E-3</v>
      </c>
      <c r="AM38" s="21"/>
      <c r="AN38" s="21"/>
      <c r="AO38" s="21"/>
      <c r="AP38" s="21"/>
      <c r="AQ38" s="21"/>
      <c r="AR38" s="21"/>
      <c r="AS38" s="20"/>
    </row>
    <row r="39" spans="1:45" s="18" customFormat="1" x14ac:dyDescent="0.25">
      <c r="A39" s="2" t="s">
        <v>26</v>
      </c>
      <c r="B39" s="21">
        <f ca="1">SUM('InyeccionesTroncales-SIC'!B$3:B40)/'InyeccionesTroncales-SIC'!$B$47</f>
        <v>0.95412716299170119</v>
      </c>
      <c r="C39" s="21">
        <f ca="1">SUM('InyeccionesTroncales-SIC'!B$4:B40)/'InyeccionesTroncales-SIC'!$B$47</f>
        <v>0.93177359742940857</v>
      </c>
      <c r="D39" s="21">
        <f ca="1">SUM('InyeccionesTroncales-SIC'!B$5:B40)/'InyeccionesTroncales-SIC'!$B$47</f>
        <v>0.92390722616589738</v>
      </c>
      <c r="E39" s="21">
        <f ca="1">SUM('InyeccionesTroncales-SIC'!B$6:B40)/'InyeccionesTroncales-SIC'!$B$47</f>
        <v>0.92157148546420298</v>
      </c>
      <c r="F39" s="21">
        <f ca="1">SUM('InyeccionesTroncales-SIC'!B$7:B40)/'InyeccionesTroncales-SIC'!$B$47</f>
        <v>0.91650968552313539</v>
      </c>
      <c r="G39" s="21">
        <f ca="1">SUM('InyeccionesTroncales-SIC'!B$8:B40)/'InyeccionesTroncales-SIC'!$B$47</f>
        <v>0.83396330180759404</v>
      </c>
      <c r="H39" s="21">
        <f ca="1">SUM('InyeccionesTroncales-SIC'!B$9:B40)/'InyeccionesTroncales-SIC'!$B$47</f>
        <v>0.83279449427709462</v>
      </c>
      <c r="I39" s="21">
        <f ca="1">SUM('InyeccionesTroncales-SIC'!B$10:B40)/'InyeccionesTroncales-SIC'!$B$47</f>
        <v>0.83078095567424459</v>
      </c>
      <c r="J39" s="21">
        <f ca="1">SUM('InyeccionesTroncales-SIC'!B$11:B40)/'InyeccionesTroncales-SIC'!$B$47</f>
        <v>0.82631517187988879</v>
      </c>
      <c r="K39" s="21">
        <f ca="1">SUM('InyeccionesTroncales-SIC'!B$12:B40)/'InyeccionesTroncales-SIC'!$B$47</f>
        <v>0.81958471465807947</v>
      </c>
      <c r="L39" s="21">
        <f ca="1">SUM('InyeccionesTroncales-SIC'!B$13:B40)/'InyeccionesTroncales-SIC'!$B$47</f>
        <v>0.81755815926691189</v>
      </c>
      <c r="M39" s="21">
        <f ca="1">SUM('InyeccionesTroncales-SIC'!B$14:B40)/'InyeccionesTroncales-SIC'!$B$47</f>
        <v>0.8102939874942563</v>
      </c>
      <c r="N39" s="21">
        <f ca="1">SUM('InyeccionesTroncales-SIC'!B$15:B40)/'InyeccionesTroncales-SIC'!$B$47</f>
        <v>0.80473414103410401</v>
      </c>
      <c r="O39" s="21">
        <f ca="1">SUM('InyeccionesTroncales-SIC'!B$16:B40)/'InyeccionesTroncales-SIC'!$B$47</f>
        <v>0.70234634853108002</v>
      </c>
      <c r="P39" s="21">
        <f ca="1">SUM('InyeccionesTroncales-SIC'!B$17:B40)/'InyeccionesTroncales-SIC'!$B$47</f>
        <v>0.67424138794512578</v>
      </c>
      <c r="Q39" s="21">
        <f ca="1">SUM('InyeccionesTroncales-SIC'!B$18:B40)/'InyeccionesTroncales-SIC'!$B$47</f>
        <v>0.65649148221078746</v>
      </c>
      <c r="R39" s="21">
        <f ca="1">SUM('InyeccionesTroncales-SIC'!B$19:B40)/'InyeccionesTroncales-SIC'!$B$47</f>
        <v>0.62944289823444655</v>
      </c>
      <c r="S39" s="21">
        <f ca="1">SUM('InyeccionesTroncales-SIC'!B$20:B40)/'InyeccionesTroncales-SIC'!$B$47</f>
        <v>0.62944289823444655</v>
      </c>
      <c r="T39" s="21">
        <f ca="1">SUM('InyeccionesTroncales-SIC'!B$21:B40)/'InyeccionesTroncales-SIC'!$B$47</f>
        <v>0.62944289823444655</v>
      </c>
      <c r="U39" s="21">
        <f ca="1">SUM('InyeccionesTroncales-SIC'!B$22:B40)/'InyeccionesTroncales-SIC'!$B$47</f>
        <v>0.55330033476240226</v>
      </c>
      <c r="V39" s="21">
        <f ca="1">SUM('InyeccionesTroncales-SIC'!B$23:B40)/'InyeccionesTroncales-SIC'!$B$47</f>
        <v>0.54405868208053154</v>
      </c>
      <c r="W39" s="21">
        <f ca="1">SUM('InyeccionesTroncales-SIC'!B$24:B40)/'InyeccionesTroncales-SIC'!$B$47</f>
        <v>0.54405868208053154</v>
      </c>
      <c r="X39" s="21">
        <f ca="1">SUM('InyeccionesTroncales-SIC'!B$25:B40)/'InyeccionesTroncales-SIC'!$B$47</f>
        <v>0.54310698770942378</v>
      </c>
      <c r="Y39" s="21">
        <f ca="1">SUM('InyeccionesTroncales-SIC'!B$26:B40)/'InyeccionesTroncales-SIC'!$B$47</f>
        <v>0.52156727148002857</v>
      </c>
      <c r="Z39" s="21">
        <f ca="1">SUM('InyeccionesTroncales-SIC'!B$27:B40)/'InyeccionesTroncales-SIC'!$B$47</f>
        <v>0.52156727148002857</v>
      </c>
      <c r="AA39" s="21">
        <f ca="1">SUM('InyeccionesTroncales-SIC'!B$28:B40)/'InyeccionesTroncales-SIC'!$B$47</f>
        <v>0.52156727148002857</v>
      </c>
      <c r="AB39" s="21">
        <f ca="1">SUM('InyeccionesTroncales-SIC'!B$29:B40)/'InyeccionesTroncales-SIC'!$B$47</f>
        <v>0.52144870974797997</v>
      </c>
      <c r="AC39" s="21">
        <f ca="1">SUM('InyeccionesTroncales-SIC'!B$30:B40)/'InyeccionesTroncales-SIC'!$B$47</f>
        <v>0.50592262612651118</v>
      </c>
      <c r="AD39" s="21">
        <f ca="1">SUM('InyeccionesTroncales-SIC'!B$31:B40)/'InyeccionesTroncales-SIC'!$B$47</f>
        <v>0.43934030185174894</v>
      </c>
      <c r="AE39" s="21">
        <f ca="1">SUM('InyeccionesTroncales-SIC'!B$32:B40)/'InyeccionesTroncales-SIC'!$B$47</f>
        <v>0.39037332805939479</v>
      </c>
      <c r="AF39" s="21">
        <f ca="1">SUM('InyeccionesTroncales-SIC'!B$33:B40)/'InyeccionesTroncales-SIC'!$B$47</f>
        <v>0.32699266681506406</v>
      </c>
      <c r="AG39" s="21">
        <f ca="1">SUM('InyeccionesTroncales-SIC'!B$34:B40)/'InyeccionesTroncales-SIC'!$B$47</f>
        <v>0.32699266681506406</v>
      </c>
      <c r="AH39" s="21">
        <f ca="1">SUM('InyeccionesTroncales-SIC'!B$35:B40)/'InyeccionesTroncales-SIC'!$B$47</f>
        <v>0.28738283603124565</v>
      </c>
      <c r="AI39" s="21">
        <f ca="1">SUM('InyeccionesTroncales-SIC'!B$36:B40)/'InyeccionesTroncales-SIC'!$B$47</f>
        <v>0.27632286900326686</v>
      </c>
      <c r="AJ39" s="21">
        <f ca="1">SUM('InyeccionesTroncales-SIC'!B$37:B40)/'InyeccionesTroncales-SIC'!$B$47</f>
        <v>4.1467836289574241E-2</v>
      </c>
      <c r="AK39" s="21">
        <f ca="1">SUM('InyeccionesTroncales-SIC'!B$38:B40)/'InyeccionesTroncales-SIC'!$B$47</f>
        <v>4.1467836289574241E-2</v>
      </c>
      <c r="AL39" s="21">
        <f ca="1">SUM('InyeccionesTroncales-SIC'!B$39:B40)/'InyeccionesTroncales-SIC'!$B$47</f>
        <v>7.9437848876276248E-3</v>
      </c>
      <c r="AM39" s="21">
        <f ca="1">SUM('InyeccionesTroncales-SIC'!B$40:B40)/'InyeccionesTroncales-SIC'!$B$47</f>
        <v>3.6650182020037335E-3</v>
      </c>
      <c r="AN39" s="21"/>
      <c r="AO39" s="21"/>
      <c r="AP39" s="21"/>
      <c r="AQ39" s="21"/>
      <c r="AR39" s="21"/>
      <c r="AS39" s="20"/>
    </row>
    <row r="40" spans="1:45" s="18" customFormat="1" x14ac:dyDescent="0.25">
      <c r="A40" s="2" t="s">
        <v>176</v>
      </c>
      <c r="B40" s="21">
        <f ca="1">SUM('InyeccionesTroncales-SIC'!B$3:B41)/'InyeccionesTroncales-SIC'!$B$47</f>
        <v>0.95412716299170119</v>
      </c>
      <c r="C40" s="21">
        <f ca="1">SUM('InyeccionesTroncales-SIC'!B$4:B41)/'InyeccionesTroncales-SIC'!$B$47</f>
        <v>0.93177359742940857</v>
      </c>
      <c r="D40" s="21">
        <f ca="1">SUM('InyeccionesTroncales-SIC'!B$5:B41)/'InyeccionesTroncales-SIC'!$B$47</f>
        <v>0.92390722616589738</v>
      </c>
      <c r="E40" s="21">
        <f ca="1">SUM('InyeccionesTroncales-SIC'!B$6:B41)/'InyeccionesTroncales-SIC'!$B$47</f>
        <v>0.92157148546420298</v>
      </c>
      <c r="F40" s="21">
        <f ca="1">SUM('InyeccionesTroncales-SIC'!B$7:B41)/'InyeccionesTroncales-SIC'!$B$47</f>
        <v>0.91650968552313539</v>
      </c>
      <c r="G40" s="21">
        <f ca="1">SUM('InyeccionesTroncales-SIC'!B$8:B41)/'InyeccionesTroncales-SIC'!$B$47</f>
        <v>0.83396330180759404</v>
      </c>
      <c r="H40" s="21">
        <f ca="1">SUM('InyeccionesTroncales-SIC'!B$9:B41)/'InyeccionesTroncales-SIC'!$B$47</f>
        <v>0.83279449427709462</v>
      </c>
      <c r="I40" s="21">
        <f ca="1">SUM('InyeccionesTroncales-SIC'!B$10:B41)/'InyeccionesTroncales-SIC'!$B$47</f>
        <v>0.83078095567424459</v>
      </c>
      <c r="J40" s="21">
        <f ca="1">SUM('InyeccionesTroncales-SIC'!B$11:B41)/'InyeccionesTroncales-SIC'!$B$47</f>
        <v>0.82631517187988879</v>
      </c>
      <c r="K40" s="21">
        <f ca="1">SUM('InyeccionesTroncales-SIC'!B$12:B41)/'InyeccionesTroncales-SIC'!$B$47</f>
        <v>0.81958471465807947</v>
      </c>
      <c r="L40" s="21">
        <f ca="1">SUM('InyeccionesTroncales-SIC'!B$13:B41)/'InyeccionesTroncales-SIC'!$B$47</f>
        <v>0.81755815926691189</v>
      </c>
      <c r="M40" s="21">
        <f ca="1">SUM('InyeccionesTroncales-SIC'!B$14:B41)/'InyeccionesTroncales-SIC'!$B$47</f>
        <v>0.8102939874942563</v>
      </c>
      <c r="N40" s="21">
        <f ca="1">SUM('InyeccionesTroncales-SIC'!B$15:B41)/'InyeccionesTroncales-SIC'!$B$47</f>
        <v>0.80473414103410401</v>
      </c>
      <c r="O40" s="21">
        <f ca="1">SUM('InyeccionesTroncales-SIC'!B$16:B41)/'InyeccionesTroncales-SIC'!$B$47</f>
        <v>0.70234634853108002</v>
      </c>
      <c r="P40" s="21">
        <f ca="1">SUM('InyeccionesTroncales-SIC'!B$17:B41)/'InyeccionesTroncales-SIC'!$B$47</f>
        <v>0.67424138794512578</v>
      </c>
      <c r="Q40" s="21">
        <f ca="1">SUM('InyeccionesTroncales-SIC'!B$18:B41)/'InyeccionesTroncales-SIC'!$B$47</f>
        <v>0.65649148221078746</v>
      </c>
      <c r="R40" s="21">
        <f ca="1">SUM('InyeccionesTroncales-SIC'!B$19:B41)/'InyeccionesTroncales-SIC'!$B$47</f>
        <v>0.62944289823444655</v>
      </c>
      <c r="S40" s="21">
        <f ca="1">SUM('InyeccionesTroncales-SIC'!B$20:B41)/'InyeccionesTroncales-SIC'!$B$47</f>
        <v>0.62944289823444655</v>
      </c>
      <c r="T40" s="21">
        <f ca="1">SUM('InyeccionesTroncales-SIC'!B$21:B41)/'InyeccionesTroncales-SIC'!$B$47</f>
        <v>0.62944289823444655</v>
      </c>
      <c r="U40" s="21">
        <f ca="1">SUM('InyeccionesTroncales-SIC'!B$22:B41)/'InyeccionesTroncales-SIC'!$B$47</f>
        <v>0.55330033476240226</v>
      </c>
      <c r="V40" s="21">
        <f ca="1">SUM('InyeccionesTroncales-SIC'!B$23:B41)/'InyeccionesTroncales-SIC'!$B$47</f>
        <v>0.54405868208053154</v>
      </c>
      <c r="W40" s="21">
        <f ca="1">SUM('InyeccionesTroncales-SIC'!B$24:B41)/'InyeccionesTroncales-SIC'!$B$47</f>
        <v>0.54405868208053154</v>
      </c>
      <c r="X40" s="21">
        <f ca="1">SUM('InyeccionesTroncales-SIC'!B$25:B41)/'InyeccionesTroncales-SIC'!$B$47</f>
        <v>0.54310698770942378</v>
      </c>
      <c r="Y40" s="21">
        <f ca="1">SUM('InyeccionesTroncales-SIC'!B$26:B41)/'InyeccionesTroncales-SIC'!$B$47</f>
        <v>0.52156727148002857</v>
      </c>
      <c r="Z40" s="21">
        <f ca="1">SUM('InyeccionesTroncales-SIC'!B$27:B41)/'InyeccionesTroncales-SIC'!$B$47</f>
        <v>0.52156727148002857</v>
      </c>
      <c r="AA40" s="21">
        <f ca="1">SUM('InyeccionesTroncales-SIC'!B$28:B41)/'InyeccionesTroncales-SIC'!$B$47</f>
        <v>0.52156727148002857</v>
      </c>
      <c r="AB40" s="21">
        <f ca="1">SUM('InyeccionesTroncales-SIC'!B$29:B41)/'InyeccionesTroncales-SIC'!$B$47</f>
        <v>0.52144870974797997</v>
      </c>
      <c r="AC40" s="21">
        <f ca="1">SUM('InyeccionesTroncales-SIC'!B$30:B41)/'InyeccionesTroncales-SIC'!$B$47</f>
        <v>0.50592262612651118</v>
      </c>
      <c r="AD40" s="21">
        <f ca="1">SUM('InyeccionesTroncales-SIC'!B$31:B41)/'InyeccionesTroncales-SIC'!$B$47</f>
        <v>0.43934030185174894</v>
      </c>
      <c r="AE40" s="21">
        <f ca="1">SUM('InyeccionesTroncales-SIC'!B$32:B41)/'InyeccionesTroncales-SIC'!$B$47</f>
        <v>0.39037332805939479</v>
      </c>
      <c r="AF40" s="21">
        <f ca="1">SUM('InyeccionesTroncales-SIC'!B$33:B41)/'InyeccionesTroncales-SIC'!$B$47</f>
        <v>0.32699266681506406</v>
      </c>
      <c r="AG40" s="21">
        <f ca="1">SUM('InyeccionesTroncales-SIC'!B$34:B41)/'InyeccionesTroncales-SIC'!$B$47</f>
        <v>0.32699266681506406</v>
      </c>
      <c r="AH40" s="21">
        <f ca="1">SUM('InyeccionesTroncales-SIC'!B$35:B41)/'InyeccionesTroncales-SIC'!$B$47</f>
        <v>0.28738283603124565</v>
      </c>
      <c r="AI40" s="21">
        <f ca="1">SUM('InyeccionesTroncales-SIC'!B$36:B41)/'InyeccionesTroncales-SIC'!$B$47</f>
        <v>0.27632286900326686</v>
      </c>
      <c r="AJ40" s="21">
        <f ca="1">SUM('InyeccionesTroncales-SIC'!B$37:B41)/'InyeccionesTroncales-SIC'!$B$47</f>
        <v>4.1467836289574241E-2</v>
      </c>
      <c r="AK40" s="21">
        <f ca="1">SUM('InyeccionesTroncales-SIC'!B$38:B41)/'InyeccionesTroncales-SIC'!$B$47</f>
        <v>4.1467836289574241E-2</v>
      </c>
      <c r="AL40" s="21">
        <f ca="1">SUM('InyeccionesTroncales-SIC'!B$39:B41)/'InyeccionesTroncales-SIC'!$B$47</f>
        <v>7.9437848876276248E-3</v>
      </c>
      <c r="AM40" s="21">
        <f ca="1">SUM('InyeccionesTroncales-SIC'!B$40:B41)/'InyeccionesTroncales-SIC'!$B$47</f>
        <v>3.6650182020037335E-3</v>
      </c>
      <c r="AN40" s="21">
        <f ca="1">SUM('InyeccionesTroncales-SIC'!B$41:B41)/'InyeccionesTroncales-SIC'!$B$47</f>
        <v>0</v>
      </c>
      <c r="AO40" s="21"/>
      <c r="AP40" s="21"/>
      <c r="AQ40" s="21"/>
      <c r="AR40" s="21"/>
      <c r="AS40" s="20"/>
    </row>
    <row r="41" spans="1:45" s="18" customFormat="1" x14ac:dyDescent="0.25">
      <c r="A41" s="2" t="s">
        <v>32</v>
      </c>
      <c r="B41" s="21">
        <f ca="1">SUM('InyeccionesTroncales-SIC'!B$3:B42)/'InyeccionesTroncales-SIC'!$B$47</f>
        <v>0.95969422687423167</v>
      </c>
      <c r="C41" s="21">
        <f ca="1">SUM('InyeccionesTroncales-SIC'!B$4:B42)/'InyeccionesTroncales-SIC'!$B$47</f>
        <v>0.93734066131193905</v>
      </c>
      <c r="D41" s="21">
        <f ca="1">SUM('InyeccionesTroncales-SIC'!B$5:B42)/'InyeccionesTroncales-SIC'!$B$47</f>
        <v>0.92947429004842796</v>
      </c>
      <c r="E41" s="21">
        <f ca="1">SUM('InyeccionesTroncales-SIC'!B$6:B42)/'InyeccionesTroncales-SIC'!$B$47</f>
        <v>0.92713854934673356</v>
      </c>
      <c r="F41" s="21">
        <f ca="1">SUM('InyeccionesTroncales-SIC'!B$7:B42)/'InyeccionesTroncales-SIC'!$B$47</f>
        <v>0.92207674940566597</v>
      </c>
      <c r="G41" s="21">
        <f ca="1">SUM('InyeccionesTroncales-SIC'!B$8:B42)/'InyeccionesTroncales-SIC'!$B$47</f>
        <v>0.83953036569012462</v>
      </c>
      <c r="H41" s="21">
        <f ca="1">SUM('InyeccionesTroncales-SIC'!B$9:B42)/'InyeccionesTroncales-SIC'!$B$47</f>
        <v>0.83836155815962521</v>
      </c>
      <c r="I41" s="21">
        <f ca="1">SUM('InyeccionesTroncales-SIC'!B$10:B42)/'InyeccionesTroncales-SIC'!$B$47</f>
        <v>0.83634801955677507</v>
      </c>
      <c r="J41" s="21">
        <f ca="1">SUM('InyeccionesTroncales-SIC'!B$11:B42)/'InyeccionesTroncales-SIC'!$B$47</f>
        <v>0.83188223576241938</v>
      </c>
      <c r="K41" s="21">
        <f ca="1">SUM('InyeccionesTroncales-SIC'!B$12:B42)/'InyeccionesTroncales-SIC'!$B$47</f>
        <v>0.82515177854061006</v>
      </c>
      <c r="L41" s="21">
        <f ca="1">SUM('InyeccionesTroncales-SIC'!B$13:B42)/'InyeccionesTroncales-SIC'!$B$47</f>
        <v>0.82312522314944236</v>
      </c>
      <c r="M41" s="21">
        <f ca="1">SUM('InyeccionesTroncales-SIC'!B$14:B42)/'InyeccionesTroncales-SIC'!$B$47</f>
        <v>0.81586105137678688</v>
      </c>
      <c r="N41" s="21">
        <f ca="1">SUM('InyeccionesTroncales-SIC'!B$15:B42)/'InyeccionesTroncales-SIC'!$B$47</f>
        <v>0.8103012049166346</v>
      </c>
      <c r="O41" s="21">
        <f ca="1">SUM('InyeccionesTroncales-SIC'!B$16:B42)/'InyeccionesTroncales-SIC'!$B$47</f>
        <v>0.7079134124136105</v>
      </c>
      <c r="P41" s="21">
        <f ca="1">SUM('InyeccionesTroncales-SIC'!B$17:B42)/'InyeccionesTroncales-SIC'!$B$47</f>
        <v>0.67980845182765637</v>
      </c>
      <c r="Q41" s="21">
        <f ca="1">SUM('InyeccionesTroncales-SIC'!B$18:B42)/'InyeccionesTroncales-SIC'!$B$47</f>
        <v>0.66205854609331805</v>
      </c>
      <c r="R41" s="21">
        <f ca="1">SUM('InyeccionesTroncales-SIC'!B$19:B42)/'InyeccionesTroncales-SIC'!$B$47</f>
        <v>0.63500996211697713</v>
      </c>
      <c r="S41" s="21">
        <f ca="1">SUM('InyeccionesTroncales-SIC'!B$20:B42)/'InyeccionesTroncales-SIC'!$B$47</f>
        <v>0.63500996211697713</v>
      </c>
      <c r="T41" s="21">
        <f ca="1">SUM('InyeccionesTroncales-SIC'!B$21:B42)/'InyeccionesTroncales-SIC'!$B$47</f>
        <v>0.63500996211697713</v>
      </c>
      <c r="U41" s="21">
        <f ca="1">SUM('InyeccionesTroncales-SIC'!B$22:B42)/'InyeccionesTroncales-SIC'!$B$47</f>
        <v>0.55886739864493273</v>
      </c>
      <c r="V41" s="21">
        <f ca="1">SUM('InyeccionesTroncales-SIC'!B$23:B42)/'InyeccionesTroncales-SIC'!$B$47</f>
        <v>0.54962574596306213</v>
      </c>
      <c r="W41" s="21">
        <f ca="1">SUM('InyeccionesTroncales-SIC'!B$24:B42)/'InyeccionesTroncales-SIC'!$B$47</f>
        <v>0.54962574596306213</v>
      </c>
      <c r="X41" s="21">
        <f ca="1">SUM('InyeccionesTroncales-SIC'!B$25:B42)/'InyeccionesTroncales-SIC'!$B$47</f>
        <v>0.54867405159195437</v>
      </c>
      <c r="Y41" s="21">
        <f ca="1">SUM('InyeccionesTroncales-SIC'!B$26:B42)/'InyeccionesTroncales-SIC'!$B$47</f>
        <v>0.52713433536255905</v>
      </c>
      <c r="Z41" s="21">
        <f ca="1">SUM('InyeccionesTroncales-SIC'!B$27:B42)/'InyeccionesTroncales-SIC'!$B$47</f>
        <v>0.52713433536255905</v>
      </c>
      <c r="AA41" s="21">
        <f ca="1">SUM('InyeccionesTroncales-SIC'!B$28:B42)/'InyeccionesTroncales-SIC'!$B$47</f>
        <v>0.52713433536255905</v>
      </c>
      <c r="AB41" s="21">
        <f ca="1">SUM('InyeccionesTroncales-SIC'!B$29:B42)/'InyeccionesTroncales-SIC'!$B$47</f>
        <v>0.52701577363051055</v>
      </c>
      <c r="AC41" s="21">
        <f ca="1">SUM('InyeccionesTroncales-SIC'!B$30:B42)/'InyeccionesTroncales-SIC'!$B$47</f>
        <v>0.51148969000904176</v>
      </c>
      <c r="AD41" s="21">
        <f ca="1">SUM('InyeccionesTroncales-SIC'!B$31:B42)/'InyeccionesTroncales-SIC'!$B$47</f>
        <v>0.44490736573427953</v>
      </c>
      <c r="AE41" s="21">
        <f ca="1">SUM('InyeccionesTroncales-SIC'!B$32:B42)/'InyeccionesTroncales-SIC'!$B$47</f>
        <v>0.39594039194192537</v>
      </c>
      <c r="AF41" s="21">
        <f ca="1">SUM('InyeccionesTroncales-SIC'!B$33:B42)/'InyeccionesTroncales-SIC'!$B$47</f>
        <v>0.33255973069759459</v>
      </c>
      <c r="AG41" s="21">
        <f ca="1">SUM('InyeccionesTroncales-SIC'!B$34:B42)/'InyeccionesTroncales-SIC'!$B$47</f>
        <v>0.33255973069759459</v>
      </c>
      <c r="AH41" s="21">
        <f ca="1">SUM('InyeccionesTroncales-SIC'!B$35:B42)/'InyeccionesTroncales-SIC'!$B$47</f>
        <v>0.29294989991377618</v>
      </c>
      <c r="AI41" s="21">
        <f ca="1">SUM('InyeccionesTroncales-SIC'!B$36:B42)/'InyeccionesTroncales-SIC'!$B$47</f>
        <v>0.28188993288579745</v>
      </c>
      <c r="AJ41" s="21">
        <f ca="1">SUM('InyeccionesTroncales-SIC'!B$37:B42)/'InyeccionesTroncales-SIC'!$B$47</f>
        <v>4.7034900172104786E-2</v>
      </c>
      <c r="AK41" s="21">
        <f ca="1">SUM('InyeccionesTroncales-SIC'!B$38:B42)/'InyeccionesTroncales-SIC'!$B$47</f>
        <v>4.7034900172104786E-2</v>
      </c>
      <c r="AL41" s="21">
        <f ca="1">SUM('InyeccionesTroncales-SIC'!B$39:B42)/'InyeccionesTroncales-SIC'!$B$47</f>
        <v>1.3510848770158169E-2</v>
      </c>
      <c r="AM41" s="21">
        <f ca="1">SUM('InyeccionesTroncales-SIC'!B$40:B42)/'InyeccionesTroncales-SIC'!$B$47</f>
        <v>9.232082084534278E-3</v>
      </c>
      <c r="AN41" s="21">
        <f ca="1">SUM('InyeccionesTroncales-SIC'!B$41:B42)/'InyeccionesTroncales-SIC'!$B$47</f>
        <v>5.567063882530544E-3</v>
      </c>
      <c r="AO41" s="21">
        <f ca="1">SUM('InyeccionesTroncales-SIC'!B$42:B42)/'InyeccionesTroncales-SIC'!$B$47</f>
        <v>5.567063882530544E-3</v>
      </c>
      <c r="AP41" s="21"/>
      <c r="AQ41" s="21"/>
      <c r="AR41" s="21"/>
      <c r="AS41" s="20"/>
    </row>
    <row r="42" spans="1:45" s="18" customFormat="1" x14ac:dyDescent="0.25">
      <c r="A42" s="2" t="s">
        <v>29</v>
      </c>
      <c r="B42" s="21">
        <f ca="1">SUM('InyeccionesTroncales-SIC'!B$3:B43)/'InyeccionesTroncales-SIC'!$B$47</f>
        <v>0.96016717547477803</v>
      </c>
      <c r="C42" s="21">
        <f ca="1">SUM('InyeccionesTroncales-SIC'!B$4:B43)/'InyeccionesTroncales-SIC'!$B$47</f>
        <v>0.93781360991248541</v>
      </c>
      <c r="D42" s="21">
        <f ca="1">SUM('InyeccionesTroncales-SIC'!B$5:B43)/'InyeccionesTroncales-SIC'!$B$47</f>
        <v>0.92994723864897422</v>
      </c>
      <c r="E42" s="21">
        <f ca="1">SUM('InyeccionesTroncales-SIC'!B$6:B43)/'InyeccionesTroncales-SIC'!$B$47</f>
        <v>0.92761149794727982</v>
      </c>
      <c r="F42" s="21">
        <f ca="1">SUM('InyeccionesTroncales-SIC'!B$7:B43)/'InyeccionesTroncales-SIC'!$B$47</f>
        <v>0.92254969800621223</v>
      </c>
      <c r="G42" s="21">
        <f ca="1">SUM('InyeccionesTroncales-SIC'!B$8:B43)/'InyeccionesTroncales-SIC'!$B$47</f>
        <v>0.84000331429067088</v>
      </c>
      <c r="H42" s="21">
        <f ca="1">SUM('InyeccionesTroncales-SIC'!B$9:B43)/'InyeccionesTroncales-SIC'!$B$47</f>
        <v>0.83883450676017146</v>
      </c>
      <c r="I42" s="21">
        <f ca="1">SUM('InyeccionesTroncales-SIC'!B$10:B43)/'InyeccionesTroncales-SIC'!$B$47</f>
        <v>0.83682096815732143</v>
      </c>
      <c r="J42" s="21">
        <f ca="1">SUM('InyeccionesTroncales-SIC'!B$11:B43)/'InyeccionesTroncales-SIC'!$B$47</f>
        <v>0.83235518436296574</v>
      </c>
      <c r="K42" s="21">
        <f ca="1">SUM('InyeccionesTroncales-SIC'!B$12:B43)/'InyeccionesTroncales-SIC'!$B$47</f>
        <v>0.82562472714115631</v>
      </c>
      <c r="L42" s="21">
        <f ca="1">SUM('InyeccionesTroncales-SIC'!B$13:B43)/'InyeccionesTroncales-SIC'!$B$47</f>
        <v>0.82359817174998873</v>
      </c>
      <c r="M42" s="21">
        <f ca="1">SUM('InyeccionesTroncales-SIC'!B$14:B43)/'InyeccionesTroncales-SIC'!$B$47</f>
        <v>0.81633399997733314</v>
      </c>
      <c r="N42" s="21">
        <f ca="1">SUM('InyeccionesTroncales-SIC'!B$15:B43)/'InyeccionesTroncales-SIC'!$B$47</f>
        <v>0.81077415351718085</v>
      </c>
      <c r="O42" s="21">
        <f ca="1">SUM('InyeccionesTroncales-SIC'!B$16:B43)/'InyeccionesTroncales-SIC'!$B$47</f>
        <v>0.70838636101415686</v>
      </c>
      <c r="P42" s="21">
        <f ca="1">SUM('InyeccionesTroncales-SIC'!B$17:B43)/'InyeccionesTroncales-SIC'!$B$47</f>
        <v>0.68028140042820262</v>
      </c>
      <c r="Q42" s="21">
        <f ca="1">SUM('InyeccionesTroncales-SIC'!B$18:B43)/'InyeccionesTroncales-SIC'!$B$47</f>
        <v>0.6625314946938643</v>
      </c>
      <c r="R42" s="21">
        <f ca="1">SUM('InyeccionesTroncales-SIC'!B$19:B43)/'InyeccionesTroncales-SIC'!$B$47</f>
        <v>0.63548291071752339</v>
      </c>
      <c r="S42" s="21">
        <f ca="1">SUM('InyeccionesTroncales-SIC'!B$20:B43)/'InyeccionesTroncales-SIC'!$B$47</f>
        <v>0.63548291071752339</v>
      </c>
      <c r="T42" s="21">
        <f ca="1">SUM('InyeccionesTroncales-SIC'!B$21:B43)/'InyeccionesTroncales-SIC'!$B$47</f>
        <v>0.63548291071752339</v>
      </c>
      <c r="U42" s="21">
        <f ca="1">SUM('InyeccionesTroncales-SIC'!B$22:B43)/'InyeccionesTroncales-SIC'!$B$47</f>
        <v>0.5593403472454791</v>
      </c>
      <c r="V42" s="21">
        <f ca="1">SUM('InyeccionesTroncales-SIC'!B$23:B43)/'InyeccionesTroncales-SIC'!$B$47</f>
        <v>0.55009869456360849</v>
      </c>
      <c r="W42" s="21">
        <f ca="1">SUM('InyeccionesTroncales-SIC'!B$24:B43)/'InyeccionesTroncales-SIC'!$B$47</f>
        <v>0.55009869456360849</v>
      </c>
      <c r="X42" s="21">
        <f ca="1">SUM('InyeccionesTroncales-SIC'!B$25:B43)/'InyeccionesTroncales-SIC'!$B$47</f>
        <v>0.54914700019250073</v>
      </c>
      <c r="Y42" s="21">
        <f ca="1">SUM('InyeccionesTroncales-SIC'!B$26:B43)/'InyeccionesTroncales-SIC'!$B$47</f>
        <v>0.52760728396310541</v>
      </c>
      <c r="Z42" s="21">
        <f ca="1">SUM('InyeccionesTroncales-SIC'!B$27:B43)/'InyeccionesTroncales-SIC'!$B$47</f>
        <v>0.52760728396310541</v>
      </c>
      <c r="AA42" s="21">
        <f ca="1">SUM('InyeccionesTroncales-SIC'!B$28:B43)/'InyeccionesTroncales-SIC'!$B$47</f>
        <v>0.52760728396310541</v>
      </c>
      <c r="AB42" s="21">
        <f ca="1">SUM('InyeccionesTroncales-SIC'!B$29:B43)/'InyeccionesTroncales-SIC'!$B$47</f>
        <v>0.52748872223105692</v>
      </c>
      <c r="AC42" s="21">
        <f ca="1">SUM('InyeccionesTroncales-SIC'!B$30:B43)/'InyeccionesTroncales-SIC'!$B$47</f>
        <v>0.51196263860958813</v>
      </c>
      <c r="AD42" s="21">
        <f ca="1">SUM('InyeccionesTroncales-SIC'!B$31:B43)/'InyeccionesTroncales-SIC'!$B$47</f>
        <v>0.44538031433482589</v>
      </c>
      <c r="AE42" s="21">
        <f ca="1">SUM('InyeccionesTroncales-SIC'!B$32:B43)/'InyeccionesTroncales-SIC'!$B$47</f>
        <v>0.39641334054247168</v>
      </c>
      <c r="AF42" s="21">
        <f ca="1">SUM('InyeccionesTroncales-SIC'!B$33:B43)/'InyeccionesTroncales-SIC'!$B$47</f>
        <v>0.33303267929814095</v>
      </c>
      <c r="AG42" s="21">
        <f ca="1">SUM('InyeccionesTroncales-SIC'!B$34:B43)/'InyeccionesTroncales-SIC'!$B$47</f>
        <v>0.33303267929814095</v>
      </c>
      <c r="AH42" s="21">
        <f ca="1">SUM('InyeccionesTroncales-SIC'!B$35:B43)/'InyeccionesTroncales-SIC'!$B$47</f>
        <v>0.29342284851432254</v>
      </c>
      <c r="AI42" s="21">
        <f ca="1">SUM('InyeccionesTroncales-SIC'!B$36:B43)/'InyeccionesTroncales-SIC'!$B$47</f>
        <v>0.28236288148634375</v>
      </c>
      <c r="AJ42" s="21">
        <f ca="1">SUM('InyeccionesTroncales-SIC'!B$37:B43)/'InyeccionesTroncales-SIC'!$B$47</f>
        <v>4.7507848772651136E-2</v>
      </c>
      <c r="AK42" s="21">
        <f ca="1">SUM('InyeccionesTroncales-SIC'!B$38:B43)/'InyeccionesTroncales-SIC'!$B$47</f>
        <v>4.7507848772651136E-2</v>
      </c>
      <c r="AL42" s="21">
        <f ca="1">SUM('InyeccionesTroncales-SIC'!B$39:B43)/'InyeccionesTroncales-SIC'!$B$47</f>
        <v>1.3983797370704518E-2</v>
      </c>
      <c r="AM42" s="21">
        <f ca="1">SUM('InyeccionesTroncales-SIC'!B$40:B43)/'InyeccionesTroncales-SIC'!$B$47</f>
        <v>9.7050306850806276E-3</v>
      </c>
      <c r="AN42" s="21">
        <f ca="1">SUM('InyeccionesTroncales-SIC'!B$41:B43)/'InyeccionesTroncales-SIC'!$B$47</f>
        <v>6.0400124830768944E-3</v>
      </c>
      <c r="AO42" s="21">
        <f ca="1">SUM('InyeccionesTroncales-SIC'!B$42:B43)/'InyeccionesTroncales-SIC'!$B$47</f>
        <v>6.0400124830768944E-3</v>
      </c>
      <c r="AP42" s="21">
        <f ca="1">SUM('InyeccionesTroncales-SIC'!B$43:B43)/'InyeccionesTroncales-SIC'!$B$47</f>
        <v>4.7294860054635066E-4</v>
      </c>
      <c r="AQ42" s="21"/>
      <c r="AR42" s="21"/>
      <c r="AS42" s="20"/>
    </row>
    <row r="43" spans="1:45" s="18" customFormat="1" x14ac:dyDescent="0.25">
      <c r="A43" s="2" t="s">
        <v>34</v>
      </c>
      <c r="B43" s="21">
        <f ca="1">SUM('InyeccionesTroncales-SIC'!B$3:B44)/'InyeccionesTroncales-SIC'!$B$47</f>
        <v>0.9740878759331284</v>
      </c>
      <c r="C43" s="21">
        <f ca="1">SUM('InyeccionesTroncales-SIC'!B$4:B44)/'InyeccionesTroncales-SIC'!$B$47</f>
        <v>0.95173431037083578</v>
      </c>
      <c r="D43" s="21">
        <f ca="1">SUM('InyeccionesTroncales-SIC'!B$5:B44)/'InyeccionesTroncales-SIC'!$B$47</f>
        <v>0.94386793910732458</v>
      </c>
      <c r="E43" s="21">
        <f ca="1">SUM('InyeccionesTroncales-SIC'!B$6:B44)/'InyeccionesTroncales-SIC'!$B$47</f>
        <v>0.94153219840563018</v>
      </c>
      <c r="F43" s="21">
        <f ca="1">SUM('InyeccionesTroncales-SIC'!B$7:B44)/'InyeccionesTroncales-SIC'!$B$47</f>
        <v>0.9364703984645627</v>
      </c>
      <c r="G43" s="21">
        <f ca="1">SUM('InyeccionesTroncales-SIC'!B$8:B44)/'InyeccionesTroncales-SIC'!$B$47</f>
        <v>0.85392401474902124</v>
      </c>
      <c r="H43" s="21">
        <f ca="1">SUM('InyeccionesTroncales-SIC'!B$9:B44)/'InyeccionesTroncales-SIC'!$B$47</f>
        <v>0.85275520721852194</v>
      </c>
      <c r="I43" s="21">
        <f ca="1">SUM('InyeccionesTroncales-SIC'!B$10:B44)/'InyeccionesTroncales-SIC'!$B$47</f>
        <v>0.8507416686156718</v>
      </c>
      <c r="J43" s="21">
        <f ca="1">SUM('InyeccionesTroncales-SIC'!B$11:B44)/'InyeccionesTroncales-SIC'!$B$47</f>
        <v>0.8462758848213161</v>
      </c>
      <c r="K43" s="21">
        <f ca="1">SUM('InyeccionesTroncales-SIC'!B$12:B44)/'InyeccionesTroncales-SIC'!$B$47</f>
        <v>0.83954542759950668</v>
      </c>
      <c r="L43" s="21">
        <f ca="1">SUM('InyeccionesTroncales-SIC'!B$13:B44)/'InyeccionesTroncales-SIC'!$B$47</f>
        <v>0.83751887220833909</v>
      </c>
      <c r="M43" s="21">
        <f ca="1">SUM('InyeccionesTroncales-SIC'!B$14:B44)/'InyeccionesTroncales-SIC'!$B$47</f>
        <v>0.83025470043568361</v>
      </c>
      <c r="N43" s="21">
        <f ca="1">SUM('InyeccionesTroncales-SIC'!B$15:B44)/'InyeccionesTroncales-SIC'!$B$47</f>
        <v>0.82469485397553122</v>
      </c>
      <c r="O43" s="21">
        <f ca="1">SUM('InyeccionesTroncales-SIC'!B$16:B44)/'InyeccionesTroncales-SIC'!$B$47</f>
        <v>0.72230706147250723</v>
      </c>
      <c r="P43" s="21">
        <f ca="1">SUM('InyeccionesTroncales-SIC'!B$17:B44)/'InyeccionesTroncales-SIC'!$B$47</f>
        <v>0.6942021008865531</v>
      </c>
      <c r="Q43" s="21">
        <f ca="1">SUM('InyeccionesTroncales-SIC'!B$18:B44)/'InyeccionesTroncales-SIC'!$B$47</f>
        <v>0.67645219515221477</v>
      </c>
      <c r="R43" s="21">
        <f ca="1">SUM('InyeccionesTroncales-SIC'!B$19:B44)/'InyeccionesTroncales-SIC'!$B$47</f>
        <v>0.64940361117587375</v>
      </c>
      <c r="S43" s="21">
        <f ca="1">SUM('InyeccionesTroncales-SIC'!B$20:B44)/'InyeccionesTroncales-SIC'!$B$47</f>
        <v>0.64940361117587375</v>
      </c>
      <c r="T43" s="21">
        <f ca="1">SUM('InyeccionesTroncales-SIC'!B$21:B44)/'InyeccionesTroncales-SIC'!$B$47</f>
        <v>0.64940361117587375</v>
      </c>
      <c r="U43" s="21">
        <f ca="1">SUM('InyeccionesTroncales-SIC'!B$22:B44)/'InyeccionesTroncales-SIC'!$B$47</f>
        <v>0.57326104770382946</v>
      </c>
      <c r="V43" s="21">
        <f ca="1">SUM('InyeccionesTroncales-SIC'!B$23:B44)/'InyeccionesTroncales-SIC'!$B$47</f>
        <v>0.56401939502195886</v>
      </c>
      <c r="W43" s="21">
        <f ca="1">SUM('InyeccionesTroncales-SIC'!B$24:B44)/'InyeccionesTroncales-SIC'!$B$47</f>
        <v>0.56401939502195886</v>
      </c>
      <c r="X43" s="21">
        <f ca="1">SUM('InyeccionesTroncales-SIC'!B$25:B44)/'InyeccionesTroncales-SIC'!$B$47</f>
        <v>0.5630677006508511</v>
      </c>
      <c r="Y43" s="21">
        <f ca="1">SUM('InyeccionesTroncales-SIC'!B$26:B44)/'InyeccionesTroncales-SIC'!$B$47</f>
        <v>0.54152798442145578</v>
      </c>
      <c r="Z43" s="21">
        <f ca="1">SUM('InyeccionesTroncales-SIC'!B$27:B44)/'InyeccionesTroncales-SIC'!$B$47</f>
        <v>0.54152798442145578</v>
      </c>
      <c r="AA43" s="21">
        <f ca="1">SUM('InyeccionesTroncales-SIC'!B$28:B44)/'InyeccionesTroncales-SIC'!$B$47</f>
        <v>0.54152798442145578</v>
      </c>
      <c r="AB43" s="21">
        <f ca="1">SUM('InyeccionesTroncales-SIC'!B$29:B44)/'InyeccionesTroncales-SIC'!$B$47</f>
        <v>0.54140942268940728</v>
      </c>
      <c r="AC43" s="21">
        <f ca="1">SUM('InyeccionesTroncales-SIC'!B$30:B44)/'InyeccionesTroncales-SIC'!$B$47</f>
        <v>0.52588333906793838</v>
      </c>
      <c r="AD43" s="21">
        <f ca="1">SUM('InyeccionesTroncales-SIC'!B$31:B44)/'InyeccionesTroncales-SIC'!$B$47</f>
        <v>0.45930101479317625</v>
      </c>
      <c r="AE43" s="21">
        <f ca="1">SUM('InyeccionesTroncales-SIC'!B$32:B44)/'InyeccionesTroncales-SIC'!$B$47</f>
        <v>0.4103340410008221</v>
      </c>
      <c r="AF43" s="21">
        <f ca="1">SUM('InyeccionesTroncales-SIC'!B$33:B44)/'InyeccionesTroncales-SIC'!$B$47</f>
        <v>0.34695337975649132</v>
      </c>
      <c r="AG43" s="21">
        <f ca="1">SUM('InyeccionesTroncales-SIC'!B$34:B44)/'InyeccionesTroncales-SIC'!$B$47</f>
        <v>0.34695337975649132</v>
      </c>
      <c r="AH43" s="21">
        <f ca="1">SUM('InyeccionesTroncales-SIC'!B$35:B44)/'InyeccionesTroncales-SIC'!$B$47</f>
        <v>0.30734354897267291</v>
      </c>
      <c r="AI43" s="21">
        <f ca="1">SUM('InyeccionesTroncales-SIC'!B$36:B44)/'InyeccionesTroncales-SIC'!$B$47</f>
        <v>0.29628358194469412</v>
      </c>
      <c r="AJ43" s="21">
        <f ca="1">SUM('InyeccionesTroncales-SIC'!B$37:B44)/'InyeccionesTroncales-SIC'!$B$47</f>
        <v>6.1428549231001509E-2</v>
      </c>
      <c r="AK43" s="21">
        <f ca="1">SUM('InyeccionesTroncales-SIC'!B$38:B44)/'InyeccionesTroncales-SIC'!$B$47</f>
        <v>6.1428549231001509E-2</v>
      </c>
      <c r="AL43" s="21">
        <f ca="1">SUM('InyeccionesTroncales-SIC'!B$39:B44)/'InyeccionesTroncales-SIC'!$B$47</f>
        <v>2.7904497829054891E-2</v>
      </c>
      <c r="AM43" s="21">
        <f ca="1">SUM('InyeccionesTroncales-SIC'!B$40:B44)/'InyeccionesTroncales-SIC'!$B$47</f>
        <v>2.3625731143430997E-2</v>
      </c>
      <c r="AN43" s="21">
        <f ca="1">SUM('InyeccionesTroncales-SIC'!B$41:B44)/'InyeccionesTroncales-SIC'!$B$47</f>
        <v>1.9960712941427265E-2</v>
      </c>
      <c r="AO43" s="21">
        <f ca="1">SUM('InyeccionesTroncales-SIC'!B$42:B44)/'InyeccionesTroncales-SIC'!$B$47</f>
        <v>1.9960712941427265E-2</v>
      </c>
      <c r="AP43" s="21">
        <f ca="1">SUM('InyeccionesTroncales-SIC'!B$43:B44)/'InyeccionesTroncales-SIC'!$B$47</f>
        <v>1.4393649058896721E-2</v>
      </c>
      <c r="AQ43" s="21">
        <f ca="1">SUM('InyeccionesTroncales-SIC'!B$44:B44)/'InyeccionesTroncales-SIC'!$B$47</f>
        <v>1.3920700458350371E-2</v>
      </c>
      <c r="AR43" s="21"/>
      <c r="AS43" s="20"/>
    </row>
    <row r="44" spans="1:45" s="18" customFormat="1" x14ac:dyDescent="0.25">
      <c r="A44" s="2" t="s">
        <v>35</v>
      </c>
      <c r="B44" s="21">
        <f ca="1">SUM('InyeccionesTroncales-SIC'!B$3:B45)/'InyeccionesTroncales-SIC'!$B$47</f>
        <v>0.97913719053198112</v>
      </c>
      <c r="C44" s="21">
        <f ca="1">SUM('InyeccionesTroncales-SIC'!B$4:B45)/'InyeccionesTroncales-SIC'!$B$47</f>
        <v>0.9567836249696885</v>
      </c>
      <c r="D44" s="21">
        <f ca="1">SUM('InyeccionesTroncales-SIC'!B$5:B45)/'InyeccionesTroncales-SIC'!$B$47</f>
        <v>0.9489172537061773</v>
      </c>
      <c r="E44" s="21">
        <f ca="1">SUM('InyeccionesTroncales-SIC'!B$6:B45)/'InyeccionesTroncales-SIC'!$B$47</f>
        <v>0.94658151300448301</v>
      </c>
      <c r="F44" s="21">
        <f ca="1">SUM('InyeccionesTroncales-SIC'!B$7:B45)/'InyeccionesTroncales-SIC'!$B$47</f>
        <v>0.94151971306341542</v>
      </c>
      <c r="G44" s="21">
        <f ca="1">SUM('InyeccionesTroncales-SIC'!B$8:B45)/'InyeccionesTroncales-SIC'!$B$47</f>
        <v>0.85897332934787396</v>
      </c>
      <c r="H44" s="21">
        <f ca="1">SUM('InyeccionesTroncales-SIC'!B$9:B45)/'InyeccionesTroncales-SIC'!$B$47</f>
        <v>0.85780452181737465</v>
      </c>
      <c r="I44" s="21">
        <f ca="1">SUM('InyeccionesTroncales-SIC'!B$10:B45)/'InyeccionesTroncales-SIC'!$B$47</f>
        <v>0.85579098321452451</v>
      </c>
      <c r="J44" s="21">
        <f ca="1">SUM('InyeccionesTroncales-SIC'!B$11:B45)/'InyeccionesTroncales-SIC'!$B$47</f>
        <v>0.85132519942016882</v>
      </c>
      <c r="K44" s="21">
        <f ca="1">SUM('InyeccionesTroncales-SIC'!B$12:B45)/'InyeccionesTroncales-SIC'!$B$47</f>
        <v>0.84459474219835939</v>
      </c>
      <c r="L44" s="21">
        <f ca="1">SUM('InyeccionesTroncales-SIC'!B$13:B45)/'InyeccionesTroncales-SIC'!$B$47</f>
        <v>0.84256818680719181</v>
      </c>
      <c r="M44" s="21">
        <f ca="1">SUM('InyeccionesTroncales-SIC'!B$14:B45)/'InyeccionesTroncales-SIC'!$B$47</f>
        <v>0.83530401503453633</v>
      </c>
      <c r="N44" s="21">
        <f ca="1">SUM('InyeccionesTroncales-SIC'!B$15:B45)/'InyeccionesTroncales-SIC'!$B$47</f>
        <v>0.82974416857438393</v>
      </c>
      <c r="O44" s="21">
        <f ca="1">SUM('InyeccionesTroncales-SIC'!B$16:B45)/'InyeccionesTroncales-SIC'!$B$47</f>
        <v>0.72735637607135994</v>
      </c>
      <c r="P44" s="21">
        <f ca="1">SUM('InyeccionesTroncales-SIC'!B$17:B45)/'InyeccionesTroncales-SIC'!$B$47</f>
        <v>0.69925141548540581</v>
      </c>
      <c r="Q44" s="21">
        <f ca="1">SUM('InyeccionesTroncales-SIC'!B$18:B45)/'InyeccionesTroncales-SIC'!$B$47</f>
        <v>0.68150150975106749</v>
      </c>
      <c r="R44" s="21">
        <f ca="1">SUM('InyeccionesTroncales-SIC'!B$19:B45)/'InyeccionesTroncales-SIC'!$B$47</f>
        <v>0.65445292577472647</v>
      </c>
      <c r="S44" s="21">
        <f ca="1">SUM('InyeccionesTroncales-SIC'!B$20:B45)/'InyeccionesTroncales-SIC'!$B$47</f>
        <v>0.65445292577472647</v>
      </c>
      <c r="T44" s="21">
        <f ca="1">SUM('InyeccionesTroncales-SIC'!B$21:B45)/'InyeccionesTroncales-SIC'!$B$47</f>
        <v>0.65445292577472647</v>
      </c>
      <c r="U44" s="21">
        <f ca="1">SUM('InyeccionesTroncales-SIC'!B$22:B45)/'InyeccionesTroncales-SIC'!$B$47</f>
        <v>0.57831036230268218</v>
      </c>
      <c r="V44" s="21">
        <f ca="1">SUM('InyeccionesTroncales-SIC'!B$23:B45)/'InyeccionesTroncales-SIC'!$B$47</f>
        <v>0.56906870962081157</v>
      </c>
      <c r="W44" s="21">
        <f ca="1">SUM('InyeccionesTroncales-SIC'!B$24:B45)/'InyeccionesTroncales-SIC'!$B$47</f>
        <v>0.56906870962081157</v>
      </c>
      <c r="X44" s="21">
        <f ca="1">SUM('InyeccionesTroncales-SIC'!B$25:B45)/'InyeccionesTroncales-SIC'!$B$47</f>
        <v>0.56811701524970382</v>
      </c>
      <c r="Y44" s="21">
        <f ca="1">SUM('InyeccionesTroncales-SIC'!B$26:B45)/'InyeccionesTroncales-SIC'!$B$47</f>
        <v>0.54657729902030849</v>
      </c>
      <c r="Z44" s="21">
        <f ca="1">SUM('InyeccionesTroncales-SIC'!B$27:B45)/'InyeccionesTroncales-SIC'!$B$47</f>
        <v>0.54657729902030849</v>
      </c>
      <c r="AA44" s="21">
        <f ca="1">SUM('InyeccionesTroncales-SIC'!B$28:B45)/'InyeccionesTroncales-SIC'!$B$47</f>
        <v>0.54657729902030849</v>
      </c>
      <c r="AB44" s="21">
        <f ca="1">SUM('InyeccionesTroncales-SIC'!B$29:B45)/'InyeccionesTroncales-SIC'!$B$47</f>
        <v>0.54645873728826</v>
      </c>
      <c r="AC44" s="21">
        <f ca="1">SUM('InyeccionesTroncales-SIC'!B$30:B45)/'InyeccionesTroncales-SIC'!$B$47</f>
        <v>0.5309326536667911</v>
      </c>
      <c r="AD44" s="21">
        <f ca="1">SUM('InyeccionesTroncales-SIC'!B$31:B45)/'InyeccionesTroncales-SIC'!$B$47</f>
        <v>0.46435032939202897</v>
      </c>
      <c r="AE44" s="21">
        <f ca="1">SUM('InyeccionesTroncales-SIC'!B$32:B45)/'InyeccionesTroncales-SIC'!$B$47</f>
        <v>0.41538335559967482</v>
      </c>
      <c r="AF44" s="21">
        <f ca="1">SUM('InyeccionesTroncales-SIC'!B$33:B45)/'InyeccionesTroncales-SIC'!$B$47</f>
        <v>0.35200269435534404</v>
      </c>
      <c r="AG44" s="21">
        <f ca="1">SUM('InyeccionesTroncales-SIC'!B$34:B45)/'InyeccionesTroncales-SIC'!$B$47</f>
        <v>0.35200269435534404</v>
      </c>
      <c r="AH44" s="21">
        <f ca="1">SUM('InyeccionesTroncales-SIC'!B$35:B45)/'InyeccionesTroncales-SIC'!$B$47</f>
        <v>0.31239286357152563</v>
      </c>
      <c r="AI44" s="21">
        <f ca="1">SUM('InyeccionesTroncales-SIC'!B$36:B45)/'InyeccionesTroncales-SIC'!$B$47</f>
        <v>0.30133289654354684</v>
      </c>
      <c r="AJ44" s="21">
        <f ca="1">SUM('InyeccionesTroncales-SIC'!B$37:B45)/'InyeccionesTroncales-SIC'!$B$47</f>
        <v>6.6477863829854211E-2</v>
      </c>
      <c r="AK44" s="21">
        <f ca="1">SUM('InyeccionesTroncales-SIC'!B$38:B45)/'InyeccionesTroncales-SIC'!$B$47</f>
        <v>6.6477863829854211E-2</v>
      </c>
      <c r="AL44" s="21">
        <f ca="1">SUM('InyeccionesTroncales-SIC'!B$39:B45)/'InyeccionesTroncales-SIC'!$B$47</f>
        <v>3.2953812427907597E-2</v>
      </c>
      <c r="AM44" s="21">
        <f ca="1">SUM('InyeccionesTroncales-SIC'!B$40:B45)/'InyeccionesTroncales-SIC'!$B$47</f>
        <v>2.8675045742283703E-2</v>
      </c>
      <c r="AN44" s="21">
        <f ca="1">SUM('InyeccionesTroncales-SIC'!B$41:B45)/'InyeccionesTroncales-SIC'!$B$47</f>
        <v>2.5010027540279967E-2</v>
      </c>
      <c r="AO44" s="21">
        <f ca="1">SUM('InyeccionesTroncales-SIC'!B$42:B45)/'InyeccionesTroncales-SIC'!$B$47</f>
        <v>2.5010027540279967E-2</v>
      </c>
      <c r="AP44" s="21">
        <f ca="1">SUM('InyeccionesTroncales-SIC'!B$43:B45)/'InyeccionesTroncales-SIC'!$B$47</f>
        <v>1.9442963657749425E-2</v>
      </c>
      <c r="AQ44" s="21">
        <f ca="1">SUM('InyeccionesTroncales-SIC'!B$44:B45)/'InyeccionesTroncales-SIC'!$B$47</f>
        <v>1.8970015057203072E-2</v>
      </c>
      <c r="AR44" s="21">
        <f ca="1">SUM('InyeccionesTroncales-SIC'!B$45:B45)/'InyeccionesTroncales-SIC'!$B$47</f>
        <v>5.0493145988527027E-3</v>
      </c>
      <c r="AS44" s="20"/>
    </row>
    <row r="45" spans="1:45" s="18" customFormat="1" x14ac:dyDescent="0.25">
      <c r="A45" s="2" t="s">
        <v>36</v>
      </c>
      <c r="B45" s="21">
        <f ca="1">SUM('InyeccionesTroncales-SIC'!B$3:B46)/'InyeccionesTroncales-SIC'!$B$47</f>
        <v>1</v>
      </c>
      <c r="C45" s="21">
        <f ca="1">SUM('InyeccionesTroncales-SIC'!B$4:B46)/'InyeccionesTroncales-SIC'!$B$47</f>
        <v>0.97764643443770738</v>
      </c>
      <c r="D45" s="21">
        <f ca="1">SUM('InyeccionesTroncales-SIC'!B$5:B46)/'InyeccionesTroncales-SIC'!$B$47</f>
        <v>0.96978006317419618</v>
      </c>
      <c r="E45" s="21">
        <f ca="1">SUM('InyeccionesTroncales-SIC'!B$6:B46)/'InyeccionesTroncales-SIC'!$B$47</f>
        <v>0.96744432247250178</v>
      </c>
      <c r="F45" s="21">
        <f ca="1">SUM('InyeccionesTroncales-SIC'!B$7:B46)/'InyeccionesTroncales-SIC'!$B$47</f>
        <v>0.9623825225314343</v>
      </c>
      <c r="G45" s="21">
        <f ca="1">SUM('InyeccionesTroncales-SIC'!B$8:B46)/'InyeccionesTroncales-SIC'!$B$47</f>
        <v>0.87983613881589284</v>
      </c>
      <c r="H45" s="21">
        <f ca="1">SUM('InyeccionesTroncales-SIC'!B$9:B46)/'InyeccionesTroncales-SIC'!$B$47</f>
        <v>0.87866733128539354</v>
      </c>
      <c r="I45" s="21">
        <f ca="1">SUM('InyeccionesTroncales-SIC'!B$10:B46)/'InyeccionesTroncales-SIC'!$B$47</f>
        <v>0.8766537926825434</v>
      </c>
      <c r="J45" s="21">
        <f ca="1">SUM('InyeccionesTroncales-SIC'!B$11:B46)/'InyeccionesTroncales-SIC'!$B$47</f>
        <v>0.8721880088881877</v>
      </c>
      <c r="K45" s="21">
        <f ca="1">SUM('InyeccionesTroncales-SIC'!B$12:B46)/'InyeccionesTroncales-SIC'!$B$47</f>
        <v>0.86545755166637828</v>
      </c>
      <c r="L45" s="21">
        <f ca="1">SUM('InyeccionesTroncales-SIC'!B$13:B46)/'InyeccionesTroncales-SIC'!$B$47</f>
        <v>0.86343099627521069</v>
      </c>
      <c r="M45" s="21">
        <f ca="1">SUM('InyeccionesTroncales-SIC'!B$14:B46)/'InyeccionesTroncales-SIC'!$B$47</f>
        <v>0.85616682450255521</v>
      </c>
      <c r="N45" s="21">
        <f ca="1">SUM('InyeccionesTroncales-SIC'!B$15:B46)/'InyeccionesTroncales-SIC'!$B$47</f>
        <v>0.85060697804240282</v>
      </c>
      <c r="O45" s="21">
        <f ca="1">SUM('InyeccionesTroncales-SIC'!B$16:B46)/'InyeccionesTroncales-SIC'!$B$47</f>
        <v>0.74821918553937883</v>
      </c>
      <c r="P45" s="21">
        <f ca="1">SUM('InyeccionesTroncales-SIC'!B$17:B46)/'InyeccionesTroncales-SIC'!$B$47</f>
        <v>0.7201142249534247</v>
      </c>
      <c r="Q45" s="21">
        <f ca="1">SUM('InyeccionesTroncales-SIC'!B$18:B46)/'InyeccionesTroncales-SIC'!$B$47</f>
        <v>0.70236431921908637</v>
      </c>
      <c r="R45" s="21">
        <f ca="1">SUM('InyeccionesTroncales-SIC'!B$19:B46)/'InyeccionesTroncales-SIC'!$B$47</f>
        <v>0.67531573524274535</v>
      </c>
      <c r="S45" s="21">
        <f ca="1">SUM('InyeccionesTroncales-SIC'!B$20:B46)/'InyeccionesTroncales-SIC'!$B$47</f>
        <v>0.67531573524274535</v>
      </c>
      <c r="T45" s="21">
        <f ca="1">SUM('InyeccionesTroncales-SIC'!B$21:B46)/'InyeccionesTroncales-SIC'!$B$47</f>
        <v>0.67531573524274535</v>
      </c>
      <c r="U45" s="21">
        <f ca="1">SUM('InyeccionesTroncales-SIC'!B$22:B46)/'InyeccionesTroncales-SIC'!$B$47</f>
        <v>0.59917317177070106</v>
      </c>
      <c r="V45" s="21">
        <f ca="1">SUM('InyeccionesTroncales-SIC'!B$23:B46)/'InyeccionesTroncales-SIC'!$B$47</f>
        <v>0.58993151908883046</v>
      </c>
      <c r="W45" s="21">
        <f ca="1">SUM('InyeccionesTroncales-SIC'!B$24:B46)/'InyeccionesTroncales-SIC'!$B$47</f>
        <v>0.58993151908883046</v>
      </c>
      <c r="X45" s="21">
        <f ca="1">SUM('InyeccionesTroncales-SIC'!B$25:B46)/'InyeccionesTroncales-SIC'!$B$47</f>
        <v>0.5889798247177227</v>
      </c>
      <c r="Y45" s="21">
        <f ca="1">SUM('InyeccionesTroncales-SIC'!B$26:B46)/'InyeccionesTroncales-SIC'!$B$47</f>
        <v>0.56744010848832738</v>
      </c>
      <c r="Z45" s="21">
        <f ca="1">SUM('InyeccionesTroncales-SIC'!B$27:B46)/'InyeccionesTroncales-SIC'!$B$47</f>
        <v>0.56744010848832738</v>
      </c>
      <c r="AA45" s="21">
        <f ca="1">SUM('InyeccionesTroncales-SIC'!B$28:B46)/'InyeccionesTroncales-SIC'!$B$47</f>
        <v>0.56744010848832738</v>
      </c>
      <c r="AB45" s="21">
        <f ca="1">SUM('InyeccionesTroncales-SIC'!B$29:B46)/'InyeccionesTroncales-SIC'!$B$47</f>
        <v>0.56732154675627888</v>
      </c>
      <c r="AC45" s="21">
        <f ca="1">SUM('InyeccionesTroncales-SIC'!B$30:B46)/'InyeccionesTroncales-SIC'!$B$47</f>
        <v>0.55179546313480998</v>
      </c>
      <c r="AD45" s="21">
        <f ca="1">SUM('InyeccionesTroncales-SIC'!B$31:B46)/'InyeccionesTroncales-SIC'!$B$47</f>
        <v>0.48521313886004785</v>
      </c>
      <c r="AE45" s="21">
        <f ca="1">SUM('InyeccionesTroncales-SIC'!B$32:B46)/'InyeccionesTroncales-SIC'!$B$47</f>
        <v>0.4362461650676937</v>
      </c>
      <c r="AF45" s="21">
        <f ca="1">SUM('InyeccionesTroncales-SIC'!B$33:B46)/'InyeccionesTroncales-SIC'!$B$47</f>
        <v>0.37286550382336286</v>
      </c>
      <c r="AG45" s="21">
        <f ca="1">SUM('InyeccionesTroncales-SIC'!B$34:B46)/'InyeccionesTroncales-SIC'!$B$47</f>
        <v>0.37286550382336286</v>
      </c>
      <c r="AH45" s="21">
        <f ca="1">SUM('InyeccionesTroncales-SIC'!B$35:B46)/'InyeccionesTroncales-SIC'!$B$47</f>
        <v>0.33325567303954445</v>
      </c>
      <c r="AI45" s="21">
        <f ca="1">SUM('InyeccionesTroncales-SIC'!B$36:B46)/'InyeccionesTroncales-SIC'!$B$47</f>
        <v>0.32219570601156572</v>
      </c>
      <c r="AJ45" s="21">
        <f ca="1">SUM('InyeccionesTroncales-SIC'!B$37:B46)/'InyeccionesTroncales-SIC'!$B$47</f>
        <v>8.7340673297873053E-2</v>
      </c>
      <c r="AK45" s="21">
        <f ca="1">SUM('InyeccionesTroncales-SIC'!B$38:B46)/'InyeccionesTroncales-SIC'!$B$47</f>
        <v>8.7340673297873053E-2</v>
      </c>
      <c r="AL45" s="21">
        <f ca="1">SUM('InyeccionesTroncales-SIC'!B$39:B46)/'InyeccionesTroncales-SIC'!$B$47</f>
        <v>5.3816621895926439E-2</v>
      </c>
      <c r="AM45" s="21">
        <f ca="1">SUM('InyeccionesTroncales-SIC'!B$40:B46)/'InyeccionesTroncales-SIC'!$B$47</f>
        <v>4.9537855210302545E-2</v>
      </c>
      <c r="AN45" s="21">
        <f ca="1">SUM('InyeccionesTroncales-SIC'!B$41:B46)/'InyeccionesTroncales-SIC'!$B$47</f>
        <v>4.587283700829882E-2</v>
      </c>
      <c r="AO45" s="21">
        <f ca="1">SUM('InyeccionesTroncales-SIC'!B$42:B46)/'InyeccionesTroncales-SIC'!$B$47</f>
        <v>4.587283700829882E-2</v>
      </c>
      <c r="AP45" s="21">
        <f ca="1">SUM('InyeccionesTroncales-SIC'!B$43:B46)/'InyeccionesTroncales-SIC'!$B$47</f>
        <v>4.0305773125768274E-2</v>
      </c>
      <c r="AQ45" s="21">
        <f ca="1">SUM('InyeccionesTroncales-SIC'!B$44:B46)/'InyeccionesTroncales-SIC'!$B$47</f>
        <v>3.9832824525221917E-2</v>
      </c>
      <c r="AR45" s="21">
        <f ca="1">SUM('InyeccionesTroncales-SIC'!B$45:B46)/'InyeccionesTroncales-SIC'!$B$47</f>
        <v>2.5912124066871555E-2</v>
      </c>
      <c r="AS45" s="20">
        <f ca="1">SUM('InyeccionesTroncales-SIC'!B$46:B46)/'InyeccionesTroncales-SIC'!$B$47</f>
        <v>2.0862809468018849E-2</v>
      </c>
    </row>
    <row r="50" spans="1:3" x14ac:dyDescent="0.25">
      <c r="A50" s="28" t="s">
        <v>666</v>
      </c>
    </row>
    <row r="51" spans="1:3" x14ac:dyDescent="0.25">
      <c r="A51" s="28" t="s">
        <v>667</v>
      </c>
      <c r="C51" s="76">
        <f ca="1">(SUM('InyeccionesTroncales-SIC'!B$15:B39)-'InyeccionesTroncales-SIC'!B38)/'InyeccionesTroncales-SIC'!$B$47</f>
        <v>0.7675450714301536</v>
      </c>
    </row>
  </sheetData>
  <conditionalFormatting sqref="B2:AS45">
    <cfRule type="cellIs" dxfId="0" priority="1" operator="greaterThan">
      <formula>0.75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51"/>
  <sheetViews>
    <sheetView workbookViewId="0">
      <pane ySplit="600" topLeftCell="A32" activePane="bottomLeft"/>
      <selection activeCell="A13" sqref="A13"/>
      <selection pane="bottomLeft" activeCell="F53" sqref="F53"/>
    </sheetView>
  </sheetViews>
  <sheetFormatPr baseColWidth="10" defaultRowHeight="15" x14ac:dyDescent="0.25"/>
  <cols>
    <col min="1" max="1" width="20.28515625" style="28" bestFit="1" customWidth="1"/>
    <col min="2" max="2" width="20.28515625" style="30" bestFit="1" customWidth="1"/>
    <col min="3" max="6" width="16.85546875" style="30" bestFit="1" customWidth="1"/>
    <col min="7" max="7" width="18" style="30" bestFit="1" customWidth="1"/>
    <col min="8" max="10" width="16.85546875" style="30" bestFit="1" customWidth="1"/>
    <col min="11" max="11" width="18.85546875" style="30" bestFit="1" customWidth="1"/>
    <col min="12" max="13" width="16.85546875" style="30" bestFit="1" customWidth="1"/>
    <col min="14" max="14" width="18.28515625" style="30" bestFit="1" customWidth="1"/>
    <col min="15" max="15" width="11.5703125" style="30" bestFit="1" customWidth="1"/>
    <col min="16" max="16" width="14.140625" style="30" bestFit="1" customWidth="1"/>
    <col min="17" max="18" width="12" style="30" bestFit="1" customWidth="1"/>
    <col min="19" max="19" width="10.140625" style="30" bestFit="1" customWidth="1"/>
    <col min="20" max="20" width="14.7109375" style="30" bestFit="1" customWidth="1"/>
    <col min="21" max="21" width="10" style="30" bestFit="1" customWidth="1"/>
    <col min="22" max="22" width="12.140625" style="30" bestFit="1" customWidth="1"/>
    <col min="23" max="23" width="16.5703125" style="30" bestFit="1" customWidth="1"/>
    <col min="24" max="25" width="14.28515625" style="30" bestFit="1" customWidth="1"/>
    <col min="26" max="26" width="10" style="30" bestFit="1" customWidth="1"/>
    <col min="27" max="27" width="13.85546875" style="30" bestFit="1" customWidth="1"/>
    <col min="28" max="28" width="9.42578125" style="30" bestFit="1" customWidth="1"/>
    <col min="29" max="29" width="10.140625" style="30" bestFit="1" customWidth="1"/>
    <col min="30" max="30" width="10.7109375" style="30" bestFit="1" customWidth="1"/>
    <col min="31" max="32" width="9.85546875" style="30" bestFit="1" customWidth="1"/>
    <col min="33" max="33" width="11.85546875" style="30" bestFit="1" customWidth="1"/>
    <col min="34" max="34" width="13.140625" style="30" bestFit="1" customWidth="1"/>
    <col min="35" max="36" width="11.28515625" style="30" bestFit="1" customWidth="1"/>
    <col min="37" max="37" width="12.140625" style="30" bestFit="1" customWidth="1"/>
    <col min="38" max="39" width="11.42578125" style="30" bestFit="1" customWidth="1"/>
    <col min="40" max="40" width="10.140625" style="30" bestFit="1" customWidth="1"/>
    <col min="41" max="41" width="11.7109375" style="30" bestFit="1" customWidth="1"/>
    <col min="42" max="42" width="11.5703125" style="30" bestFit="1" customWidth="1"/>
    <col min="43" max="43" width="10" style="30" bestFit="1" customWidth="1"/>
    <col min="44" max="44" width="14.5703125" style="30" bestFit="1" customWidth="1"/>
    <col min="45" max="45" width="16.42578125" style="30" bestFit="1" customWidth="1"/>
    <col min="46" max="16384" width="11.42578125" style="30"/>
  </cols>
  <sheetData>
    <row r="1" spans="1:45" s="28" customFormat="1" x14ac:dyDescent="0.25">
      <c r="A1" s="2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33</v>
      </c>
      <c r="Q1" s="2" t="s">
        <v>14</v>
      </c>
      <c r="R1" s="2" t="s">
        <v>37</v>
      </c>
      <c r="S1" s="2" t="s">
        <v>15</v>
      </c>
      <c r="T1" s="2" t="s">
        <v>16</v>
      </c>
      <c r="U1" s="2" t="s">
        <v>30</v>
      </c>
      <c r="V1" s="2" t="s">
        <v>31</v>
      </c>
      <c r="W1" s="2" t="s">
        <v>21</v>
      </c>
      <c r="X1" s="2" t="s">
        <v>41</v>
      </c>
      <c r="Y1" s="2" t="s">
        <v>40</v>
      </c>
      <c r="Z1" s="2" t="s">
        <v>19</v>
      </c>
      <c r="AA1" s="2" t="s">
        <v>18</v>
      </c>
      <c r="AB1" s="2" t="s">
        <v>160</v>
      </c>
      <c r="AC1" s="2" t="s">
        <v>20</v>
      </c>
      <c r="AD1" s="2" t="s">
        <v>107</v>
      </c>
      <c r="AE1" s="2" t="s">
        <v>39</v>
      </c>
      <c r="AF1" s="2" t="s">
        <v>38</v>
      </c>
      <c r="AG1" s="2" t="s">
        <v>162</v>
      </c>
      <c r="AH1" s="2" t="s">
        <v>24</v>
      </c>
      <c r="AI1" s="2" t="s">
        <v>108</v>
      </c>
      <c r="AJ1" s="2" t="s">
        <v>174</v>
      </c>
      <c r="AK1" s="2" t="s">
        <v>175</v>
      </c>
      <c r="AL1" s="2" t="s">
        <v>25</v>
      </c>
      <c r="AM1" s="2" t="s">
        <v>26</v>
      </c>
      <c r="AN1" s="2" t="s">
        <v>176</v>
      </c>
      <c r="AO1" s="2" t="s">
        <v>32</v>
      </c>
      <c r="AP1" s="2" t="s">
        <v>29</v>
      </c>
      <c r="AQ1" s="2" t="s">
        <v>34</v>
      </c>
      <c r="AR1" s="2" t="s">
        <v>35</v>
      </c>
      <c r="AS1" s="2" t="s">
        <v>36</v>
      </c>
    </row>
    <row r="2" spans="1:45" x14ac:dyDescent="0.25">
      <c r="A2" s="2" t="s">
        <v>0</v>
      </c>
      <c r="B2" s="36"/>
      <c r="C2" s="37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8"/>
    </row>
    <row r="3" spans="1:45" x14ac:dyDescent="0.25">
      <c r="A3" s="2" t="s">
        <v>1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36"/>
      <c r="AO3" s="36"/>
      <c r="AP3" s="36"/>
      <c r="AQ3" s="36"/>
      <c r="AR3" s="36"/>
      <c r="AS3" s="38"/>
    </row>
    <row r="4" spans="1:45" x14ac:dyDescent="0.25">
      <c r="A4" s="2" t="s">
        <v>2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8"/>
    </row>
    <row r="5" spans="1:45" x14ac:dyDescent="0.25">
      <c r="A5" s="2" t="s">
        <v>3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8"/>
    </row>
    <row r="6" spans="1:45" x14ac:dyDescent="0.25">
      <c r="A6" s="2" t="s">
        <v>4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8"/>
    </row>
    <row r="7" spans="1:45" x14ac:dyDescent="0.25">
      <c r="A7" s="2" t="s">
        <v>5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8"/>
    </row>
    <row r="8" spans="1:45" x14ac:dyDescent="0.25">
      <c r="A8" s="2" t="s">
        <v>6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8"/>
    </row>
    <row r="9" spans="1:45" x14ac:dyDescent="0.25">
      <c r="A9" s="2" t="s">
        <v>7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8"/>
    </row>
    <row r="10" spans="1:45" x14ac:dyDescent="0.25">
      <c r="A10" s="2" t="s">
        <v>8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8"/>
    </row>
    <row r="11" spans="1:45" x14ac:dyDescent="0.25">
      <c r="A11" s="2" t="s">
        <v>9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8"/>
    </row>
    <row r="12" spans="1:45" x14ac:dyDescent="0.25">
      <c r="A12" s="2" t="s">
        <v>10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8"/>
    </row>
    <row r="13" spans="1:45" x14ac:dyDescent="0.25">
      <c r="A13" s="2" t="s">
        <v>11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8"/>
    </row>
    <row r="14" spans="1:45" x14ac:dyDescent="0.25">
      <c r="A14" s="2" t="s">
        <v>12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8"/>
    </row>
    <row r="15" spans="1:45" x14ac:dyDescent="0.25">
      <c r="A15" s="2" t="s">
        <v>13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8"/>
    </row>
    <row r="16" spans="1:45" x14ac:dyDescent="0.25">
      <c r="A16" s="2" t="s">
        <v>33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8"/>
    </row>
    <row r="17" spans="1:45" x14ac:dyDescent="0.25">
      <c r="A17" s="2" t="s">
        <v>14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8"/>
    </row>
    <row r="18" spans="1:45" x14ac:dyDescent="0.25">
      <c r="A18" s="2" t="s">
        <v>37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8"/>
    </row>
    <row r="19" spans="1:45" x14ac:dyDescent="0.25">
      <c r="A19" s="2" t="s">
        <v>15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8"/>
    </row>
    <row r="20" spans="1:45" x14ac:dyDescent="0.25">
      <c r="A20" s="2" t="s">
        <v>16</v>
      </c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8"/>
    </row>
    <row r="21" spans="1:45" x14ac:dyDescent="0.25">
      <c r="A21" s="2" t="s">
        <v>30</v>
      </c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8"/>
    </row>
    <row r="22" spans="1:45" x14ac:dyDescent="0.25">
      <c r="A22" s="2" t="s">
        <v>31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8"/>
    </row>
    <row r="23" spans="1:45" x14ac:dyDescent="0.25">
      <c r="A23" s="2" t="s">
        <v>21</v>
      </c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8"/>
    </row>
    <row r="24" spans="1:45" x14ac:dyDescent="0.25">
      <c r="A24" s="2" t="s">
        <v>41</v>
      </c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8"/>
    </row>
    <row r="25" spans="1:45" x14ac:dyDescent="0.25">
      <c r="A25" s="2" t="s">
        <v>40</v>
      </c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8"/>
    </row>
    <row r="26" spans="1:45" x14ac:dyDescent="0.25">
      <c r="A26" s="2" t="s">
        <v>19</v>
      </c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8"/>
    </row>
    <row r="27" spans="1:45" x14ac:dyDescent="0.25">
      <c r="A27" s="2" t="s">
        <v>18</v>
      </c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8"/>
    </row>
    <row r="28" spans="1:45" x14ac:dyDescent="0.25">
      <c r="A28" s="2" t="s">
        <v>160</v>
      </c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8"/>
    </row>
    <row r="29" spans="1:45" x14ac:dyDescent="0.25">
      <c r="A29" s="2" t="s">
        <v>20</v>
      </c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8"/>
    </row>
    <row r="30" spans="1:45" x14ac:dyDescent="0.25">
      <c r="A30" s="2" t="s">
        <v>107</v>
      </c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8"/>
    </row>
    <row r="31" spans="1:45" x14ac:dyDescent="0.25">
      <c r="A31" s="2" t="s">
        <v>39</v>
      </c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8"/>
    </row>
    <row r="32" spans="1:45" x14ac:dyDescent="0.25">
      <c r="A32" s="2" t="s">
        <v>38</v>
      </c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8"/>
    </row>
    <row r="33" spans="1:45" x14ac:dyDescent="0.25">
      <c r="A33" s="2" t="s">
        <v>162</v>
      </c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8"/>
    </row>
    <row r="34" spans="1:45" x14ac:dyDescent="0.25">
      <c r="A34" s="2" t="s">
        <v>24</v>
      </c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8"/>
    </row>
    <row r="35" spans="1:45" x14ac:dyDescent="0.25">
      <c r="A35" s="2" t="s">
        <v>108</v>
      </c>
      <c r="B35" s="35">
        <f>C35+SUM(AuxVISIC!$D$9,AuxVISIC!$D$86:$D$88)</f>
        <v>3002087698.1545167</v>
      </c>
      <c r="C35" s="35">
        <f>D35+SUM(AuxVISIC!$D$10)</f>
        <v>2883000051.8844943</v>
      </c>
      <c r="D35" s="35">
        <f>E35+SUM(AuxVISIC!$D$11)</f>
        <v>2861407041.2441235</v>
      </c>
      <c r="E35" s="35">
        <f>F35+SUM(AuxVISIC!$D$12:$D$14,AuxVISIC!$D$89:$D$91)</f>
        <v>2842549350.5973439</v>
      </c>
      <c r="F35" s="35">
        <f>G35+SUM(AuxVISIC!$D$15:$D$16,AuxVISIC!$D$92:$D$93)</f>
        <v>2615633684.420115</v>
      </c>
      <c r="G35" s="35">
        <f>H35+SUM(AuxVISIC!$D$17:$D$18)</f>
        <v>2392719953.3050141</v>
      </c>
      <c r="H35" s="35">
        <f>I35+SUM(AuxVISIC!$D$19,AuxVISIC!$D$22,AuxVISIC!$D$94:$D$95)</f>
        <v>2342125811.7158632</v>
      </c>
      <c r="I35" s="35">
        <f>J35+SUM(AuxVISIC!$D$23)</f>
        <v>2029049947.4587801</v>
      </c>
      <c r="J35" s="35">
        <f>K35+SUM(AuxVISIC!$D$21)</f>
        <v>2020012425.5876572</v>
      </c>
      <c r="K35" s="35">
        <f>L35+SUM(AuxVISIC!$D$20)</f>
        <v>2009748680.720711</v>
      </c>
      <c r="L35" s="35">
        <f>M35+SUM(AuxVISIC!$D$24:$D$25,AuxVISIC!$D$96)</f>
        <v>1986980337.977514</v>
      </c>
      <c r="M35" s="35">
        <f>N35+SUM(AuxVISIC!$D$26:$D$27)</f>
        <v>1946593783.5497231</v>
      </c>
      <c r="N35" s="35">
        <f>SUM(AuxVISIC!D3:D8,AuxVISIC!D28:D70,AuxVISIC!D97:D107)</f>
        <v>1902896752.2565651</v>
      </c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8"/>
    </row>
    <row r="36" spans="1:45" x14ac:dyDescent="0.25">
      <c r="A36" s="2" t="s">
        <v>174</v>
      </c>
      <c r="B36" s="35">
        <f>C36+SUM(AuxVISIC!$D$9,AuxVISIC!$D$86:$D$88)</f>
        <v>3002087698.1545167</v>
      </c>
      <c r="C36" s="35">
        <f>D36+SUM(AuxVISIC!$D$10)</f>
        <v>2883000051.8844943</v>
      </c>
      <c r="D36" s="35">
        <f>E36+SUM(AuxVISIC!$D$11)</f>
        <v>2861407041.2441235</v>
      </c>
      <c r="E36" s="35">
        <f>F36+SUM(AuxVISIC!$D$12:$D$14,AuxVISIC!$D$89:$D$91)</f>
        <v>2842549350.5973439</v>
      </c>
      <c r="F36" s="35">
        <f>G36+SUM(AuxVISIC!$D$15:$D$16,AuxVISIC!$D$92:$D$93)</f>
        <v>2615633684.420115</v>
      </c>
      <c r="G36" s="35">
        <f>H36+SUM(AuxVISIC!$D$17:$D$18)</f>
        <v>2392719953.3050141</v>
      </c>
      <c r="H36" s="35">
        <f>I36+SUM(AuxVISIC!$D$19,AuxVISIC!$D$22,AuxVISIC!$D$94:$D$95)</f>
        <v>2342125811.7158632</v>
      </c>
      <c r="I36" s="35">
        <f>J36+SUM(AuxVISIC!$D$23)</f>
        <v>2029049947.4587801</v>
      </c>
      <c r="J36" s="35">
        <f>K36+SUM(AuxVISIC!$D$21)</f>
        <v>2020012425.5876572</v>
      </c>
      <c r="K36" s="35">
        <f>L36+SUM(AuxVISIC!$D$20)</f>
        <v>2009748680.720711</v>
      </c>
      <c r="L36" s="35">
        <f>M36+SUM(AuxVISIC!$D$24:$D$25,AuxVISIC!$D$96)</f>
        <v>1986980337.977514</v>
      </c>
      <c r="M36" s="35">
        <f>N36+SUM(AuxVISIC!$D$26:$D$27)</f>
        <v>1946593783.5497231</v>
      </c>
      <c r="N36" s="35">
        <f>N35</f>
        <v>1902896752.2565651</v>
      </c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8"/>
    </row>
    <row r="37" spans="1:45" x14ac:dyDescent="0.25">
      <c r="A37" s="2" t="s">
        <v>175</v>
      </c>
      <c r="B37" s="35">
        <f>C37+SUM(AuxVISIC!$D$9,AuxVISIC!$D$86:$D$88)</f>
        <v>3011236979.6927824</v>
      </c>
      <c r="C37" s="35">
        <f>D37+SUM(AuxVISIC!$D$10)</f>
        <v>2892149333.42276</v>
      </c>
      <c r="D37" s="35">
        <f>E37+SUM(AuxVISIC!$D$11)</f>
        <v>2870556322.7823892</v>
      </c>
      <c r="E37" s="35">
        <f>F37+SUM(AuxVISIC!$D$12:$D$14,AuxVISIC!$D$89:$D$91)</f>
        <v>2851698632.1356096</v>
      </c>
      <c r="F37" s="35">
        <f>G37+SUM(AuxVISIC!$D$15:$D$16,AuxVISIC!$D$92:$D$93)</f>
        <v>2624782965.9583807</v>
      </c>
      <c r="G37" s="35">
        <f>H37+SUM(AuxVISIC!$D$17:$D$18)</f>
        <v>2401869234.8432798</v>
      </c>
      <c r="H37" s="35">
        <f>I37+SUM(AuxVISIC!$D$19,AuxVISIC!$D$22,AuxVISIC!$D$94:$D$95)</f>
        <v>2351275093.2541289</v>
      </c>
      <c r="I37" s="35">
        <f>J37+SUM(AuxVISIC!$D$23)</f>
        <v>2038199228.997046</v>
      </c>
      <c r="J37" s="35">
        <f>K37+SUM(AuxVISIC!$D$21)</f>
        <v>2029161707.1259232</v>
      </c>
      <c r="K37" s="35">
        <f>L37+SUM(AuxVISIC!$D$20)</f>
        <v>2018897962.2589769</v>
      </c>
      <c r="L37" s="35">
        <f>M37+SUM(AuxVISIC!$D$24:$D$25,AuxVISIC!$D$96)</f>
        <v>1996129619.51578</v>
      </c>
      <c r="M37" s="35">
        <f>N37+SUM(AuxVISIC!$D$26:$D$27)</f>
        <v>1955743065.0879891</v>
      </c>
      <c r="N37" s="35">
        <f>N36+SUM(AuxVISIC!D73:D74)</f>
        <v>1912046033.794831</v>
      </c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8"/>
    </row>
    <row r="38" spans="1:45" x14ac:dyDescent="0.25">
      <c r="A38" s="2" t="s">
        <v>25</v>
      </c>
      <c r="B38" s="35">
        <f>C38+SUM(AuxVISIC!$D$9,AuxVISIC!$D$86:$D$88)</f>
        <v>3019428873.2874374</v>
      </c>
      <c r="C38" s="35">
        <f>D38+SUM(AuxVISIC!$D$10)</f>
        <v>2900341227.017415</v>
      </c>
      <c r="D38" s="35">
        <f>E38+SUM(AuxVISIC!$D$11)</f>
        <v>2878748216.3770442</v>
      </c>
      <c r="E38" s="35">
        <f>F38+SUM(AuxVISIC!$D$12:$D$14,AuxVISIC!$D$89:$D$91)</f>
        <v>2859890525.7302647</v>
      </c>
      <c r="F38" s="35">
        <f>G38+SUM(AuxVISIC!$D$15:$D$16,AuxVISIC!$D$92:$D$93)</f>
        <v>2632974859.5530357</v>
      </c>
      <c r="G38" s="35">
        <f>H38+SUM(AuxVISIC!$D$17:$D$18)</f>
        <v>2410061128.4379349</v>
      </c>
      <c r="H38" s="35">
        <f>I38+SUM(AuxVISIC!$D$19,AuxVISIC!$D$22,AuxVISIC!$D$94:$D$95)</f>
        <v>2359466986.848784</v>
      </c>
      <c r="I38" s="35">
        <f>J38+SUM(AuxVISIC!$D$23)</f>
        <v>2046391122.5917008</v>
      </c>
      <c r="J38" s="35">
        <f>K38+SUM(AuxVISIC!$D$21)</f>
        <v>2037353600.720578</v>
      </c>
      <c r="K38" s="35">
        <f>L38+SUM(AuxVISIC!$D$20)</f>
        <v>2027089855.8536317</v>
      </c>
      <c r="L38" s="35">
        <f>M38+SUM(AuxVISIC!$D$24:$D$25,AuxVISIC!$D$96)</f>
        <v>2004321513.1104348</v>
      </c>
      <c r="M38" s="35">
        <f>N38+SUM(AuxVISIC!$D$26:$D$27)</f>
        <v>1963934958.6826439</v>
      </c>
      <c r="N38" s="35">
        <f>N37+SUM(AuxVISIC!D71)</f>
        <v>1920237927.3894858</v>
      </c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8"/>
    </row>
    <row r="39" spans="1:45" x14ac:dyDescent="0.25">
      <c r="A39" s="2" t="s">
        <v>26</v>
      </c>
      <c r="B39" s="35">
        <f>C39+SUM(AuxVISIC!$D$9,AuxVISIC!$D$86:$D$88)</f>
        <v>3060839598.5351377</v>
      </c>
      <c r="C39" s="35">
        <f>D39+SUM(AuxVISIC!$D$10)</f>
        <v>2941751952.2651153</v>
      </c>
      <c r="D39" s="35">
        <f>E39+SUM(AuxVISIC!$D$11)</f>
        <v>2920158941.6247444</v>
      </c>
      <c r="E39" s="35">
        <f>F39+SUM(AuxVISIC!$D$12:$D$14,AuxVISIC!$D$89:$D$91)</f>
        <v>2901301250.9779649</v>
      </c>
      <c r="F39" s="35">
        <f>G39+SUM(AuxVISIC!$D$15:$D$16,AuxVISIC!$D$92:$D$93)</f>
        <v>2674385584.800736</v>
      </c>
      <c r="G39" s="35">
        <f>H39+SUM(AuxVISIC!$D$17:$D$18)</f>
        <v>2451471853.6856351</v>
      </c>
      <c r="H39" s="35">
        <f>I39+SUM(AuxVISIC!$D$19,AuxVISIC!$D$22,AuxVISIC!$D$94:$D$95)</f>
        <v>2400877712.0964842</v>
      </c>
      <c r="I39" s="35">
        <f>J39+SUM(AuxVISIC!$D$23)</f>
        <v>2087801847.8394012</v>
      </c>
      <c r="J39" s="35">
        <f>K39+SUM(AuxVISIC!$D$21)</f>
        <v>2078764325.9682784</v>
      </c>
      <c r="K39" s="35">
        <f>L39+SUM(AuxVISIC!$D$20)</f>
        <v>2068500581.1013322</v>
      </c>
      <c r="L39" s="35">
        <f>M39+SUM(AuxVISIC!$D$24:$D$25,AuxVISIC!$D$96)</f>
        <v>2045732238.3581352</v>
      </c>
      <c r="M39" s="35">
        <f>N39+SUM(AuxVISIC!$D$26:$D$27)</f>
        <v>2005345683.9303443</v>
      </c>
      <c r="N39" s="35">
        <f>N38+SUM(AuxVISIC!D72)</f>
        <v>1961648652.6371863</v>
      </c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8"/>
    </row>
    <row r="40" spans="1:45" x14ac:dyDescent="0.25">
      <c r="A40" s="2" t="s">
        <v>176</v>
      </c>
      <c r="B40" s="35">
        <f>C40+SUM(AuxVISIC!$D$9,AuxVISIC!$D$86:$D$88)</f>
        <v>3083878948.1705685</v>
      </c>
      <c r="C40" s="35">
        <f>D40+SUM(AuxVISIC!$D$10)</f>
        <v>2964791301.9005461</v>
      </c>
      <c r="D40" s="35">
        <f>E40+SUM(AuxVISIC!$D$11)</f>
        <v>2943198291.2601752</v>
      </c>
      <c r="E40" s="35">
        <f>F40+SUM(AuxVISIC!$D$12:$D$14,AuxVISIC!$D$89:$D$91)</f>
        <v>2924340600.6133957</v>
      </c>
      <c r="F40" s="35">
        <f>G40+SUM(AuxVISIC!$D$15:$D$16,AuxVISIC!$D$92:$D$93)</f>
        <v>2697424934.4361668</v>
      </c>
      <c r="G40" s="35">
        <f>H40+SUM(AuxVISIC!$D$17:$D$18)</f>
        <v>2474511203.3210659</v>
      </c>
      <c r="H40" s="35">
        <f>I40+SUM(AuxVISIC!$D$19,AuxVISIC!$D$22,AuxVISIC!$D$94:$D$95)</f>
        <v>2423917061.731915</v>
      </c>
      <c r="I40" s="35">
        <f>J40+SUM(AuxVISIC!$D$23)</f>
        <v>2110841197.4748318</v>
      </c>
      <c r="J40" s="35">
        <f>K40+SUM(AuxVISIC!$D$21)</f>
        <v>2101803675.603709</v>
      </c>
      <c r="K40" s="35">
        <f>L40+SUM(AuxVISIC!$D$20)</f>
        <v>2091539930.7367628</v>
      </c>
      <c r="L40" s="35">
        <f>M40+SUM(AuxVISIC!$D$24:$D$25,AuxVISIC!$D$96)</f>
        <v>2068771587.9935658</v>
      </c>
      <c r="M40" s="35">
        <f>N40+SUM(AuxVISIC!$D$26:$D$27)</f>
        <v>2028385033.5657749</v>
      </c>
      <c r="N40" s="35">
        <f>N39+SUM(AuxVISIC!D75:D78)</f>
        <v>1984688002.2726169</v>
      </c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8"/>
    </row>
    <row r="41" spans="1:45" x14ac:dyDescent="0.25">
      <c r="A41" s="2" t="s">
        <v>32</v>
      </c>
      <c r="B41" s="35">
        <f>C41+SUM(AuxVISIC!$D$9,AuxVISIC!$D$86:$D$88)</f>
        <v>3200857164.4184303</v>
      </c>
      <c r="C41" s="35">
        <f>D41+SUM(AuxVISIC!$D$10)</f>
        <v>3081769518.1484079</v>
      </c>
      <c r="D41" s="35">
        <f>E41+SUM(AuxVISIC!$D$11)</f>
        <v>3060176507.5080371</v>
      </c>
      <c r="E41" s="35">
        <f>F41+SUM(AuxVISIC!$D$12:$D$14,AuxVISIC!$D$89:$D$91)</f>
        <v>3041318816.8612576</v>
      </c>
      <c r="F41" s="35">
        <f>G41+SUM(AuxVISIC!$D$15:$D$16,AuxVISIC!$D$92:$D$93)</f>
        <v>2814403150.6840286</v>
      </c>
      <c r="G41" s="35">
        <f>H41+SUM(AuxVISIC!$D$17:$D$18)</f>
        <v>2591489419.5689278</v>
      </c>
      <c r="H41" s="35">
        <f>I41+SUM(AuxVISIC!$D$19,AuxVISIC!$D$22,AuxVISIC!$D$94:$D$95)</f>
        <v>2540895277.9797769</v>
      </c>
      <c r="I41" s="35">
        <f>J41+SUM(AuxVISIC!$D$23)</f>
        <v>2227819413.7226939</v>
      </c>
      <c r="J41" s="35">
        <f>K41+SUM(AuxVISIC!$D$21)</f>
        <v>2218781891.8515711</v>
      </c>
      <c r="K41" s="35">
        <f>L41+SUM(AuxVISIC!$D$20)</f>
        <v>2208518146.9846249</v>
      </c>
      <c r="L41" s="35">
        <f>M41+SUM(AuxVISIC!$D$24:$D$25,AuxVISIC!$D$96)</f>
        <v>2185749804.2414279</v>
      </c>
      <c r="M41" s="35">
        <f>N41+SUM(AuxVISIC!$D$26:$D$27)</f>
        <v>2145363249.813637</v>
      </c>
      <c r="N41" s="35">
        <f>N40+SUM(AuxVISIC!D79,AuxVISIC!D108,AuxVISIC!D109)</f>
        <v>2101666218.520479</v>
      </c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8"/>
    </row>
    <row r="42" spans="1:45" x14ac:dyDescent="0.25">
      <c r="A42" s="2" t="s">
        <v>29</v>
      </c>
      <c r="B42" s="35">
        <f>C42+SUM(AuxVISIC!$D$9,AuxVISIC!$D$86:$D$88)</f>
        <v>3236633657.3299303</v>
      </c>
      <c r="C42" s="35">
        <f>D42+SUM(AuxVISIC!$D$10)</f>
        <v>3117546011.0599079</v>
      </c>
      <c r="D42" s="35">
        <f>E42+SUM(AuxVISIC!$D$11)</f>
        <v>3095953000.4195371</v>
      </c>
      <c r="E42" s="35">
        <f>F42+SUM(AuxVISIC!$D$12:$D$14,AuxVISIC!$D$89:$D$91)</f>
        <v>3077095309.7727575</v>
      </c>
      <c r="F42" s="35">
        <f>G42+SUM(AuxVISIC!$D$15:$D$16,AuxVISIC!$D$92:$D$93)</f>
        <v>2850179643.5955286</v>
      </c>
      <c r="G42" s="35">
        <f>H42+SUM(AuxVISIC!$D$17:$D$18)</f>
        <v>2627265912.4804277</v>
      </c>
      <c r="H42" s="35">
        <f>I42+SUM(AuxVISIC!$D$19,AuxVISIC!$D$22,AuxVISIC!$D$94:$D$95)</f>
        <v>2576671770.8912768</v>
      </c>
      <c r="I42" s="35">
        <f>J42+SUM(AuxVISIC!$D$23)</f>
        <v>2263595906.6341939</v>
      </c>
      <c r="J42" s="35">
        <f>K42+SUM(AuxVISIC!$D$21)</f>
        <v>2254558384.7630711</v>
      </c>
      <c r="K42" s="35">
        <f>L42+SUM(AuxVISIC!$D$20)</f>
        <v>2244294639.8961248</v>
      </c>
      <c r="L42" s="35">
        <f>M42+SUM(AuxVISIC!$D$24:$D$25,AuxVISIC!$D$96)</f>
        <v>2221526297.1529279</v>
      </c>
      <c r="M42" s="35">
        <f>N42+SUM(AuxVISIC!$D$26:$D$27)</f>
        <v>2181139742.7251368</v>
      </c>
      <c r="N42" s="35">
        <f>N41+SUM(AuxVISIC!D80:D81)</f>
        <v>2137442711.4319787</v>
      </c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8"/>
    </row>
    <row r="43" spans="1:45" x14ac:dyDescent="0.25">
      <c r="A43" s="2" t="s">
        <v>34</v>
      </c>
      <c r="B43" s="35">
        <f>C43+SUM(AuxVISIC!$D$9,AuxVISIC!$D$86:$D$88)</f>
        <v>3263891955.1740799</v>
      </c>
      <c r="C43" s="35">
        <f>D43+SUM(AuxVISIC!$D$10)</f>
        <v>3144804308.9040575</v>
      </c>
      <c r="D43" s="35">
        <f>E43+SUM(AuxVISIC!$D$11)</f>
        <v>3123211298.2636867</v>
      </c>
      <c r="E43" s="35">
        <f>F43+SUM(AuxVISIC!$D$12:$D$14,AuxVISIC!$D$89:$D$91)</f>
        <v>3104353607.6169071</v>
      </c>
      <c r="F43" s="35">
        <f>G43+SUM(AuxVISIC!$D$15:$D$16,AuxVISIC!$D$92:$D$93)</f>
        <v>2877437941.4396782</v>
      </c>
      <c r="G43" s="35">
        <f>H43+SUM(AuxVISIC!$D$17:$D$18)</f>
        <v>2654524210.3245773</v>
      </c>
      <c r="H43" s="35">
        <f>I43+SUM(AuxVISIC!$D$19,AuxVISIC!$D$22,AuxVISIC!$D$94:$D$95)</f>
        <v>2603930068.7354264</v>
      </c>
      <c r="I43" s="35">
        <f>J43+SUM(AuxVISIC!$D$23)</f>
        <v>2290854204.4783435</v>
      </c>
      <c r="J43" s="35">
        <f>K43+SUM(AuxVISIC!$D$21)</f>
        <v>2281816682.6072206</v>
      </c>
      <c r="K43" s="35">
        <f>L43+SUM(AuxVISIC!$D$20)</f>
        <v>2271552937.7402744</v>
      </c>
      <c r="L43" s="35">
        <f>M43+SUM(AuxVISIC!$D$24:$D$25,AuxVISIC!$D$96)</f>
        <v>2248784594.9970775</v>
      </c>
      <c r="M43" s="35">
        <f>N43+SUM(AuxVISIC!$D$26:$D$27)</f>
        <v>2208398040.5692863</v>
      </c>
      <c r="N43" s="35">
        <f>N42+SUM(AuxVISIC!D82)</f>
        <v>2164701009.2761283</v>
      </c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6"/>
      <c r="AS43" s="38"/>
    </row>
    <row r="44" spans="1:45" x14ac:dyDescent="0.25">
      <c r="A44" s="2" t="s">
        <v>35</v>
      </c>
      <c r="B44" s="35">
        <f>C44+SUM(AuxVISIC!$D$9,AuxVISIC!$D$86:$D$88)</f>
        <v>3289088830.7867422</v>
      </c>
      <c r="C44" s="35">
        <f>D44+SUM(AuxVISIC!$D$10)</f>
        <v>3170001184.5167198</v>
      </c>
      <c r="D44" s="35">
        <f>E44+SUM(AuxVISIC!$D$11)</f>
        <v>3148408173.876349</v>
      </c>
      <c r="E44" s="35">
        <f>F44+SUM(AuxVISIC!$D$12:$D$14,AuxVISIC!$D$89:$D$91)</f>
        <v>3129550483.2295694</v>
      </c>
      <c r="F44" s="35">
        <f>G44+SUM(AuxVISIC!$D$15:$D$16,AuxVISIC!$D$92:$D$93)</f>
        <v>2902634817.0523405</v>
      </c>
      <c r="G44" s="35">
        <f>H44+SUM(AuxVISIC!$D$17:$D$18)</f>
        <v>2679721085.9372396</v>
      </c>
      <c r="H44" s="35">
        <f>I44+SUM(AuxVISIC!$D$19,AuxVISIC!$D$22,AuxVISIC!$D$94:$D$95)</f>
        <v>2629126944.3480887</v>
      </c>
      <c r="I44" s="35">
        <f>J44+SUM(AuxVISIC!$D$23)</f>
        <v>2316051080.0910058</v>
      </c>
      <c r="J44" s="35">
        <f>K44+SUM(AuxVISIC!$D$21)</f>
        <v>2307013558.219883</v>
      </c>
      <c r="K44" s="35">
        <f>L44+SUM(AuxVISIC!$D$20)</f>
        <v>2296749813.3529367</v>
      </c>
      <c r="L44" s="35">
        <f>M44+SUM(AuxVISIC!$D$24:$D$25,AuxVISIC!$D$96)</f>
        <v>2273981470.6097398</v>
      </c>
      <c r="M44" s="35">
        <f>N44+SUM(AuxVISIC!$D$26:$D$27)</f>
        <v>2233594916.1819487</v>
      </c>
      <c r="N44" s="35">
        <f>N43+AuxVISIC!D84</f>
        <v>2189897884.8887906</v>
      </c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6"/>
      <c r="AS44" s="38"/>
    </row>
    <row r="45" spans="1:45" x14ac:dyDescent="0.25">
      <c r="A45" s="2" t="s">
        <v>36</v>
      </c>
      <c r="B45" s="35">
        <f>C45+SUM(AuxVISIC!$D$9,AuxVISIC!$D$86:$D$88)</f>
        <v>3341679520.5182419</v>
      </c>
      <c r="C45" s="35">
        <f>D45+SUM(AuxVISIC!$D$10)</f>
        <v>3222591874.2482195</v>
      </c>
      <c r="D45" s="35">
        <f>E45+SUM(AuxVISIC!$D$11)</f>
        <v>3200998863.6078486</v>
      </c>
      <c r="E45" s="35">
        <f>F45+SUM(AuxVISIC!$D$12:$D$14,AuxVISIC!$D$89:$D$91)</f>
        <v>3182141172.9610691</v>
      </c>
      <c r="F45" s="35">
        <f>G45+SUM(AuxVISIC!$D$15:$D$16,AuxVISIC!$D$92:$D$93)</f>
        <v>2955225506.7838402</v>
      </c>
      <c r="G45" s="35">
        <f>H45+SUM(AuxVISIC!$D$17:$D$18)</f>
        <v>2732311775.6687393</v>
      </c>
      <c r="H45" s="35">
        <f>I45+SUM(AuxVISIC!$D$19,AuxVISIC!$D$22,AuxVISIC!$D$94:$D$95)</f>
        <v>2681717634.0795884</v>
      </c>
      <c r="I45" s="35">
        <f>J45+SUM(AuxVISIC!$D$23)</f>
        <v>2368641769.8225055</v>
      </c>
      <c r="J45" s="35">
        <f>K45+SUM(AuxVISIC!$D$21)</f>
        <v>2359604247.9513826</v>
      </c>
      <c r="K45" s="35">
        <f>L45+SUM(AuxVISIC!$D$20)</f>
        <v>2349340503.0844364</v>
      </c>
      <c r="L45" s="35">
        <f>M45+SUM(AuxVISIC!$D$24:$D$25,AuxVISIC!$D$96)</f>
        <v>2326572160.3412395</v>
      </c>
      <c r="M45" s="35">
        <f>N45+SUM(AuxVISIC!$D$26:$D$27)</f>
        <v>2286185605.9134483</v>
      </c>
      <c r="N45" s="35">
        <f>N44+AuxVISIC!D83+AuxVISIC!D85</f>
        <v>2242488574.6202903</v>
      </c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36"/>
      <c r="AP45" s="36"/>
      <c r="AQ45" s="36"/>
      <c r="AR45" s="36"/>
      <c r="AS45" s="38"/>
    </row>
    <row r="50" spans="1:3" x14ac:dyDescent="0.25">
      <c r="A50" s="28" t="s">
        <v>666</v>
      </c>
    </row>
    <row r="51" spans="1:3" x14ac:dyDescent="0.25">
      <c r="A51" s="28" t="s">
        <v>667</v>
      </c>
      <c r="C51" s="48">
        <f>N36+SUM(AuxVISIC!D71)</f>
        <v>1911088645.8512199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51"/>
  <sheetViews>
    <sheetView tabSelected="1" workbookViewId="0">
      <pane ySplit="600" topLeftCell="A35" activePane="bottomLeft"/>
      <selection pane="bottomLeft" activeCell="A46" sqref="A46"/>
    </sheetView>
  </sheetViews>
  <sheetFormatPr baseColWidth="10" defaultRowHeight="15" x14ac:dyDescent="0.25"/>
  <cols>
    <col min="1" max="1" width="20.28515625" style="28" bestFit="1" customWidth="1"/>
    <col min="2" max="2" width="20.28515625" style="30" bestFit="1" customWidth="1"/>
    <col min="3" max="3" width="16.140625" style="30" bestFit="1" customWidth="1"/>
    <col min="4" max="4" width="14.28515625" style="30" bestFit="1" customWidth="1"/>
    <col min="5" max="5" width="12.7109375" style="30" bestFit="1" customWidth="1"/>
    <col min="6" max="6" width="14.42578125" style="30" bestFit="1" customWidth="1"/>
    <col min="7" max="7" width="18" style="30" bestFit="1" customWidth="1"/>
    <col min="8" max="8" width="16.85546875" style="30" bestFit="1" customWidth="1"/>
    <col min="9" max="9" width="13" style="30" bestFit="1" customWidth="1"/>
    <col min="10" max="10" width="10.7109375" style="30" bestFit="1" customWidth="1"/>
    <col min="11" max="11" width="18.85546875" style="30" bestFit="1" customWidth="1"/>
    <col min="12" max="12" width="13.85546875" style="30" bestFit="1" customWidth="1"/>
    <col min="13" max="13" width="16.85546875" style="30" bestFit="1" customWidth="1"/>
    <col min="14" max="14" width="18.28515625" style="30" bestFit="1" customWidth="1"/>
    <col min="15" max="15" width="11.5703125" style="30" bestFit="1" customWidth="1"/>
    <col min="16" max="16" width="14.140625" style="30" bestFit="1" customWidth="1"/>
    <col min="17" max="18" width="12" style="30" bestFit="1" customWidth="1"/>
    <col min="19" max="19" width="10.140625" style="30" bestFit="1" customWidth="1"/>
    <col min="20" max="20" width="14.7109375" style="30" bestFit="1" customWidth="1"/>
    <col min="21" max="21" width="10" style="30" bestFit="1" customWidth="1"/>
    <col min="22" max="22" width="12.140625" style="30" bestFit="1" customWidth="1"/>
    <col min="23" max="23" width="16.5703125" style="30" bestFit="1" customWidth="1"/>
    <col min="24" max="25" width="14.28515625" style="30" bestFit="1" customWidth="1"/>
    <col min="26" max="26" width="10" style="30" bestFit="1" customWidth="1"/>
    <col min="27" max="27" width="13.85546875" style="30" bestFit="1" customWidth="1"/>
    <col min="28" max="28" width="9.42578125" style="30" bestFit="1" customWidth="1"/>
    <col min="29" max="29" width="10.140625" style="30" bestFit="1" customWidth="1"/>
    <col min="30" max="30" width="10.7109375" style="30" bestFit="1" customWidth="1"/>
    <col min="31" max="32" width="9.85546875" style="30" bestFit="1" customWidth="1"/>
    <col min="33" max="33" width="11.85546875" style="30" bestFit="1" customWidth="1"/>
    <col min="34" max="34" width="13.140625" style="30" bestFit="1" customWidth="1"/>
    <col min="35" max="36" width="11.28515625" style="30" bestFit="1" customWidth="1"/>
    <col min="37" max="37" width="12.140625" style="30" bestFit="1" customWidth="1"/>
    <col min="38" max="39" width="11.42578125" style="30" bestFit="1" customWidth="1"/>
    <col min="40" max="40" width="10.140625" style="30" bestFit="1" customWidth="1"/>
    <col min="41" max="41" width="11.7109375" style="30" bestFit="1" customWidth="1"/>
    <col min="42" max="42" width="11.5703125" style="30" bestFit="1" customWidth="1"/>
    <col min="43" max="43" width="10" style="30" bestFit="1" customWidth="1"/>
    <col min="44" max="44" width="14.5703125" style="30" bestFit="1" customWidth="1"/>
    <col min="45" max="45" width="16.42578125" style="30" bestFit="1" customWidth="1"/>
    <col min="46" max="16384" width="11.42578125" style="30"/>
  </cols>
  <sheetData>
    <row r="1" spans="1:45" s="28" customFormat="1" x14ac:dyDescent="0.25">
      <c r="A1" s="2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33</v>
      </c>
      <c r="Q1" s="2" t="s">
        <v>14</v>
      </c>
      <c r="R1" s="2" t="s">
        <v>37</v>
      </c>
      <c r="S1" s="2" t="s">
        <v>15</v>
      </c>
      <c r="T1" s="2" t="s">
        <v>16</v>
      </c>
      <c r="U1" s="2" t="s">
        <v>30</v>
      </c>
      <c r="V1" s="2" t="s">
        <v>31</v>
      </c>
      <c r="W1" s="2" t="s">
        <v>21</v>
      </c>
      <c r="X1" s="2" t="s">
        <v>41</v>
      </c>
      <c r="Y1" s="2" t="s">
        <v>40</v>
      </c>
      <c r="Z1" s="2" t="s">
        <v>19</v>
      </c>
      <c r="AA1" s="2" t="s">
        <v>18</v>
      </c>
      <c r="AB1" s="2" t="s">
        <v>160</v>
      </c>
      <c r="AC1" s="2" t="s">
        <v>20</v>
      </c>
      <c r="AD1" s="2" t="s">
        <v>107</v>
      </c>
      <c r="AE1" s="2" t="s">
        <v>39</v>
      </c>
      <c r="AF1" s="2" t="s">
        <v>38</v>
      </c>
      <c r="AG1" s="2" t="s">
        <v>162</v>
      </c>
      <c r="AH1" s="2" t="s">
        <v>24</v>
      </c>
      <c r="AI1" s="2" t="s">
        <v>108</v>
      </c>
      <c r="AJ1" s="2" t="s">
        <v>174</v>
      </c>
      <c r="AK1" s="2" t="s">
        <v>175</v>
      </c>
      <c r="AL1" s="2" t="s">
        <v>25</v>
      </c>
      <c r="AM1" s="2" t="s">
        <v>26</v>
      </c>
      <c r="AN1" s="2" t="s">
        <v>176</v>
      </c>
      <c r="AO1" s="2" t="s">
        <v>32</v>
      </c>
      <c r="AP1" s="2" t="s">
        <v>29</v>
      </c>
      <c r="AQ1" s="2" t="s">
        <v>34</v>
      </c>
      <c r="AR1" s="2" t="s">
        <v>35</v>
      </c>
      <c r="AS1" s="2" t="s">
        <v>36</v>
      </c>
    </row>
    <row r="2" spans="1:45" x14ac:dyDescent="0.25">
      <c r="A2" s="2" t="s">
        <v>0</v>
      </c>
      <c r="B2" s="36"/>
      <c r="C2" s="37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8"/>
    </row>
    <row r="3" spans="1:45" x14ac:dyDescent="0.25">
      <c r="A3" s="2" t="s">
        <v>1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36"/>
      <c r="AO3" s="36"/>
      <c r="AP3" s="36"/>
      <c r="AQ3" s="36"/>
      <c r="AR3" s="36"/>
      <c r="AS3" s="38"/>
    </row>
    <row r="4" spans="1:45" x14ac:dyDescent="0.25">
      <c r="A4" s="2" t="s">
        <v>2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8"/>
    </row>
    <row r="5" spans="1:45" x14ac:dyDescent="0.25">
      <c r="A5" s="2" t="s">
        <v>3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8"/>
    </row>
    <row r="6" spans="1:45" x14ac:dyDescent="0.25">
      <c r="A6" s="2" t="s">
        <v>4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8"/>
    </row>
    <row r="7" spans="1:45" x14ac:dyDescent="0.25">
      <c r="A7" s="2" t="s">
        <v>5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8"/>
    </row>
    <row r="8" spans="1:45" x14ac:dyDescent="0.25">
      <c r="A8" s="2" t="s">
        <v>6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8"/>
    </row>
    <row r="9" spans="1:45" x14ac:dyDescent="0.25">
      <c r="A9" s="2" t="s">
        <v>7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8"/>
    </row>
    <row r="10" spans="1:45" x14ac:dyDescent="0.25">
      <c r="A10" s="2" t="s">
        <v>8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8"/>
    </row>
    <row r="11" spans="1:45" x14ac:dyDescent="0.25">
      <c r="A11" s="2" t="s">
        <v>9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8"/>
    </row>
    <row r="12" spans="1:45" x14ac:dyDescent="0.25">
      <c r="A12" s="2" t="s">
        <v>10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8"/>
    </row>
    <row r="13" spans="1:45" x14ac:dyDescent="0.25">
      <c r="A13" s="2" t="s">
        <v>11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8"/>
    </row>
    <row r="14" spans="1:45" x14ac:dyDescent="0.25">
      <c r="A14" s="2" t="s">
        <v>12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8"/>
    </row>
    <row r="15" spans="1:45" x14ac:dyDescent="0.25">
      <c r="A15" s="2" t="s">
        <v>13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8"/>
    </row>
    <row r="16" spans="1:45" x14ac:dyDescent="0.25">
      <c r="A16" s="2" t="s">
        <v>33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8"/>
    </row>
    <row r="17" spans="1:45" x14ac:dyDescent="0.25">
      <c r="A17" s="2" t="s">
        <v>14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8"/>
    </row>
    <row r="18" spans="1:45" x14ac:dyDescent="0.25">
      <c r="A18" s="2" t="s">
        <v>37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8"/>
    </row>
    <row r="19" spans="1:45" x14ac:dyDescent="0.25">
      <c r="A19" s="2" t="s">
        <v>15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8"/>
    </row>
    <row r="20" spans="1:45" x14ac:dyDescent="0.25">
      <c r="A20" s="2" t="s">
        <v>16</v>
      </c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8"/>
    </row>
    <row r="21" spans="1:45" x14ac:dyDescent="0.25">
      <c r="A21" s="2" t="s">
        <v>30</v>
      </c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8"/>
    </row>
    <row r="22" spans="1:45" x14ac:dyDescent="0.25">
      <c r="A22" s="2" t="s">
        <v>31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8"/>
    </row>
    <row r="23" spans="1:45" x14ac:dyDescent="0.25">
      <c r="A23" s="2" t="s">
        <v>21</v>
      </c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8"/>
    </row>
    <row r="24" spans="1:45" x14ac:dyDescent="0.25">
      <c r="A24" s="2" t="s">
        <v>41</v>
      </c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8"/>
    </row>
    <row r="25" spans="1:45" x14ac:dyDescent="0.25">
      <c r="A25" s="2" t="s">
        <v>40</v>
      </c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8"/>
    </row>
    <row r="26" spans="1:45" x14ac:dyDescent="0.25">
      <c r="A26" s="2" t="s">
        <v>19</v>
      </c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8"/>
    </row>
    <row r="27" spans="1:45" x14ac:dyDescent="0.25">
      <c r="A27" s="2" t="s">
        <v>18</v>
      </c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8"/>
    </row>
    <row r="28" spans="1:45" x14ac:dyDescent="0.25">
      <c r="A28" s="2" t="s">
        <v>160</v>
      </c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8"/>
    </row>
    <row r="29" spans="1:45" x14ac:dyDescent="0.25">
      <c r="A29" s="2" t="s">
        <v>20</v>
      </c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8"/>
    </row>
    <row r="30" spans="1:45" x14ac:dyDescent="0.25">
      <c r="A30" s="2" t="s">
        <v>107</v>
      </c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8"/>
    </row>
    <row r="31" spans="1:45" x14ac:dyDescent="0.25">
      <c r="A31" s="2" t="s">
        <v>39</v>
      </c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8"/>
    </row>
    <row r="32" spans="1:45" x14ac:dyDescent="0.25">
      <c r="A32" s="2" t="s">
        <v>38</v>
      </c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8"/>
    </row>
    <row r="33" spans="1:45" x14ac:dyDescent="0.25">
      <c r="A33" s="2" t="s">
        <v>162</v>
      </c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8"/>
    </row>
    <row r="34" spans="1:45" x14ac:dyDescent="0.25">
      <c r="A34" s="2" t="s">
        <v>24</v>
      </c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8"/>
    </row>
    <row r="35" spans="1:45" x14ac:dyDescent="0.25">
      <c r="A35" s="2" t="s">
        <v>108</v>
      </c>
      <c r="B35" s="77">
        <f ca="1">'Matriz Inyecciones SIC'!B35/'Matriz VI SIC'!B35*AuxVISIC!$D$110</f>
        <v>1.015898030935368</v>
      </c>
      <c r="C35" s="77">
        <f ca="1">'Matriz Inyecciones SIC'!C35/'Matriz VI SIC'!C35*AuxVISIC!$D$110</f>
        <v>1.031951604390601</v>
      </c>
      <c r="D35" s="77">
        <f ca="1">'Matriz Inyecciones SIC'!D35/'Matriz VI SIC'!D35*AuxVISIC!$D$110</f>
        <v>1.0305523103648291</v>
      </c>
      <c r="E35" s="77">
        <f ca="1">'Matriz Inyecciones SIC'!E35/'Matriz VI SIC'!E35*AuxVISIC!$D$110</f>
        <v>1.0346431944135606</v>
      </c>
      <c r="F35" s="77">
        <f ca="1">'Matriz Inyecciones SIC'!F35/'Matriz VI SIC'!F35*AuxVISIC!$D$110</f>
        <v>1.1179353762713435</v>
      </c>
      <c r="G35" s="77">
        <f ca="1">'Matriz Inyecciones SIC'!G35/'Matriz VI SIC'!G35*AuxVISIC!$D$110</f>
        <v>1.1068014305506764</v>
      </c>
      <c r="H35" s="77">
        <f ca="1">'Matriz Inyecciones SIC'!H35/'Matriz VI SIC'!H35*AuxVISIC!$D$110</f>
        <v>1.1290427157283054</v>
      </c>
      <c r="I35" s="77">
        <f ca="1">'Matriz Inyecciones SIC'!I35/'Matriz VI SIC'!I35*AuxVISIC!$D$110</f>
        <v>1.2999342325838463</v>
      </c>
      <c r="J35" s="77">
        <f ca="1">'Matriz Inyecciones SIC'!J35/'Matriz VI SIC'!J35*AuxVISIC!$D$110</f>
        <v>1.298362443148076</v>
      </c>
      <c r="K35" s="77">
        <f ca="1">'Matriz Inyecciones SIC'!K35/'Matriz VI SIC'!K35*AuxVISIC!$D$110</f>
        <v>1.2938021862918501</v>
      </c>
      <c r="L35" s="77">
        <f ca="1">'Matriz Inyecciones SIC'!L35/'Matriz VI SIC'!L35*AuxVISIC!$D$110</f>
        <v>1.3052193264305498</v>
      </c>
      <c r="M35" s="77">
        <f ca="1">'Matriz Inyecciones SIC'!M35/'Matriz VI SIC'!M35*AuxVISIC!$D$110</f>
        <v>1.3198288343624112</v>
      </c>
      <c r="N35" s="77">
        <f ca="1">'Matriz Inyecciones SIC'!N35/'Matriz VI SIC'!N35*AuxVISIC!$D$110</f>
        <v>1.3403729741205304</v>
      </c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8"/>
    </row>
    <row r="36" spans="1:45" x14ac:dyDescent="0.25">
      <c r="A36" s="2" t="s">
        <v>174</v>
      </c>
      <c r="B36" s="77">
        <f ca="1">'Matriz Inyecciones SIC'!B36/'Matriz VI SIC'!B36*AuxVISIC!$D$110</f>
        <v>1.015898030935368</v>
      </c>
      <c r="C36" s="77">
        <f ca="1">'Matriz Inyecciones SIC'!C36/'Matriz VI SIC'!C36*AuxVISIC!$D$110</f>
        <v>1.031951604390601</v>
      </c>
      <c r="D36" s="77">
        <f ca="1">'Matriz Inyecciones SIC'!D36/'Matriz VI SIC'!D36*AuxVISIC!$D$110</f>
        <v>1.0305523103648291</v>
      </c>
      <c r="E36" s="77">
        <f ca="1">'Matriz Inyecciones SIC'!E36/'Matriz VI SIC'!E36*AuxVISIC!$D$110</f>
        <v>1.0346431944135606</v>
      </c>
      <c r="F36" s="77">
        <f ca="1">'Matriz Inyecciones SIC'!F36/'Matriz VI SIC'!F36*AuxVISIC!$D$110</f>
        <v>1.1179353762713435</v>
      </c>
      <c r="G36" s="77">
        <f ca="1">'Matriz Inyecciones SIC'!G36/'Matriz VI SIC'!G36*AuxVISIC!$D$110</f>
        <v>1.1068014305506764</v>
      </c>
      <c r="H36" s="77">
        <f ca="1">'Matriz Inyecciones SIC'!H36/'Matriz VI SIC'!H36*AuxVISIC!$D$110</f>
        <v>1.1290427157283054</v>
      </c>
      <c r="I36" s="77">
        <f ca="1">'Matriz Inyecciones SIC'!I36/'Matriz VI SIC'!I36*AuxVISIC!$D$110</f>
        <v>1.2999342325838463</v>
      </c>
      <c r="J36" s="77">
        <f ca="1">'Matriz Inyecciones SIC'!J36/'Matriz VI SIC'!J36*AuxVISIC!$D$110</f>
        <v>1.298362443148076</v>
      </c>
      <c r="K36" s="77">
        <f ca="1">'Matriz Inyecciones SIC'!K36/'Matriz VI SIC'!K36*AuxVISIC!$D$110</f>
        <v>1.2938021862918501</v>
      </c>
      <c r="L36" s="77">
        <f ca="1">'Matriz Inyecciones SIC'!L36/'Matriz VI SIC'!L36*AuxVISIC!$D$110</f>
        <v>1.3052193264305498</v>
      </c>
      <c r="M36" s="77">
        <f ca="1">'Matriz Inyecciones SIC'!M36/'Matriz VI SIC'!M36*AuxVISIC!$D$110</f>
        <v>1.3198288343624112</v>
      </c>
      <c r="N36" s="77">
        <f ca="1">'Matriz Inyecciones SIC'!N36/'Matriz VI SIC'!N36*AuxVISIC!$D$110</f>
        <v>1.3403729741205304</v>
      </c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8"/>
    </row>
    <row r="37" spans="1:45" x14ac:dyDescent="0.25">
      <c r="A37" s="2" t="s">
        <v>175</v>
      </c>
      <c r="B37" s="77">
        <f ca="1">'Matriz Inyecciones SIC'!B37/'Matriz VI SIC'!B37*AuxVISIC!$D$110</f>
        <v>1.0500142096381047</v>
      </c>
      <c r="C37" s="77">
        <f ca="1">'Matriz Inyecciones SIC'!C37/'Matriz VI SIC'!C37*AuxVISIC!$D$110</f>
        <v>1.0674217715312599</v>
      </c>
      <c r="D37" s="77">
        <f ca="1">'Matriz Inyecciones SIC'!D37/'Matriz VI SIC'!D37*AuxVISIC!$D$110</f>
        <v>1.0662937525281382</v>
      </c>
      <c r="E37" s="77">
        <f ca="1">'Matriz Inyecciones SIC'!E37/'Matriz VI SIC'!E37*AuxVISIC!$D$110</f>
        <v>1.0706078622720778</v>
      </c>
      <c r="F37" s="77">
        <f ca="1">'Matriz Inyecciones SIC'!F37/'Matriz VI SIC'!F37*AuxVISIC!$D$110</f>
        <v>1.1567188992657573</v>
      </c>
      <c r="G37" s="77">
        <f ca="1">'Matriz Inyecciones SIC'!G37/'Matriz VI SIC'!G37*AuxVISIC!$D$110</f>
        <v>1.1492268035232691</v>
      </c>
      <c r="H37" s="77">
        <f ca="1">'Matriz Inyecciones SIC'!H37/'Matriz VI SIC'!H37*AuxVISIC!$D$110</f>
        <v>1.172294441837058</v>
      </c>
      <c r="I37" s="77">
        <f ca="1">'Matriz Inyecciones SIC'!I37/'Matriz VI SIC'!I37*AuxVISIC!$D$110</f>
        <v>1.3490624877195425</v>
      </c>
      <c r="J37" s="77">
        <f ca="1">'Matriz Inyecciones SIC'!J37/'Matriz VI SIC'!J37*AuxVISIC!$D$110</f>
        <v>1.3477165937472715</v>
      </c>
      <c r="K37" s="77">
        <f ca="1">'Matriz Inyecciones SIC'!K37/'Matriz VI SIC'!K37*AuxVISIC!$D$110</f>
        <v>1.3434279115292833</v>
      </c>
      <c r="L37" s="77">
        <f ca="1">'Matriz Inyecciones SIC'!L37/'Matriz VI SIC'!L37*AuxVISIC!$D$110</f>
        <v>1.3553587642453473</v>
      </c>
      <c r="M37" s="77">
        <f ca="1">'Matriz Inyecciones SIC'!M37/'Matriz VI SIC'!M37*AuxVISIC!$D$110</f>
        <v>1.3709353177297887</v>
      </c>
      <c r="N37" s="77">
        <f ca="1">'Matriz Inyecciones SIC'!N37/'Matriz VI SIC'!N37*AuxVISIC!$D$110</f>
        <v>1.3925491166112918</v>
      </c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8"/>
    </row>
    <row r="38" spans="1:45" x14ac:dyDescent="0.25">
      <c r="A38" s="2" t="s">
        <v>25</v>
      </c>
      <c r="B38" s="77">
        <f ca="1">'Matriz Inyecciones SIC'!B38/'Matriz VI SIC'!B38*AuxVISIC!$D$110</f>
        <v>1.051900878464316</v>
      </c>
      <c r="C38" s="77">
        <f ca="1">'Matriz Inyecciones SIC'!C38/'Matriz VI SIC'!C38*AuxVISIC!$D$110</f>
        <v>1.0693367398052289</v>
      </c>
      <c r="D38" s="77">
        <f ca="1">'Matriz Inyecciones SIC'!D38/'Matriz VI SIC'!D38*AuxVISIC!$D$110</f>
        <v>1.0682262946009111</v>
      </c>
      <c r="E38" s="77">
        <f ca="1">'Matriz Inyecciones SIC'!E38/'Matriz VI SIC'!E38*AuxVISIC!$D$110</f>
        <v>1.0725407898675072</v>
      </c>
      <c r="F38" s="77">
        <f ca="1">'Matriz Inyecciones SIC'!F38/'Matriz VI SIC'!F38*AuxVISIC!$D$110</f>
        <v>1.1585504962698898</v>
      </c>
      <c r="G38" s="77">
        <f ca="1">'Matriz Inyecciones SIC'!G38/'Matriz VI SIC'!G38*AuxVISIC!$D$110</f>
        <v>1.1512532763202485</v>
      </c>
      <c r="H38" s="77">
        <f ca="1">'Matriz Inyecciones SIC'!H38/'Matriz VI SIC'!H38*AuxVISIC!$D$110</f>
        <v>1.1742842792467183</v>
      </c>
      <c r="I38" s="77">
        <f ca="1">'Matriz Inyecciones SIC'!I38/'Matriz VI SIC'!I38*AuxVISIC!$D$110</f>
        <v>1.3506491299887751</v>
      </c>
      <c r="J38" s="77">
        <f ca="1">'Matriz Inyecciones SIC'!J38/'Matriz VI SIC'!J38*AuxVISIC!$D$110</f>
        <v>1.349315685860464</v>
      </c>
      <c r="K38" s="77">
        <f ca="1">'Matriz Inyecciones SIC'!K38/'Matriz VI SIC'!K38*AuxVISIC!$D$110</f>
        <v>1.345052431771234</v>
      </c>
      <c r="L38" s="77">
        <f ca="1">'Matriz Inyecciones SIC'!L38/'Matriz VI SIC'!L38*AuxVISIC!$D$110</f>
        <v>1.3569529756561629</v>
      </c>
      <c r="M38" s="77">
        <f ca="1">'Matriz Inyecciones SIC'!M38/'Matriz VI SIC'!M38*AuxVISIC!$D$110</f>
        <v>1.372497340313513</v>
      </c>
      <c r="N38" s="78">
        <f ca="1">'Matriz Inyecciones SIC'!N38/'Matriz VI SIC'!N38*AuxVISIC!$D$110</f>
        <v>1.3940544784086937</v>
      </c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8"/>
    </row>
    <row r="39" spans="1:45" x14ac:dyDescent="0.25">
      <c r="A39" s="2" t="s">
        <v>26</v>
      </c>
      <c r="B39" s="77">
        <f ca="1">'Matriz Inyecciones SIC'!B39/'Matriz VI SIC'!B39*AuxVISIC!$D$110</f>
        <v>1.0416707893041643</v>
      </c>
      <c r="C39" s="77">
        <f ca="1">'Matriz Inyecciones SIC'!C39/'Matriz VI SIC'!C39*AuxVISIC!$D$110</f>
        <v>1.0584470746732939</v>
      </c>
      <c r="D39" s="77">
        <f ca="1">'Matriz Inyecciones SIC'!D39/'Matriz VI SIC'!D39*AuxVISIC!$D$110</f>
        <v>1.0572718534353469</v>
      </c>
      <c r="E39" s="77">
        <f ca="1">'Matriz Inyecciones SIC'!E39/'Matriz VI SIC'!E39*AuxVISIC!$D$110</f>
        <v>1.0614535662683207</v>
      </c>
      <c r="F39" s="77">
        <f ca="1">'Matriz Inyecciones SIC'!F39/'Matriz VI SIC'!F39*AuxVISIC!$D$110</f>
        <v>1.1451907547944216</v>
      </c>
      <c r="G39" s="77">
        <f ca="1">'Matriz Inyecciones SIC'!G39/'Matriz VI SIC'!G39*AuxVISIC!$D$110</f>
        <v>1.136801991964286</v>
      </c>
      <c r="H39" s="77">
        <f ca="1">'Matriz Inyecciones SIC'!H39/'Matriz VI SIC'!H39*AuxVISIC!$D$110</f>
        <v>1.1591312178478315</v>
      </c>
      <c r="I39" s="77">
        <f ca="1">'Matriz Inyecciones SIC'!I39/'Matriz VI SIC'!I39*AuxVISIC!$D$110</f>
        <v>1.329725667445979</v>
      </c>
      <c r="J39" s="77">
        <f ca="1">'Matriz Inyecciones SIC'!J39/'Matriz VI SIC'!J39*AuxVISIC!$D$110</f>
        <v>1.3283278209415796</v>
      </c>
      <c r="K39" s="77">
        <f ca="1">'Matriz Inyecciones SIC'!K39/'Matriz VI SIC'!K39*AuxVISIC!$D$110</f>
        <v>1.3240457756335153</v>
      </c>
      <c r="L39" s="77">
        <f ca="1">'Matriz Inyecciones SIC'!L39/'Matriz VI SIC'!L39*AuxVISIC!$D$110</f>
        <v>1.3354716254789503</v>
      </c>
      <c r="M39" s="77">
        <f ca="1">'Matriz Inyecciones SIC'!M39/'Matriz VI SIC'!M39*AuxVISIC!$D$110</f>
        <v>1.3502623738674442</v>
      </c>
      <c r="N39" s="77">
        <f ca="1">'Matriz Inyecciones SIC'!N39/'Matriz VI SIC'!N39*AuxVISIC!$D$110</f>
        <v>1.370869138538273</v>
      </c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8"/>
    </row>
    <row r="40" spans="1:45" x14ac:dyDescent="0.25">
      <c r="A40" s="2" t="s">
        <v>176</v>
      </c>
      <c r="B40" s="77">
        <f ca="1">'Matriz Inyecciones SIC'!B40/'Matriz VI SIC'!B40*AuxVISIC!$D$110</f>
        <v>1.0338885715442774</v>
      </c>
      <c r="C40" s="77">
        <f ca="1">'Matriz Inyecciones SIC'!C40/'Matriz VI SIC'!C40*AuxVISIC!$D$110</f>
        <v>1.0502218980113265</v>
      </c>
      <c r="D40" s="77">
        <f ca="1">'Matriz Inyecciones SIC'!D40/'Matriz VI SIC'!D40*AuxVISIC!$D$110</f>
        <v>1.0489955317334314</v>
      </c>
      <c r="E40" s="77">
        <f ca="1">'Matriz Inyecciones SIC'!E40/'Matriz VI SIC'!E40*AuxVISIC!$D$110</f>
        <v>1.0530909289510735</v>
      </c>
      <c r="F40" s="77">
        <f ca="1">'Matriz Inyecciones SIC'!F40/'Matriz VI SIC'!F40*AuxVISIC!$D$110</f>
        <v>1.1354094074575081</v>
      </c>
      <c r="G40" s="77">
        <f ca="1">'Matriz Inyecciones SIC'!G40/'Matriz VI SIC'!G40*AuxVISIC!$D$110</f>
        <v>1.1262176072486427</v>
      </c>
      <c r="H40" s="77">
        <f ca="1">'Matriz Inyecciones SIC'!H40/'Matriz VI SIC'!H40*AuxVISIC!$D$110</f>
        <v>1.1481136670318568</v>
      </c>
      <c r="I40" s="77">
        <f ca="1">'Matriz Inyecciones SIC'!I40/'Matriz VI SIC'!I40*AuxVISIC!$D$110</f>
        <v>1.3152120154440454</v>
      </c>
      <c r="J40" s="77">
        <f ca="1">'Matriz Inyecciones SIC'!J40/'Matriz VI SIC'!J40*AuxVISIC!$D$110</f>
        <v>1.3137670846309668</v>
      </c>
      <c r="K40" s="77">
        <f ca="1">'Matriz Inyecciones SIC'!K40/'Matriz VI SIC'!K40*AuxVISIC!$D$110</f>
        <v>1.3094607547549566</v>
      </c>
      <c r="L40" s="77">
        <f ca="1">'Matriz Inyecciones SIC'!L40/'Matriz VI SIC'!L40*AuxVISIC!$D$110</f>
        <v>1.3205988391906158</v>
      </c>
      <c r="M40" s="77">
        <f ca="1">'Matriz Inyecciones SIC'!M40/'Matriz VI SIC'!M40*AuxVISIC!$D$110</f>
        <v>1.3349254598120244</v>
      </c>
      <c r="N40" s="77">
        <f ca="1">'Matriz Inyecciones SIC'!N40/'Matriz VI SIC'!N40*AuxVISIC!$D$110</f>
        <v>1.3549553357889044</v>
      </c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8"/>
    </row>
    <row r="41" spans="1:45" x14ac:dyDescent="0.25">
      <c r="A41" s="2" t="s">
        <v>32</v>
      </c>
      <c r="B41" s="77">
        <f ca="1">'Matriz Inyecciones SIC'!B41/'Matriz VI SIC'!B41*AuxVISIC!$D$110</f>
        <v>1.0019161678174699</v>
      </c>
      <c r="C41" s="77">
        <f ca="1">'Matriz Inyecciones SIC'!C41/'Matriz VI SIC'!C41*AuxVISIC!$D$110</f>
        <v>1.0163940142860128</v>
      </c>
      <c r="D41" s="77">
        <f ca="1">'Matriz Inyecciones SIC'!D41/'Matriz VI SIC'!D41*AuxVISIC!$D$110</f>
        <v>1.0149758330222416</v>
      </c>
      <c r="E41" s="77">
        <f ca="1">'Matriz Inyecciones SIC'!E41/'Matriz VI SIC'!E41*AuxVISIC!$D$110</f>
        <v>1.0187027699491289</v>
      </c>
      <c r="F41" s="77">
        <f ca="1">'Matriz Inyecciones SIC'!F41/'Matriz VI SIC'!F41*AuxVISIC!$D$110</f>
        <v>1.0948271533472564</v>
      </c>
      <c r="G41" s="77">
        <f ca="1">'Matriz Inyecciones SIC'!G41/'Matriz VI SIC'!G41*AuxVISIC!$D$110</f>
        <v>1.0825594766836983</v>
      </c>
      <c r="H41" s="77">
        <f ca="1">'Matriz Inyecciones SIC'!H41/'Matriz VI SIC'!H41*AuxVISIC!$D$110</f>
        <v>1.1025781636775034</v>
      </c>
      <c r="I41" s="77">
        <f ca="1">'Matriz Inyecciones SIC'!I41/'Matriz VI SIC'!I41*AuxVISIC!$D$110</f>
        <v>1.2545034089225089</v>
      </c>
      <c r="J41" s="77">
        <f ca="1">'Matriz Inyecciones SIC'!J41/'Matriz VI SIC'!J41*AuxVISIC!$D$110</f>
        <v>1.2528873797552018</v>
      </c>
      <c r="K41" s="77">
        <f ca="1">'Matriz Inyecciones SIC'!K41/'Matriz VI SIC'!K41*AuxVISIC!$D$110</f>
        <v>1.2485262135758923</v>
      </c>
      <c r="L41" s="77">
        <f ca="1">'Matriz Inyecciones SIC'!L41/'Matriz VI SIC'!L41*AuxVISIC!$D$110</f>
        <v>1.2584334655700045</v>
      </c>
      <c r="M41" s="77">
        <f ca="1">'Matriz Inyecciones SIC'!M41/'Matriz VI SIC'!M41*AuxVISIC!$D$110</f>
        <v>1.2708086461400516</v>
      </c>
      <c r="N41" s="77">
        <f ca="1">'Matriz Inyecciones SIC'!N41/'Matriz VI SIC'!N41*AuxVISIC!$D$110</f>
        <v>1.2883905722324327</v>
      </c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8"/>
    </row>
    <row r="42" spans="1:45" x14ac:dyDescent="0.25">
      <c r="A42" s="2" t="s">
        <v>29</v>
      </c>
      <c r="B42" s="77">
        <f ca="1">'Matriz Inyecciones SIC'!B42/'Matriz VI SIC'!B42*AuxVISIC!$D$110</f>
        <v>0.99132967343756462</v>
      </c>
      <c r="C42" s="77">
        <f ca="1">'Matriz Inyecciones SIC'!C42/'Matriz VI SIC'!C42*AuxVISIC!$D$110</f>
        <v>1.0052369790822677</v>
      </c>
      <c r="D42" s="77">
        <f ca="1">'Matriz Inyecciones SIC'!D42/'Matriz VI SIC'!D42*AuxVISIC!$D$110</f>
        <v>1.0037573703911697</v>
      </c>
      <c r="E42" s="77">
        <f ca="1">'Matriz Inyecciones SIC'!E42/'Matriz VI SIC'!E42*AuxVISIC!$D$110</f>
        <v>1.0073722240071243</v>
      </c>
      <c r="F42" s="77">
        <f ca="1">'Matriz Inyecciones SIC'!F42/'Matriz VI SIC'!F42*AuxVISIC!$D$110</f>
        <v>1.0816389905159045</v>
      </c>
      <c r="G42" s="77">
        <f ca="1">'Matriz Inyecciones SIC'!G42/'Matriz VI SIC'!G42*AuxVISIC!$D$110</f>
        <v>1.0684194010199926</v>
      </c>
      <c r="H42" s="77">
        <f ca="1">'Matriz Inyecciones SIC'!H42/'Matriz VI SIC'!H42*AuxVISIC!$D$110</f>
        <v>1.0878824862411098</v>
      </c>
      <c r="I42" s="77">
        <f ca="1">'Matriz Inyecciones SIC'!I42/'Matriz VI SIC'!I42*AuxVISIC!$D$110</f>
        <v>1.2353739832431478</v>
      </c>
      <c r="J42" s="77">
        <f ca="1">'Matriz Inyecciones SIC'!J42/'Matriz VI SIC'!J42*AuxVISIC!$D$110</f>
        <v>1.2337069166985484</v>
      </c>
      <c r="K42" s="77">
        <f ca="1">'Matriz Inyecciones SIC'!K42/'Matriz VI SIC'!K42*AuxVISIC!$D$110</f>
        <v>1.2293275549812654</v>
      </c>
      <c r="L42" s="77">
        <f ca="1">'Matriz Inyecciones SIC'!L42/'Matriz VI SIC'!L42*AuxVISIC!$D$110</f>
        <v>1.2388784896223732</v>
      </c>
      <c r="M42" s="77">
        <f ca="1">'Matriz Inyecciones SIC'!M42/'Matriz VI SIC'!M42*AuxVISIC!$D$110</f>
        <v>1.2506885992635646</v>
      </c>
      <c r="N42" s="77">
        <f ca="1">'Matriz Inyecciones SIC'!N42/'Matriz VI SIC'!N42*AuxVISIC!$D$110</f>
        <v>1.2675649130070719</v>
      </c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8"/>
    </row>
    <row r="43" spans="1:45" x14ac:dyDescent="0.25">
      <c r="A43" s="2" t="s">
        <v>34</v>
      </c>
      <c r="B43" s="77">
        <f ca="1">'Matriz Inyecciones SIC'!B43/'Matriz VI SIC'!B43*AuxVISIC!$D$110</f>
        <v>0.99730308199409701</v>
      </c>
      <c r="C43" s="77">
        <f ca="1">'Matriz Inyecciones SIC'!C43/'Matriz VI SIC'!C43*AuxVISIC!$D$110</f>
        <v>1.0113160443516174</v>
      </c>
      <c r="D43" s="77">
        <f ca="1">'Matriz Inyecciones SIC'!D43/'Matriz VI SIC'!D43*AuxVISIC!$D$110</f>
        <v>1.0098913781280803</v>
      </c>
      <c r="E43" s="77">
        <f ca="1">'Matriz Inyecciones SIC'!E43/'Matriz VI SIC'!E43*AuxVISIC!$D$110</f>
        <v>1.013511752527414</v>
      </c>
      <c r="F43" s="77">
        <f ca="1">'Matriz Inyecciones SIC'!F43/'Matriz VI SIC'!F43*AuxVISIC!$D$110</f>
        <v>1.0875591466465653</v>
      </c>
      <c r="G43" s="77">
        <f ca="1">'Matriz Inyecciones SIC'!G43/'Matriz VI SIC'!G43*AuxVISIC!$D$110</f>
        <v>1.0749724493251502</v>
      </c>
      <c r="H43" s="77">
        <f ca="1">'Matriz Inyecciones SIC'!H43/'Matriz VI SIC'!H43*AuxVISIC!$D$110</f>
        <v>1.0943591174709701</v>
      </c>
      <c r="I43" s="77">
        <f ca="1">'Matriz Inyecciones SIC'!I43/'Matriz VI SIC'!I43*AuxVISIC!$D$110</f>
        <v>1.2409807685303449</v>
      </c>
      <c r="J43" s="77">
        <f ca="1">'Matriz Inyecciones SIC'!J43/'Matriz VI SIC'!J43*AuxVISIC!$D$110</f>
        <v>1.2393558231788244</v>
      </c>
      <c r="K43" s="77">
        <f ca="1">'Matriz Inyecciones SIC'!K43/'Matriz VI SIC'!K43*AuxVISIC!$D$110</f>
        <v>1.2350545370714034</v>
      </c>
      <c r="L43" s="77">
        <f ca="1">'Matriz Inyecciones SIC'!L43/'Matriz VI SIC'!L43*AuxVISIC!$D$110</f>
        <v>1.2445476856843098</v>
      </c>
      <c r="M43" s="77">
        <f ca="1">'Matriz Inyecciones SIC'!M43/'Matriz VI SIC'!M43*AuxVISIC!$D$110</f>
        <v>1.2563156995668807</v>
      </c>
      <c r="N43" s="77">
        <f ca="1">'Matriz Inyecciones SIC'!N43/'Matriz VI SIC'!N43*AuxVISIC!$D$110</f>
        <v>1.2730930934098701</v>
      </c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6"/>
      <c r="AS43" s="38"/>
    </row>
    <row r="44" spans="1:45" x14ac:dyDescent="0.25">
      <c r="A44" s="2" t="s">
        <v>35</v>
      </c>
      <c r="B44" s="77">
        <f ca="1">'Matriz Inyecciones SIC'!B44/'Matriz VI SIC'!B44*AuxVISIC!$D$110</f>
        <v>0.99479304625404208</v>
      </c>
      <c r="C44" s="77">
        <f ca="1">'Matriz Inyecciones SIC'!C44/'Matriz VI SIC'!C44*AuxVISIC!$D$110</f>
        <v>1.0086003313641823</v>
      </c>
      <c r="D44" s="77">
        <f ca="1">'Matriz Inyecciones SIC'!D44/'Matriz VI SIC'!D44*AuxVISIC!$D$110</f>
        <v>1.0071684414007249</v>
      </c>
      <c r="E44" s="77">
        <f ca="1">'Matriz Inyecciones SIC'!E44/'Matriz VI SIC'!E44*AuxVISIC!$D$110</f>
        <v>1.0107432596019306</v>
      </c>
      <c r="F44" s="77">
        <f ca="1">'Matriz Inyecciones SIC'!F44/'Matriz VI SIC'!F44*AuxVISIC!$D$110</f>
        <v>1.0839314421589166</v>
      </c>
      <c r="G44" s="77">
        <f ca="1">'Matriz Inyecciones SIC'!G44/'Matriz VI SIC'!G44*AuxVISIC!$D$110</f>
        <v>1.0711613228767152</v>
      </c>
      <c r="H44" s="77">
        <f ca="1">'Matriz Inyecciones SIC'!H44/'Matriz VI SIC'!H44*AuxVISIC!$D$110</f>
        <v>1.0902888539966773</v>
      </c>
      <c r="I44" s="77">
        <f ca="1">'Matriz Inyecciones SIC'!I44/'Matriz VI SIC'!I44*AuxVISIC!$D$110</f>
        <v>1.234765168624768</v>
      </c>
      <c r="J44" s="77">
        <f ca="1">'Matriz Inyecciones SIC'!J44/'Matriz VI SIC'!J44*AuxVISIC!$D$110</f>
        <v>1.233133621632726</v>
      </c>
      <c r="K44" s="77">
        <f ca="1">'Matriz Inyecciones SIC'!K44/'Matriz VI SIC'!K44*AuxVISIC!$D$110</f>
        <v>1.2288517176458935</v>
      </c>
      <c r="L44" s="77">
        <f ca="1">'Matriz Inyecciones SIC'!L44/'Matriz VI SIC'!L44*AuxVISIC!$D$110</f>
        <v>1.2381775713145167</v>
      </c>
      <c r="M44" s="77">
        <f ca="1">'Matriz Inyecciones SIC'!M44/'Matriz VI SIC'!M44*AuxVISIC!$D$110</f>
        <v>1.2496976511833133</v>
      </c>
      <c r="N44" s="77">
        <f ca="1">'Matriz Inyecciones SIC'!N44/'Matriz VI SIC'!N44*AuxVISIC!$D$110</f>
        <v>1.2661499490581323</v>
      </c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6"/>
      <c r="AS44" s="38"/>
    </row>
    <row r="45" spans="1:45" x14ac:dyDescent="0.25">
      <c r="A45" s="2" t="s">
        <v>36</v>
      </c>
      <c r="B45" s="77">
        <f ca="1">'Matriz Inyecciones SIC'!B45/'Matriz VI SIC'!B45*AuxVISIC!$D$110</f>
        <v>0.99999999999999989</v>
      </c>
      <c r="C45" s="77">
        <f ca="1">'Matriz Inyecciones SIC'!C45/'Matriz VI SIC'!C45*AuxVISIC!$D$110</f>
        <v>1.0137743765739191</v>
      </c>
      <c r="D45" s="77">
        <f ca="1">'Matriz Inyecciones SIC'!D45/'Matriz VI SIC'!D45*AuxVISIC!$D$110</f>
        <v>1.0124009144019217</v>
      </c>
      <c r="E45" s="77">
        <f ca="1">'Matriz Inyecciones SIC'!E45/'Matriz VI SIC'!E45*AuxVISIC!$D$110</f>
        <v>1.0159476603735067</v>
      </c>
      <c r="F45" s="77">
        <f ca="1">'Matriz Inyecciones SIC'!F45/'Matriz VI SIC'!F45*AuxVISIC!$D$110</f>
        <v>1.0882330160813718</v>
      </c>
      <c r="G45" s="77">
        <f ca="1">'Matriz Inyecciones SIC'!G45/'Matriz VI SIC'!G45*AuxVISIC!$D$110</f>
        <v>1.0760596329726355</v>
      </c>
      <c r="H45" s="77">
        <f ca="1">'Matriz Inyecciones SIC'!H45/'Matriz VI SIC'!H45*AuxVISIC!$D$110</f>
        <v>1.0949044705493685</v>
      </c>
      <c r="I45" s="77">
        <f ca="1">'Matriz Inyecciones SIC'!I45/'Matriz VI SIC'!I45*AuxVISIC!$D$110</f>
        <v>1.2367830639968076</v>
      </c>
      <c r="J45" s="77">
        <f ca="1">'Matriz Inyecciones SIC'!J45/'Matriz VI SIC'!J45*AuxVISIC!$D$110</f>
        <v>1.2351956095492207</v>
      </c>
      <c r="K45" s="77">
        <f ca="1">'Matriz Inyecciones SIC'!K45/'Matriz VI SIC'!K45*AuxVISIC!$D$110</f>
        <v>1.2310185656291184</v>
      </c>
      <c r="L45" s="77">
        <f ca="1">'Matriz Inyecciones SIC'!L45/'Matriz VI SIC'!L45*AuxVISIC!$D$110</f>
        <v>1.2401548195308689</v>
      </c>
      <c r="M45" s="77">
        <f ca="1">'Matriz Inyecciones SIC'!M45/'Matriz VI SIC'!M45*AuxVISIC!$D$110</f>
        <v>1.2514448241590577</v>
      </c>
      <c r="N45" s="77">
        <f ca="1">'Matriz Inyecciones SIC'!N45/'Matriz VI SIC'!N45*AuxVISIC!$D$110</f>
        <v>1.2675453291954928</v>
      </c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36"/>
      <c r="AP45" s="36"/>
      <c r="AQ45" s="36"/>
      <c r="AR45" s="36"/>
      <c r="AS45" s="38"/>
    </row>
    <row r="50" spans="1:3" x14ac:dyDescent="0.25">
      <c r="A50" s="28" t="s">
        <v>666</v>
      </c>
    </row>
    <row r="51" spans="1:3" x14ac:dyDescent="0.25">
      <c r="A51" s="28" t="s">
        <v>667</v>
      </c>
      <c r="C51" s="29">
        <f ca="1">'Matriz Inyecciones SIC'!C51/'Matriz VI SIC'!C51*AuxVISIC!$D$110</f>
        <v>1.3421091961594618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6"/>
  <sheetViews>
    <sheetView workbookViewId="0">
      <selection activeCell="A2" sqref="A2"/>
    </sheetView>
  </sheetViews>
  <sheetFormatPr baseColWidth="10" defaultRowHeight="15" x14ac:dyDescent="0.25"/>
  <cols>
    <col min="1" max="1" width="20.28515625" style="1" bestFit="1" customWidth="1"/>
    <col min="2" max="2" width="24.42578125" style="1" customWidth="1"/>
    <col min="3" max="16384" width="11.42578125" style="1"/>
  </cols>
  <sheetData>
    <row r="1" spans="1:1" ht="15.75" thickBot="1" x14ac:dyDescent="0.3"/>
    <row r="2" spans="1:1" ht="15.75" thickBot="1" x14ac:dyDescent="0.3">
      <c r="A2" s="16" t="s">
        <v>564</v>
      </c>
    </row>
    <row r="3" spans="1:1" x14ac:dyDescent="0.25">
      <c r="A3" s="11" t="s">
        <v>0</v>
      </c>
    </row>
    <row r="4" spans="1:1" x14ac:dyDescent="0.25">
      <c r="A4" s="11" t="s">
        <v>1</v>
      </c>
    </row>
    <row r="5" spans="1:1" x14ac:dyDescent="0.25">
      <c r="A5" s="11" t="s">
        <v>2</v>
      </c>
    </row>
    <row r="6" spans="1:1" x14ac:dyDescent="0.25">
      <c r="A6" s="11" t="s">
        <v>3</v>
      </c>
    </row>
    <row r="7" spans="1:1" x14ac:dyDescent="0.25">
      <c r="A7" s="11" t="s">
        <v>4</v>
      </c>
    </row>
    <row r="8" spans="1:1" x14ac:dyDescent="0.25">
      <c r="A8" s="11" t="s">
        <v>5</v>
      </c>
    </row>
    <row r="9" spans="1:1" x14ac:dyDescent="0.25">
      <c r="A9" s="11" t="s">
        <v>6</v>
      </c>
    </row>
    <row r="10" spans="1:1" x14ac:dyDescent="0.25">
      <c r="A10" s="11" t="s">
        <v>7</v>
      </c>
    </row>
    <row r="11" spans="1:1" x14ac:dyDescent="0.25">
      <c r="A11" s="11" t="s">
        <v>8</v>
      </c>
    </row>
    <row r="12" spans="1:1" x14ac:dyDescent="0.25">
      <c r="A12" s="11" t="s">
        <v>9</v>
      </c>
    </row>
    <row r="13" spans="1:1" x14ac:dyDescent="0.25">
      <c r="A13" s="11" t="s">
        <v>10</v>
      </c>
    </row>
    <row r="14" spans="1:1" x14ac:dyDescent="0.25">
      <c r="A14" s="11" t="s">
        <v>11</v>
      </c>
    </row>
    <row r="15" spans="1:1" x14ac:dyDescent="0.25">
      <c r="A15" s="11" t="s">
        <v>12</v>
      </c>
    </row>
    <row r="16" spans="1:1" x14ac:dyDescent="0.25">
      <c r="A16" s="11" t="s">
        <v>13</v>
      </c>
    </row>
    <row r="17" spans="1:1" x14ac:dyDescent="0.25">
      <c r="A17" s="11" t="s">
        <v>37</v>
      </c>
    </row>
    <row r="18" spans="1:1" x14ac:dyDescent="0.25">
      <c r="A18" s="11" t="s">
        <v>14</v>
      </c>
    </row>
    <row r="19" spans="1:1" x14ac:dyDescent="0.25">
      <c r="A19" s="11" t="s">
        <v>33</v>
      </c>
    </row>
    <row r="20" spans="1:1" x14ac:dyDescent="0.25">
      <c r="A20" s="11" t="s">
        <v>15</v>
      </c>
    </row>
    <row r="21" spans="1:1" x14ac:dyDescent="0.25">
      <c r="A21" s="11" t="s">
        <v>16</v>
      </c>
    </row>
    <row r="22" spans="1:1" x14ac:dyDescent="0.25">
      <c r="A22" s="11" t="s">
        <v>30</v>
      </c>
    </row>
    <row r="23" spans="1:1" x14ac:dyDescent="0.25">
      <c r="A23" s="11" t="s">
        <v>31</v>
      </c>
    </row>
    <row r="24" spans="1:1" x14ac:dyDescent="0.25">
      <c r="A24" s="11" t="s">
        <v>38</v>
      </c>
    </row>
    <row r="25" spans="1:1" x14ac:dyDescent="0.25">
      <c r="A25" s="11" t="s">
        <v>39</v>
      </c>
    </row>
    <row r="26" spans="1:1" x14ac:dyDescent="0.25">
      <c r="A26" s="11" t="s">
        <v>40</v>
      </c>
    </row>
    <row r="27" spans="1:1" x14ac:dyDescent="0.25">
      <c r="A27" s="11" t="s">
        <v>41</v>
      </c>
    </row>
    <row r="28" spans="1:1" x14ac:dyDescent="0.25">
      <c r="A28" s="11" t="s">
        <v>17</v>
      </c>
    </row>
    <row r="29" spans="1:1" x14ac:dyDescent="0.25">
      <c r="A29" s="11" t="s">
        <v>18</v>
      </c>
    </row>
    <row r="30" spans="1:1" x14ac:dyDescent="0.25">
      <c r="A30" s="11" t="s">
        <v>19</v>
      </c>
    </row>
    <row r="31" spans="1:1" x14ac:dyDescent="0.25">
      <c r="A31" s="11" t="s">
        <v>20</v>
      </c>
    </row>
    <row r="32" spans="1:1" x14ac:dyDescent="0.25">
      <c r="A32" s="11" t="s">
        <v>21</v>
      </c>
    </row>
    <row r="33" spans="1:1" x14ac:dyDescent="0.25">
      <c r="A33" s="11" t="s">
        <v>160</v>
      </c>
    </row>
    <row r="34" spans="1:1" x14ac:dyDescent="0.25">
      <c r="A34" s="11" t="s">
        <v>42</v>
      </c>
    </row>
    <row r="35" spans="1:1" x14ac:dyDescent="0.25">
      <c r="A35" s="11" t="s">
        <v>22</v>
      </c>
    </row>
    <row r="36" spans="1:1" x14ac:dyDescent="0.25">
      <c r="A36" s="11" t="s">
        <v>23</v>
      </c>
    </row>
    <row r="37" spans="1:1" x14ac:dyDescent="0.25">
      <c r="A37" s="11" t="s">
        <v>24</v>
      </c>
    </row>
    <row r="38" spans="1:1" x14ac:dyDescent="0.25">
      <c r="A38" s="11" t="s">
        <v>25</v>
      </c>
    </row>
    <row r="39" spans="1:1" x14ac:dyDescent="0.25">
      <c r="A39" s="11" t="s">
        <v>26</v>
      </c>
    </row>
    <row r="40" spans="1:1" x14ac:dyDescent="0.25">
      <c r="A40" s="11" t="s">
        <v>27</v>
      </c>
    </row>
    <row r="41" spans="1:1" x14ac:dyDescent="0.25">
      <c r="A41" s="11" t="s">
        <v>28</v>
      </c>
    </row>
    <row r="42" spans="1:1" x14ac:dyDescent="0.25">
      <c r="A42" s="11" t="s">
        <v>29</v>
      </c>
    </row>
    <row r="43" spans="1:1" x14ac:dyDescent="0.25">
      <c r="A43" s="11" t="s">
        <v>32</v>
      </c>
    </row>
    <row r="44" spans="1:1" x14ac:dyDescent="0.25">
      <c r="A44" s="11" t="s">
        <v>34</v>
      </c>
    </row>
    <row r="45" spans="1:1" x14ac:dyDescent="0.25">
      <c r="A45" s="11" t="s">
        <v>35</v>
      </c>
    </row>
    <row r="46" spans="1:1" ht="15.75" thickBot="1" x14ac:dyDescent="0.3">
      <c r="A46" s="12" t="s">
        <v>36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7"/>
  <sheetViews>
    <sheetView workbookViewId="0">
      <selection activeCell="A2" sqref="A2"/>
    </sheetView>
  </sheetViews>
  <sheetFormatPr baseColWidth="10" defaultRowHeight="15" x14ac:dyDescent="0.25"/>
  <cols>
    <col min="1" max="1" width="20.28515625" style="1" bestFit="1" customWidth="1"/>
    <col min="2" max="2" width="23.42578125" style="1" bestFit="1" customWidth="1"/>
    <col min="3" max="16384" width="11.42578125" style="1"/>
  </cols>
  <sheetData>
    <row r="1" spans="1:2" ht="15.75" thickBot="1" x14ac:dyDescent="0.3"/>
    <row r="2" spans="1:2" ht="15.75" thickBot="1" x14ac:dyDescent="0.3">
      <c r="A2" s="17" t="s">
        <v>171</v>
      </c>
      <c r="B2" s="22" t="s">
        <v>172</v>
      </c>
    </row>
    <row r="3" spans="1:2" x14ac:dyDescent="0.25">
      <c r="A3" s="10" t="s">
        <v>0</v>
      </c>
      <c r="B3" s="7">
        <f>SUMIF('DemandaBarras-SIC'!$D$4:$D$308,A3,'DemandaBarras-SIC'!$I$4:$I$308)</f>
        <v>3750.0716100000009</v>
      </c>
    </row>
    <row r="4" spans="1:2" x14ac:dyDescent="0.25">
      <c r="A4" s="10" t="s">
        <v>1</v>
      </c>
      <c r="B4" s="7">
        <f>SUMIF('DemandaBarras-SIC'!$D$4:$D$308,A4,'DemandaBarras-SIC'!$I$4:$I$308)</f>
        <v>615.20107999999993</v>
      </c>
    </row>
    <row r="5" spans="1:2" x14ac:dyDescent="0.25">
      <c r="A5" s="10" t="s">
        <v>2</v>
      </c>
      <c r="B5" s="7">
        <f>SUMIF('DemandaBarras-SIC'!$D$4:$D$308,A5,'DemandaBarras-SIC'!$I$4:$I$308)</f>
        <v>0</v>
      </c>
    </row>
    <row r="6" spans="1:2" x14ac:dyDescent="0.25">
      <c r="A6" s="10" t="s">
        <v>3</v>
      </c>
      <c r="B6" s="7">
        <f>SUMIF('DemandaBarras-SIC'!$D$4:$D$308,A6,'DemandaBarras-SIC'!$I$4:$I$308)</f>
        <v>11382.978849999998</v>
      </c>
    </row>
    <row r="7" spans="1:2" x14ac:dyDescent="0.25">
      <c r="A7" s="10" t="s">
        <v>4</v>
      </c>
      <c r="B7" s="7">
        <f>SUMIF('DemandaBarras-SIC'!$D$4:$D$308,A7,'DemandaBarras-SIC'!$I$4:$I$308)</f>
        <v>7322.9313099999999</v>
      </c>
    </row>
    <row r="8" spans="1:2" x14ac:dyDescent="0.25">
      <c r="A8" s="10" t="s">
        <v>5</v>
      </c>
      <c r="B8" s="7">
        <f>SUMIF('DemandaBarras-SIC'!$D$4:$D$308,A8,'DemandaBarras-SIC'!$I$4:$I$308)</f>
        <v>91.780400000000014</v>
      </c>
    </row>
    <row r="9" spans="1:2" x14ac:dyDescent="0.25">
      <c r="A9" s="10" t="s">
        <v>6</v>
      </c>
      <c r="B9" s="7">
        <f>SUMIF('DemandaBarras-SIC'!$D$4:$D$308,A9,'DemandaBarras-SIC'!$I$4:$I$308)</f>
        <v>7882.1935000000012</v>
      </c>
    </row>
    <row r="10" spans="1:2" x14ac:dyDescent="0.25">
      <c r="A10" s="10" t="s">
        <v>7</v>
      </c>
      <c r="B10" s="7">
        <f>SUMIF('DemandaBarras-SIC'!$D$4:$D$308,A10,'DemandaBarras-SIC'!$I$4:$I$308)</f>
        <v>0</v>
      </c>
    </row>
    <row r="11" spans="1:2" x14ac:dyDescent="0.25">
      <c r="A11" s="10" t="s">
        <v>8</v>
      </c>
      <c r="B11" s="7">
        <f>SUMIF('DemandaBarras-SIC'!$D$4:$D$308,A11,'DemandaBarras-SIC'!$I$4:$I$308)</f>
        <v>0</v>
      </c>
    </row>
    <row r="12" spans="1:2" x14ac:dyDescent="0.25">
      <c r="A12" s="10" t="s">
        <v>9</v>
      </c>
      <c r="B12" s="7">
        <f>SUMIF('DemandaBarras-SIC'!$D$4:$D$308,A12,'DemandaBarras-SIC'!$I$4:$I$308)</f>
        <v>0</v>
      </c>
    </row>
    <row r="13" spans="1:2" x14ac:dyDescent="0.25">
      <c r="A13" s="10" t="s">
        <v>10</v>
      </c>
      <c r="B13" s="7">
        <f>SUMIF('DemandaBarras-SIC'!$D$4:$D$308,A13,'DemandaBarras-SIC'!$I$4:$I$308)</f>
        <v>0</v>
      </c>
    </row>
    <row r="14" spans="1:2" x14ac:dyDescent="0.25">
      <c r="A14" s="10" t="s">
        <v>11</v>
      </c>
      <c r="B14" s="7">
        <f>SUMIF('DemandaBarras-SIC'!$D$4:$D$308,A14,'DemandaBarras-SIC'!$I$4:$I$308)</f>
        <v>1820.34692</v>
      </c>
    </row>
    <row r="15" spans="1:2" x14ac:dyDescent="0.25">
      <c r="A15" s="10" t="s">
        <v>12</v>
      </c>
      <c r="B15" s="7">
        <f ca="1">SUMIF('DemandaBarras-SIC'!$D$4:$D$308,A15,'DemandaBarras-SIC'!$I$4:$I$308)</f>
        <v>2364.0452310653809</v>
      </c>
    </row>
    <row r="16" spans="1:2" x14ac:dyDescent="0.25">
      <c r="A16" s="10" t="s">
        <v>13</v>
      </c>
      <c r="B16" s="7">
        <f ca="1">SUMIF('DemandaBarras-SIC'!$D$4:$D$308,A16,'DemandaBarras-SIC'!$I$4:$I$308)</f>
        <v>16669.569273711211</v>
      </c>
    </row>
    <row r="17" spans="1:2" x14ac:dyDescent="0.25">
      <c r="A17" s="10" t="s">
        <v>33</v>
      </c>
      <c r="B17" s="7">
        <f>SUMIF('DemandaBarras-SIC'!$D$4:$D$308,A17,'DemandaBarras-SIC'!$I$4:$I$308)</f>
        <v>2416.7647400000005</v>
      </c>
    </row>
    <row r="18" spans="1:2" x14ac:dyDescent="0.25">
      <c r="A18" s="10" t="s">
        <v>14</v>
      </c>
      <c r="B18" s="7">
        <f ca="1">SUMIF('DemandaBarras-SIC'!$D$4:$D$308,A18,'DemandaBarras-SIC'!$I$4:$I$308)</f>
        <v>14265.402779817896</v>
      </c>
    </row>
    <row r="19" spans="1:2" x14ac:dyDescent="0.25">
      <c r="A19" s="10" t="s">
        <v>37</v>
      </c>
      <c r="B19" s="7">
        <f>SUMIF('DemandaBarras-SIC'!$D$4:$D$308,A19,'DemandaBarras-SIC'!$I$4:$I$308)</f>
        <v>0</v>
      </c>
    </row>
    <row r="20" spans="1:2" x14ac:dyDescent="0.25">
      <c r="A20" s="10" t="s">
        <v>15</v>
      </c>
      <c r="B20" s="7">
        <f>SUMIF('DemandaBarras-SIC'!$D$4:$D$308,A20,'DemandaBarras-SIC'!$I$4:$I$308)</f>
        <v>1277.7028099999998</v>
      </c>
    </row>
    <row r="21" spans="1:2" x14ac:dyDescent="0.25">
      <c r="A21" s="10" t="s">
        <v>16</v>
      </c>
      <c r="B21" s="7">
        <f ca="1">SUMIF('DemandaBarras-SIC'!$D$4:$D$308,A21,'DemandaBarras-SIC'!$I$4:$I$308)</f>
        <v>39381.70568581183</v>
      </c>
    </row>
    <row r="22" spans="1:2" x14ac:dyDescent="0.25">
      <c r="A22" s="10" t="s">
        <v>30</v>
      </c>
      <c r="B22" s="7">
        <f ca="1">SUMIF('DemandaBarras-SIC'!$D$4:$D$308,A22,'DemandaBarras-SIC'!$I$4:$I$308)</f>
        <v>21357.250862066212</v>
      </c>
    </row>
    <row r="23" spans="1:2" x14ac:dyDescent="0.25">
      <c r="A23" s="10" t="s">
        <v>31</v>
      </c>
      <c r="B23" s="7">
        <f>SUMIF('DemandaBarras-SIC'!$D$4:$D$308,A23,'DemandaBarras-SIC'!$I$4:$I$308)</f>
        <v>0</v>
      </c>
    </row>
    <row r="24" spans="1:2" x14ac:dyDescent="0.25">
      <c r="A24" s="10" t="s">
        <v>21</v>
      </c>
      <c r="B24" s="7">
        <f>SUMIF('DemandaBarras-SIC'!$D$4:$D$308,A24,'DemandaBarras-SIC'!$I$4:$I$308)</f>
        <v>2847.5231899999994</v>
      </c>
    </row>
    <row r="25" spans="1:2" x14ac:dyDescent="0.25">
      <c r="A25" s="10" t="s">
        <v>41</v>
      </c>
      <c r="B25" s="7">
        <f ca="1">SUMIF('DemandaBarras-SIC'!$D$4:$D$308,A25,'DemandaBarras-SIC'!$I$4:$I$308)</f>
        <v>23582.197836611471</v>
      </c>
    </row>
    <row r="26" spans="1:2" x14ac:dyDescent="0.25">
      <c r="A26" s="10" t="s">
        <v>40</v>
      </c>
      <c r="B26" s="7">
        <f>SUMIF('DemandaBarras-SIC'!$D$4:$D$308,A26,'DemandaBarras-SIC'!$I$4:$I$308)</f>
        <v>0</v>
      </c>
    </row>
    <row r="27" spans="1:2" x14ac:dyDescent="0.25">
      <c r="A27" s="10" t="s">
        <v>19</v>
      </c>
      <c r="B27" s="7">
        <f>SUMIF('DemandaBarras-SIC'!$D$4:$D$308,A27,'DemandaBarras-SIC'!$I$4:$I$308)</f>
        <v>132.4152</v>
      </c>
    </row>
    <row r="28" spans="1:2" x14ac:dyDescent="0.25">
      <c r="A28" s="10" t="s">
        <v>18</v>
      </c>
      <c r="B28" s="7">
        <f>SUMIF('DemandaBarras-SIC'!$D$4:$D$308,A28,'DemandaBarras-SIC'!$I$4:$I$308)</f>
        <v>8264.4633599999997</v>
      </c>
    </row>
    <row r="29" spans="1:2" x14ac:dyDescent="0.25">
      <c r="A29" s="10" t="s">
        <v>160</v>
      </c>
      <c r="B29" s="7">
        <f>SUMIF('DemandaBarras-SIC'!$D$4:$D$308,A29,'DemandaBarras-SIC'!$I$4:$I$308)</f>
        <v>1780.5385800000001</v>
      </c>
    </row>
    <row r="30" spans="1:2" x14ac:dyDescent="0.25">
      <c r="A30" s="10" t="s">
        <v>20</v>
      </c>
      <c r="B30" s="7">
        <f ca="1">SUMIF('DemandaBarras-SIC'!$D$4:$D$308,A30,'DemandaBarras-SIC'!$I$4:$I$308)</f>
        <v>13943.495388617515</v>
      </c>
    </row>
    <row r="31" spans="1:2" x14ac:dyDescent="0.25">
      <c r="A31" s="10" t="s">
        <v>107</v>
      </c>
      <c r="B31" s="7">
        <f>SUMIF('DemandaBarras-SIC'!$D$4:$D$308,A31,'DemandaBarras-SIC'!$I$4:$I$308)</f>
        <v>1874.6924100000003</v>
      </c>
    </row>
    <row r="32" spans="1:2" x14ac:dyDescent="0.25">
      <c r="A32" s="10" t="s">
        <v>39</v>
      </c>
      <c r="B32" s="7">
        <f>SUMIF('DemandaBarras-SIC'!$D$4:$D$308,A32,'DemandaBarras-SIC'!$I$4:$I$308)</f>
        <v>174.29411999999996</v>
      </c>
    </row>
    <row r="33" spans="1:2" x14ac:dyDescent="0.25">
      <c r="A33" s="10" t="s">
        <v>38</v>
      </c>
      <c r="B33" s="7">
        <f>SUMIF('DemandaBarras-SIC'!$D$4:$D$308,A33,'DemandaBarras-SIC'!$I$4:$I$308)</f>
        <v>0</v>
      </c>
    </row>
    <row r="34" spans="1:2" x14ac:dyDescent="0.25">
      <c r="A34" s="10" t="s">
        <v>162</v>
      </c>
      <c r="B34" s="7">
        <f ca="1">SUMIF('DemandaBarras-SIC'!$D$4:$D$308,A34,'DemandaBarras-SIC'!$I$4:$I$308)</f>
        <v>5835.4593484162287</v>
      </c>
    </row>
    <row r="35" spans="1:2" x14ac:dyDescent="0.25">
      <c r="A35" s="10" t="s">
        <v>24</v>
      </c>
      <c r="B35" s="7">
        <f ca="1">SUMIF('DemandaBarras-SIC'!$D$4:$D$308,A35,'DemandaBarras-SIC'!$I$4:$I$308)</f>
        <v>5086.5626790872357</v>
      </c>
    </row>
    <row r="36" spans="1:2" x14ac:dyDescent="0.25">
      <c r="A36" s="10" t="s">
        <v>108</v>
      </c>
      <c r="B36" s="7">
        <f ca="1">SUMIF('DemandaBarras-SIC'!$D$4:$D$308,A36,'DemandaBarras-SIC'!$I$4:$I$308)</f>
        <v>16662.774444795003</v>
      </c>
    </row>
    <row r="37" spans="1:2" x14ac:dyDescent="0.25">
      <c r="A37" s="10" t="s">
        <v>174</v>
      </c>
      <c r="B37" s="7">
        <f>SUMIF('DemandaBarras-SIC'!$D$4:$D$308,A37,'DemandaBarras-SIC'!$I$4:$I$308)</f>
        <v>0</v>
      </c>
    </row>
    <row r="38" spans="1:2" x14ac:dyDescent="0.25">
      <c r="A38" s="10" t="s">
        <v>175</v>
      </c>
      <c r="B38" s="7">
        <f>SUMIF('DemandaBarras-SIC'!$D$4:$D$308,A38,'DemandaBarras-SIC'!$I$4:$I$308)</f>
        <v>0</v>
      </c>
    </row>
    <row r="39" spans="1:2" x14ac:dyDescent="0.25">
      <c r="A39" s="10" t="s">
        <v>25</v>
      </c>
      <c r="B39" s="7">
        <f>SUMIF('DemandaBarras-SIC'!$D$4:$D$308,A39,'DemandaBarras-SIC'!$I$4:$I$308)</f>
        <v>0</v>
      </c>
    </row>
    <row r="40" spans="1:2" x14ac:dyDescent="0.25">
      <c r="A40" s="10" t="s">
        <v>26</v>
      </c>
      <c r="B40" s="7">
        <f ca="1">SUMIF('DemandaBarras-SIC'!$D$4:$D$308,A40,'DemandaBarras-SIC'!$I$4:$I$308)</f>
        <v>6747.8937332146779</v>
      </c>
    </row>
    <row r="41" spans="1:2" x14ac:dyDescent="0.25">
      <c r="A41" s="10" t="s">
        <v>176</v>
      </c>
      <c r="B41" s="7">
        <f>SUMIF('DemandaBarras-SIC'!$D$4:$D$308,A41,'DemandaBarras-SIC'!$I$4:$I$308)</f>
        <v>0</v>
      </c>
    </row>
    <row r="42" spans="1:2" x14ac:dyDescent="0.25">
      <c r="A42" s="10" t="s">
        <v>32</v>
      </c>
      <c r="B42" s="7">
        <f>SUMIF('DemandaBarras-SIC'!$D$4:$D$308,A42,'DemandaBarras-SIC'!$I$4:$I$308)</f>
        <v>212.24441999999999</v>
      </c>
    </row>
    <row r="43" spans="1:2" x14ac:dyDescent="0.25">
      <c r="A43" s="10" t="s">
        <v>29</v>
      </c>
      <c r="B43" s="7">
        <f ca="1">SUMIF('DemandaBarras-SIC'!$D$4:$D$308,A43,'DemandaBarras-SIC'!$I$4:$I$308)</f>
        <v>3057.7188309983931</v>
      </c>
    </row>
    <row r="44" spans="1:2" x14ac:dyDescent="0.25">
      <c r="A44" s="10" t="s">
        <v>34</v>
      </c>
      <c r="B44" s="7">
        <f ca="1">SUMIF('DemandaBarras-SIC'!$D$4:$D$308,A44,'DemandaBarras-SIC'!$I$4:$I$308)</f>
        <v>2601.5049931270091</v>
      </c>
    </row>
    <row r="45" spans="1:2" x14ac:dyDescent="0.25">
      <c r="A45" s="10" t="s">
        <v>35</v>
      </c>
      <c r="B45" s="7">
        <f>SUMIF('DemandaBarras-SIC'!$D$4:$D$308,A45,'DemandaBarras-SIC'!$I$4:$I$308)</f>
        <v>0</v>
      </c>
    </row>
    <row r="46" spans="1:2" ht="15.75" thickBot="1" x14ac:dyDescent="0.3">
      <c r="A46" s="14" t="s">
        <v>36</v>
      </c>
      <c r="B46" s="7">
        <f ca="1">SUMIF('DemandaBarras-SIC'!$D$4:$D$308,A46,'DemandaBarras-SIC'!$I$4:$I$308)</f>
        <v>5184.8521426599209</v>
      </c>
    </row>
    <row r="47" spans="1:2" ht="15.75" thickBot="1" x14ac:dyDescent="0.3">
      <c r="A47" s="17" t="s">
        <v>173</v>
      </c>
      <c r="B47" s="19">
        <f ca="1">SUM(B3:B46)</f>
        <v>228586.57572999998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7"/>
  <sheetViews>
    <sheetView workbookViewId="0">
      <selection activeCell="A2" sqref="A2"/>
    </sheetView>
  </sheetViews>
  <sheetFormatPr baseColWidth="10" defaultRowHeight="15" x14ac:dyDescent="0.25"/>
  <cols>
    <col min="1" max="1" width="20.28515625" style="28" bestFit="1" customWidth="1"/>
    <col min="2" max="2" width="25.42578125" style="28" bestFit="1" customWidth="1"/>
    <col min="3" max="16384" width="11.42578125" style="28"/>
  </cols>
  <sheetData>
    <row r="1" spans="1:2" ht="15.75" thickBot="1" x14ac:dyDescent="0.3"/>
    <row r="2" spans="1:2" ht="15.75" thickBot="1" x14ac:dyDescent="0.3">
      <c r="A2" s="17" t="s">
        <v>171</v>
      </c>
      <c r="B2" s="22" t="s">
        <v>459</v>
      </c>
    </row>
    <row r="3" spans="1:2" x14ac:dyDescent="0.25">
      <c r="A3" s="10" t="s">
        <v>0</v>
      </c>
      <c r="B3" s="7">
        <f>SUMIF('InyeccionesBarras-SIC'!$F$4:$F$422,A3,'InyeccionesBarras-SIC'!$K$4:$K$422)</f>
        <v>5264.4662843400001</v>
      </c>
    </row>
    <row r="4" spans="1:2" x14ac:dyDescent="0.25">
      <c r="A4" s="10" t="s">
        <v>1</v>
      </c>
      <c r="B4" s="7">
        <f>SUMIF('InyeccionesBarras-SIC'!$F$4:$F$422,A4,'InyeccionesBarras-SIC'!$K$4:$K$422)</f>
        <v>1852.601375</v>
      </c>
    </row>
    <row r="5" spans="1:2" x14ac:dyDescent="0.25">
      <c r="A5" s="10" t="s">
        <v>2</v>
      </c>
      <c r="B5" s="7">
        <f>SUMIF('InyeccionesBarras-SIC'!$F$4:$F$422,A5,'InyeccionesBarras-SIC'!$K$4:$K$422)</f>
        <v>550.08799999999997</v>
      </c>
    </row>
    <row r="6" spans="1:2" x14ac:dyDescent="0.25">
      <c r="A6" s="10" t="s">
        <v>3</v>
      </c>
      <c r="B6" s="7">
        <f>SUMIF('InyeccionesBarras-SIC'!$F$4:$F$422,A6,'InyeccionesBarras-SIC'!$K$4:$K$422)</f>
        <v>1192.09953569</v>
      </c>
    </row>
    <row r="7" spans="1:2" x14ac:dyDescent="0.25">
      <c r="A7" s="10" t="s">
        <v>4</v>
      </c>
      <c r="B7" s="7">
        <f>SUMIF('InyeccionesBarras-SIC'!$F$4:$F$422,A7,'InyeccionesBarras-SIC'!$K$4:$K$422)</f>
        <v>19440.417805099998</v>
      </c>
    </row>
    <row r="8" spans="1:2" x14ac:dyDescent="0.25">
      <c r="A8" s="10" t="s">
        <v>5</v>
      </c>
      <c r="B8" s="7">
        <f>SUMIF('InyeccionesBarras-SIC'!$F$4:$F$422,A8,'InyeccionesBarras-SIC'!$K$4:$K$422)</f>
        <v>275.26471426000001</v>
      </c>
    </row>
    <row r="9" spans="1:2" x14ac:dyDescent="0.25">
      <c r="A9" s="10" t="s">
        <v>6</v>
      </c>
      <c r="B9" s="7">
        <f>SUMIF('InyeccionesBarras-SIC'!$F$4:$F$422,A9,'InyeccionesBarras-SIC'!$K$4:$K$422)</f>
        <v>474.20649996000003</v>
      </c>
    </row>
    <row r="10" spans="1:2" x14ac:dyDescent="0.25">
      <c r="A10" s="10" t="s">
        <v>7</v>
      </c>
      <c r="B10" s="7">
        <f>SUMIF('InyeccionesBarras-SIC'!$F$4:$F$422,A10,'InyeccionesBarras-SIC'!$K$4:$K$422)</f>
        <v>1051.732358</v>
      </c>
    </row>
    <row r="11" spans="1:2" x14ac:dyDescent="0.25">
      <c r="A11" s="10" t="s">
        <v>8</v>
      </c>
      <c r="B11" s="7">
        <f>SUMIF('InyeccionesBarras-SIC'!$F$4:$F$422,A11,'InyeccionesBarras-SIC'!$K$4:$K$422)</f>
        <v>1585.083374</v>
      </c>
    </row>
    <row r="12" spans="1:2" x14ac:dyDescent="0.25">
      <c r="A12" s="10" t="s">
        <v>9</v>
      </c>
      <c r="B12" s="7">
        <f>SUMIF('InyeccionesBarras-SIC'!$F$4:$F$422,A12,'InyeccionesBarras-SIC'!$K$4:$K$422)</f>
        <v>477.27207100000004</v>
      </c>
    </row>
    <row r="13" spans="1:2" x14ac:dyDescent="0.25">
      <c r="A13" s="10" t="s">
        <v>10</v>
      </c>
      <c r="B13" s="7">
        <f>SUMIF('InyeccionesBarras-SIC'!$F$4:$F$422,A13,'InyeccionesBarras-SIC'!$K$4:$K$422)</f>
        <v>1710.7779639999999</v>
      </c>
    </row>
    <row r="14" spans="1:2" x14ac:dyDescent="0.25">
      <c r="A14" s="10" t="s">
        <v>11</v>
      </c>
      <c r="B14" s="7">
        <f>SUMIF('InyeccionesBarras-SIC'!$F$4:$F$422,A14,'InyeccionesBarras-SIC'!$K$4:$K$422)</f>
        <v>1309.39398254</v>
      </c>
    </row>
    <row r="15" spans="1:2" x14ac:dyDescent="0.25">
      <c r="A15" s="10" t="s">
        <v>12</v>
      </c>
      <c r="B15" s="7">
        <f ca="1">SUMIF('InyeccionesBarras-SIC'!$F$4:$F$422,A15,'InyeccionesBarras-SIC'!$K$4:$K$422)</f>
        <v>24113.248513222497</v>
      </c>
    </row>
    <row r="16" spans="1:2" x14ac:dyDescent="0.25">
      <c r="A16" s="10" t="s">
        <v>13</v>
      </c>
      <c r="B16" s="7">
        <f ca="1">SUMIF('InyeccionesBarras-SIC'!$F$4:$F$422,A16,'InyeccionesBarras-SIC'!$K$4:$K$422)</f>
        <v>6618.9716810568152</v>
      </c>
    </row>
    <row r="17" spans="1:2" x14ac:dyDescent="0.25">
      <c r="A17" s="10" t="s">
        <v>33</v>
      </c>
      <c r="B17" s="7">
        <f>SUMIF('InyeccionesBarras-SIC'!$F$4:$F$422,A17,'InyeccionesBarras-SIC'!$K$4:$K$422)</f>
        <v>4180.2628770000001</v>
      </c>
    </row>
    <row r="18" spans="1:2" x14ac:dyDescent="0.25">
      <c r="A18" s="10" t="s">
        <v>14</v>
      </c>
      <c r="B18" s="7">
        <f ca="1">SUMIF('InyeccionesBarras-SIC'!$F$4:$F$422,A18,'InyeccionesBarras-SIC'!$K$4:$K$422)</f>
        <v>6370.1854626176901</v>
      </c>
    </row>
    <row r="19" spans="1:2" x14ac:dyDescent="0.25">
      <c r="A19" s="10" t="s">
        <v>37</v>
      </c>
      <c r="B19" s="7">
        <f>SUMIF('InyeccionesBarras-SIC'!$F$4:$F$422,A19,'InyeccionesBarras-SIC'!$K$4:$K$422)</f>
        <v>0</v>
      </c>
    </row>
    <row r="20" spans="1:2" x14ac:dyDescent="0.25">
      <c r="A20" s="10" t="s">
        <v>15</v>
      </c>
      <c r="B20" s="7">
        <f>SUMIF('InyeccionesBarras-SIC'!$F$4:$F$422,A20,'InyeccionesBarras-SIC'!$K$4:$K$422)</f>
        <v>0</v>
      </c>
    </row>
    <row r="21" spans="1:2" x14ac:dyDescent="0.25">
      <c r="A21" s="10" t="s">
        <v>16</v>
      </c>
      <c r="B21" s="7">
        <f ca="1">SUMIF('InyeccionesBarras-SIC'!$F$4:$F$422,A21,'InyeccionesBarras-SIC'!$K$4:$K$422)</f>
        <v>17932.260385250491</v>
      </c>
    </row>
    <row r="22" spans="1:2" x14ac:dyDescent="0.25">
      <c r="A22" s="10" t="s">
        <v>30</v>
      </c>
      <c r="B22" s="7">
        <f ca="1">SUMIF('InyeccionesBarras-SIC'!$F$4:$F$422,A22,'InyeccionesBarras-SIC'!$K$4:$K$422)</f>
        <v>2176.492551924644</v>
      </c>
    </row>
    <row r="23" spans="1:2" x14ac:dyDescent="0.25">
      <c r="A23" s="10" t="s">
        <v>31</v>
      </c>
      <c r="B23" s="7">
        <f>SUMIF('InyeccionesBarras-SIC'!$F$4:$F$422,A23,'InyeccionesBarras-SIC'!$K$4:$K$422)</f>
        <v>0</v>
      </c>
    </row>
    <row r="24" spans="1:2" x14ac:dyDescent="0.25">
      <c r="A24" s="10" t="s">
        <v>21</v>
      </c>
      <c r="B24" s="7">
        <f>SUMIF('InyeccionesBarras-SIC'!$F$4:$F$422,A24,'InyeccionesBarras-SIC'!$K$4:$K$422)</f>
        <v>224.1326072</v>
      </c>
    </row>
    <row r="25" spans="1:2" x14ac:dyDescent="0.25">
      <c r="A25" s="10" t="s">
        <v>41</v>
      </c>
      <c r="B25" s="7">
        <f ca="1">SUMIF('InyeccionesBarras-SIC'!$F$4:$F$422,A25,'InyeccionesBarras-SIC'!$K$4:$K$422)</f>
        <v>5072.7974267865975</v>
      </c>
    </row>
    <row r="26" spans="1:2" x14ac:dyDescent="0.25">
      <c r="A26" s="10" t="s">
        <v>40</v>
      </c>
      <c r="B26" s="7">
        <f>SUMIF('InyeccionesBarras-SIC'!$F$4:$F$422,A26,'InyeccionesBarras-SIC'!$K$4:$K$422)</f>
        <v>0</v>
      </c>
    </row>
    <row r="27" spans="1:2" x14ac:dyDescent="0.25">
      <c r="A27" s="10" t="s">
        <v>19</v>
      </c>
      <c r="B27" s="7">
        <f>SUMIF('InyeccionesBarras-SIC'!$F$4:$F$422,A27,'InyeccionesBarras-SIC'!$K$4:$K$422)</f>
        <v>0</v>
      </c>
    </row>
    <row r="28" spans="1:2" x14ac:dyDescent="0.25">
      <c r="A28" s="10" t="s">
        <v>18</v>
      </c>
      <c r="B28" s="7">
        <f>SUMIF('InyeccionesBarras-SIC'!$F$4:$F$422,A28,'InyeccionesBarras-SIC'!$K$4:$K$422)</f>
        <v>27.922357140000003</v>
      </c>
    </row>
    <row r="29" spans="1:2" x14ac:dyDescent="0.25">
      <c r="A29" s="10" t="s">
        <v>160</v>
      </c>
      <c r="B29" s="7">
        <f>SUMIF('InyeccionesBarras-SIC'!$F$4:$F$422,A29,'InyeccionesBarras-SIC'!$K$4:$K$422)</f>
        <v>3656.5327139999999</v>
      </c>
    </row>
    <row r="30" spans="1:2" x14ac:dyDescent="0.25">
      <c r="A30" s="10" t="s">
        <v>20</v>
      </c>
      <c r="B30" s="7">
        <f ca="1">SUMIF('InyeccionesBarras-SIC'!$F$4:$F$422,A30,'InyeccionesBarras-SIC'!$K$4:$K$422)</f>
        <v>15680.737835791208</v>
      </c>
    </row>
    <row r="31" spans="1:2" x14ac:dyDescent="0.25">
      <c r="A31" s="10" t="s">
        <v>107</v>
      </c>
      <c r="B31" s="7">
        <f>SUMIF('InyeccionesBarras-SIC'!$F$4:$F$422,A31,'InyeccionesBarras-SIC'!$K$4:$K$422)</f>
        <v>11532.163934099999</v>
      </c>
    </row>
    <row r="32" spans="1:2" x14ac:dyDescent="0.25">
      <c r="A32" s="10" t="s">
        <v>39</v>
      </c>
      <c r="B32" s="7">
        <f>SUMIF('InyeccionesBarras-SIC'!$F$4:$F$422,A32,'InyeccionesBarras-SIC'!$K$4:$K$422)</f>
        <v>14926.717318100002</v>
      </c>
    </row>
    <row r="33" spans="1:2" x14ac:dyDescent="0.25">
      <c r="A33" s="10" t="s">
        <v>38</v>
      </c>
      <c r="B33" s="7">
        <f>SUMIF('InyeccionesBarras-SIC'!$F$4:$F$422,A33,'InyeccionesBarras-SIC'!$K$4:$K$422)</f>
        <v>0</v>
      </c>
    </row>
    <row r="34" spans="1:2" x14ac:dyDescent="0.25">
      <c r="A34" s="10" t="s">
        <v>162</v>
      </c>
      <c r="B34" s="7">
        <f ca="1">SUMIF('InyeccionesBarras-SIC'!$F$4:$F$422,A34,'InyeccionesBarras-SIC'!$K$4:$K$422)</f>
        <v>9328.4723687024998</v>
      </c>
    </row>
    <row r="35" spans="1:2" x14ac:dyDescent="0.25">
      <c r="A35" s="10" t="s">
        <v>24</v>
      </c>
      <c r="B35" s="7">
        <f ca="1">SUMIF('InyeccionesBarras-SIC'!$F$4:$F$422,A35,'InyeccionesBarras-SIC'!$K$4:$K$422)</f>
        <v>2604.7219788025004</v>
      </c>
    </row>
    <row r="36" spans="1:2" x14ac:dyDescent="0.25">
      <c r="A36" s="10" t="s">
        <v>108</v>
      </c>
      <c r="B36" s="7">
        <f ca="1">SUMIF('InyeccionesBarras-SIC'!$F$4:$F$422,A36,'InyeccionesBarras-SIC'!$K$4:$K$422)</f>
        <v>55310.478231465058</v>
      </c>
    </row>
    <row r="37" spans="1:2" x14ac:dyDescent="0.25">
      <c r="A37" s="10" t="s">
        <v>174</v>
      </c>
      <c r="B37" s="7">
        <f>SUMIF('InyeccionesBarras-SIC'!$F$4:$F$422,A37,'InyeccionesBarras-SIC'!$K$4:$K$422)</f>
        <v>0</v>
      </c>
    </row>
    <row r="38" spans="1:2" x14ac:dyDescent="0.25">
      <c r="A38" s="10" t="s">
        <v>175</v>
      </c>
      <c r="B38" s="7">
        <f>SUMIF('InyeccionesBarras-SIC'!$F$4:$F$422,A38,'InyeccionesBarras-SIC'!$K$4:$K$422)</f>
        <v>7895.2164399999992</v>
      </c>
    </row>
    <row r="39" spans="1:2" x14ac:dyDescent="0.25">
      <c r="A39" s="10" t="s">
        <v>25</v>
      </c>
      <c r="B39" s="7">
        <f>SUMIF('InyeccionesBarras-SIC'!$F$4:$F$422,A39,'InyeccionesBarras-SIC'!$K$4:$K$422)</f>
        <v>1007.68814229</v>
      </c>
    </row>
    <row r="40" spans="1:2" x14ac:dyDescent="0.25">
      <c r="A40" s="10" t="s">
        <v>26</v>
      </c>
      <c r="B40" s="7">
        <f ca="1">SUMIF('InyeccionesBarras-SIC'!$F$4:$F$422,A40,'InyeccionesBarras-SIC'!$K$4:$K$422)</f>
        <v>863.14483934000009</v>
      </c>
    </row>
    <row r="41" spans="1:2" x14ac:dyDescent="0.25">
      <c r="A41" s="10" t="s">
        <v>176</v>
      </c>
      <c r="B41" s="7">
        <f>SUMIF('InyeccionesBarras-SIC'!$F$4:$F$422,A41,'InyeccionesBarras-SIC'!$K$4:$K$422)</f>
        <v>0</v>
      </c>
    </row>
    <row r="42" spans="1:2" x14ac:dyDescent="0.25">
      <c r="A42" s="10" t="s">
        <v>32</v>
      </c>
      <c r="B42" s="7">
        <f>SUMIF('InyeccionesBarras-SIC'!$F$4:$F$422,A42,'InyeccionesBarras-SIC'!$K$4:$K$422)</f>
        <v>1311.0937506</v>
      </c>
    </row>
    <row r="43" spans="1:2" x14ac:dyDescent="0.25">
      <c r="A43" s="10" t="s">
        <v>29</v>
      </c>
      <c r="B43" s="7">
        <f ca="1">SUMIF('InyeccionesBarras-SIC'!$F$4:$F$422,A43,'InyeccionesBarras-SIC'!$K$4:$K$422)</f>
        <v>111.38366069</v>
      </c>
    </row>
    <row r="44" spans="1:2" x14ac:dyDescent="0.25">
      <c r="A44" s="10" t="s">
        <v>34</v>
      </c>
      <c r="B44" s="7">
        <f ca="1">SUMIF('InyeccionesBarras-SIC'!$F$4:$F$422,A44,'InyeccionesBarras-SIC'!$K$4:$K$422)</f>
        <v>3278.4505010245121</v>
      </c>
    </row>
    <row r="45" spans="1:2" x14ac:dyDescent="0.25">
      <c r="A45" s="10" t="s">
        <v>35</v>
      </c>
      <c r="B45" s="7">
        <f>SUMIF('InyeccionesBarras-SIC'!$F$4:$F$422,A45,'InyeccionesBarras-SIC'!$K$4:$K$422)</f>
        <v>1189.1591250000001</v>
      </c>
    </row>
    <row r="46" spans="1:2" ht="15.75" thickBot="1" x14ac:dyDescent="0.3">
      <c r="A46" s="14" t="s">
        <v>36</v>
      </c>
      <c r="B46" s="7">
        <f ca="1">SUMIF('InyeccionesBarras-SIC'!$F$4:$F$422,A46,'InyeccionesBarras-SIC'!$K$4:$K$422)</f>
        <v>4913.379779835489</v>
      </c>
    </row>
    <row r="47" spans="1:2" ht="15.75" thickBot="1" x14ac:dyDescent="0.3">
      <c r="A47" s="17" t="s">
        <v>173</v>
      </c>
      <c r="B47" s="19">
        <f ca="1">SUM(B3:B46)</f>
        <v>235509.01844583004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1"/>
  <sheetViews>
    <sheetView zoomScaleNormal="100" workbookViewId="0"/>
  </sheetViews>
  <sheetFormatPr baseColWidth="10" defaultRowHeight="15" x14ac:dyDescent="0.25"/>
  <cols>
    <col min="1" max="1" width="18.85546875" style="1" customWidth="1"/>
    <col min="2" max="2" width="31.28515625" style="1" bestFit="1" customWidth="1"/>
    <col min="3" max="3" width="34.7109375" style="1" bestFit="1" customWidth="1"/>
    <col min="4" max="4" width="31.28515625" style="120" customWidth="1"/>
    <col min="5" max="6" width="31.28515625" style="28" customWidth="1"/>
    <col min="7" max="7" width="33" style="28" bestFit="1" customWidth="1"/>
    <col min="8" max="8" width="31.28515625" style="28" customWidth="1"/>
    <col min="9" max="9" width="35.42578125" style="1" bestFit="1" customWidth="1"/>
    <col min="10" max="10" width="11.42578125" style="109"/>
    <col min="11" max="16384" width="11.42578125" style="1"/>
  </cols>
  <sheetData>
    <row r="1" spans="1:10" x14ac:dyDescent="0.25">
      <c r="A1" s="1" t="s">
        <v>704</v>
      </c>
    </row>
    <row r="2" spans="1:10" ht="15.75" thickBot="1" x14ac:dyDescent="0.3"/>
    <row r="3" spans="1:10" ht="15.75" thickBot="1" x14ac:dyDescent="0.3">
      <c r="A3" s="15" t="s">
        <v>60</v>
      </c>
      <c r="B3" s="4" t="s">
        <v>57</v>
      </c>
      <c r="C3" s="9" t="s">
        <v>697</v>
      </c>
      <c r="D3" s="9" t="s">
        <v>58</v>
      </c>
      <c r="E3" s="5" t="s">
        <v>673</v>
      </c>
      <c r="F3" s="5" t="s">
        <v>59</v>
      </c>
      <c r="G3" s="9" t="s">
        <v>705</v>
      </c>
      <c r="H3" s="5" t="s">
        <v>669</v>
      </c>
      <c r="I3" s="5" t="s">
        <v>670</v>
      </c>
    </row>
    <row r="4" spans="1:10" x14ac:dyDescent="0.25">
      <c r="A4" s="137" t="s">
        <v>61</v>
      </c>
      <c r="B4" s="9" t="s">
        <v>43</v>
      </c>
      <c r="C4" s="4"/>
      <c r="D4" s="9" t="s">
        <v>0</v>
      </c>
      <c r="E4" s="4" t="s">
        <v>674</v>
      </c>
      <c r="F4" s="138">
        <f>SUMIF(AuxDemandaSIC!$B$2:$B$529,B4,AuxDemandaSIC!$C$2:$C$529)</f>
        <v>3005.471610000001</v>
      </c>
      <c r="G4" s="139">
        <f>IF(E4="Indirecta",VLOOKUP(B4,AuxPartFluGWh!$C$5:$U$152,MATCH(C4,AuxPartFluGWh!$D$4:$U$4,0)+1,FALSE)/F4,100%)</f>
        <v>1</v>
      </c>
      <c r="H4" s="140">
        <f>IF(E4="Directa",100%,G4/J4)</f>
        <v>1</v>
      </c>
      <c r="I4" s="138">
        <f>H4*F4</f>
        <v>3005.471610000001</v>
      </c>
      <c r="J4" s="133"/>
    </row>
    <row r="5" spans="1:10" x14ac:dyDescent="0.25">
      <c r="A5" s="32" t="s">
        <v>61</v>
      </c>
      <c r="B5" s="10" t="s">
        <v>44</v>
      </c>
      <c r="C5" s="119"/>
      <c r="D5" s="10" t="s">
        <v>3</v>
      </c>
      <c r="E5" s="119" t="s">
        <v>674</v>
      </c>
      <c r="F5" s="13">
        <f>SUMIF(AuxDemandaSIC!$B$2:$B$529,B5,AuxDemandaSIC!$C$2:$C$529)</f>
        <v>4062.0024699999994</v>
      </c>
      <c r="G5" s="81">
        <f>IF(E5="Indirecta",VLOOKUP(B5,AuxPartFluGWh!$C$5:$U$152,MATCH(C5,AuxPartFluGWh!$D$4:$U$4,0)+1,FALSE)/F5,100%)</f>
        <v>1</v>
      </c>
      <c r="H5" s="131">
        <f t="shared" ref="H5:H68" si="0">IF(E5="Directa",100%,G5/J5)</f>
        <v>1</v>
      </c>
      <c r="I5" s="13">
        <f t="shared" ref="I5:I171" si="1">H5*F5</f>
        <v>4062.0024699999994</v>
      </c>
      <c r="J5" s="133"/>
    </row>
    <row r="6" spans="1:10" x14ac:dyDescent="0.25">
      <c r="A6" s="32" t="s">
        <v>61</v>
      </c>
      <c r="B6" s="10" t="s">
        <v>45</v>
      </c>
      <c r="C6" s="119"/>
      <c r="D6" s="10" t="s">
        <v>4</v>
      </c>
      <c r="E6" s="119" t="s">
        <v>674</v>
      </c>
      <c r="F6" s="13">
        <f>SUMIF(AuxDemandaSIC!$B$2:$B$529,B6,AuxDemandaSIC!$C$2:$C$529)</f>
        <v>566.82590999999979</v>
      </c>
      <c r="G6" s="81">
        <f>IF(E6="Indirecta",VLOOKUP(B6,AuxPartFluGWh!$C$5:$U$152,MATCH(C6,AuxPartFluGWh!$D$4:$U$4,0)+1,FALSE)/F6,100%)</f>
        <v>1</v>
      </c>
      <c r="H6" s="131">
        <f t="shared" si="0"/>
        <v>1</v>
      </c>
      <c r="I6" s="13">
        <f t="shared" si="1"/>
        <v>566.82590999999979</v>
      </c>
      <c r="J6" s="133"/>
    </row>
    <row r="7" spans="1:10" x14ac:dyDescent="0.25">
      <c r="A7" s="32" t="s">
        <v>61</v>
      </c>
      <c r="B7" s="10" t="s">
        <v>46</v>
      </c>
      <c r="C7" s="119"/>
      <c r="D7" s="10" t="s">
        <v>6</v>
      </c>
      <c r="E7" s="119" t="s">
        <v>674</v>
      </c>
      <c r="F7" s="13">
        <f>SUMIF(AuxDemandaSIC!$B$2:$B$529,B7,AuxDemandaSIC!$C$2:$C$529)</f>
        <v>5474.4892200000004</v>
      </c>
      <c r="G7" s="81">
        <f>IF(E7="Indirecta",VLOOKUP(B7,AuxPartFluGWh!$C$5:$U$152,MATCH(C7,AuxPartFluGWh!$D$4:$U$4,0)+1,FALSE)/F7,100%)</f>
        <v>1</v>
      </c>
      <c r="H7" s="131">
        <f t="shared" si="0"/>
        <v>1</v>
      </c>
      <c r="I7" s="13">
        <f t="shared" si="1"/>
        <v>5474.4892200000004</v>
      </c>
      <c r="J7" s="133"/>
    </row>
    <row r="8" spans="1:10" x14ac:dyDescent="0.25">
      <c r="A8" s="32" t="s">
        <v>61</v>
      </c>
      <c r="B8" s="10" t="s">
        <v>47</v>
      </c>
      <c r="C8" s="119"/>
      <c r="D8" s="10" t="s">
        <v>4</v>
      </c>
      <c r="E8" s="119" t="s">
        <v>674</v>
      </c>
      <c r="F8" s="13">
        <f>SUMIF(AuxDemandaSIC!$B$2:$B$529,B8,AuxDemandaSIC!$C$2:$C$529)</f>
        <v>17.141280000000002</v>
      </c>
      <c r="G8" s="81">
        <f>IF(E8="Indirecta",VLOOKUP(B8,AuxPartFluGWh!$C$5:$U$152,MATCH(C8,AuxPartFluGWh!$D$4:$U$4,0)+1,FALSE)/F8,100%)</f>
        <v>1</v>
      </c>
      <c r="H8" s="131">
        <f t="shared" si="0"/>
        <v>1</v>
      </c>
      <c r="I8" s="13">
        <f t="shared" si="1"/>
        <v>17.141280000000002</v>
      </c>
      <c r="J8" s="133"/>
    </row>
    <row r="9" spans="1:10" x14ac:dyDescent="0.25">
      <c r="A9" s="32" t="s">
        <v>61</v>
      </c>
      <c r="B9" s="10" t="s">
        <v>48</v>
      </c>
      <c r="C9" s="119"/>
      <c r="D9" s="10" t="s">
        <v>11</v>
      </c>
      <c r="E9" s="119" t="s">
        <v>674</v>
      </c>
      <c r="F9" s="13">
        <f>SUMIF(AuxDemandaSIC!$B$2:$B$529,B9,AuxDemandaSIC!$C$2:$C$529)</f>
        <v>559.72922999999992</v>
      </c>
      <c r="G9" s="81">
        <f>IF(E9="Indirecta",VLOOKUP(B9,AuxPartFluGWh!$C$5:$U$152,MATCH(C9,AuxPartFluGWh!$D$4:$U$4,0)+1,FALSE)/F9,100%)</f>
        <v>1</v>
      </c>
      <c r="H9" s="131">
        <f t="shared" si="0"/>
        <v>1</v>
      </c>
      <c r="I9" s="13">
        <f t="shared" si="1"/>
        <v>559.72922999999992</v>
      </c>
      <c r="J9" s="133"/>
    </row>
    <row r="10" spans="1:10" x14ac:dyDescent="0.25">
      <c r="A10" s="32" t="s">
        <v>61</v>
      </c>
      <c r="B10" s="10" t="s">
        <v>49</v>
      </c>
      <c r="C10" s="119"/>
      <c r="D10" s="10" t="s">
        <v>4</v>
      </c>
      <c r="E10" s="119" t="s">
        <v>674</v>
      </c>
      <c r="F10" s="13">
        <f>SUMIF(AuxDemandaSIC!$B$2:$B$529,B10,AuxDemandaSIC!$C$2:$C$529)</f>
        <v>94.096000000000004</v>
      </c>
      <c r="G10" s="81">
        <f>IF(E10="Indirecta",VLOOKUP(B10,AuxPartFluGWh!$C$5:$U$152,MATCH(C10,AuxPartFluGWh!$D$4:$U$4,0)+1,FALSE)/F10,100%)</f>
        <v>1</v>
      </c>
      <c r="H10" s="131">
        <f t="shared" si="0"/>
        <v>1</v>
      </c>
      <c r="I10" s="13">
        <f t="shared" si="1"/>
        <v>94.096000000000004</v>
      </c>
      <c r="J10" s="133"/>
    </row>
    <row r="11" spans="1:10" x14ac:dyDescent="0.25">
      <c r="A11" s="32" t="s">
        <v>61</v>
      </c>
      <c r="B11" s="10" t="s">
        <v>50</v>
      </c>
      <c r="C11" s="119"/>
      <c r="D11" s="10" t="s">
        <v>11</v>
      </c>
      <c r="E11" s="119" t="s">
        <v>674</v>
      </c>
      <c r="F11" s="13">
        <f>SUMIF(AuxDemandaSIC!$B$2:$B$529,B11,AuxDemandaSIC!$C$2:$C$529)</f>
        <v>714.10781000000009</v>
      </c>
      <c r="G11" s="81">
        <f>IF(E11="Indirecta",VLOOKUP(B11,AuxPartFluGWh!$C$5:$U$152,MATCH(C11,AuxPartFluGWh!$D$4:$U$4,0)+1,FALSE)/F11,100%)</f>
        <v>1</v>
      </c>
      <c r="H11" s="131">
        <f t="shared" si="0"/>
        <v>1</v>
      </c>
      <c r="I11" s="13">
        <f t="shared" si="1"/>
        <v>714.10781000000009</v>
      </c>
      <c r="J11" s="133"/>
    </row>
    <row r="12" spans="1:10" x14ac:dyDescent="0.25">
      <c r="A12" s="32" t="s">
        <v>61</v>
      </c>
      <c r="B12" s="10" t="s">
        <v>51</v>
      </c>
      <c r="C12" s="119"/>
      <c r="D12" s="10" t="s">
        <v>4</v>
      </c>
      <c r="E12" s="119" t="s">
        <v>674</v>
      </c>
      <c r="F12" s="13">
        <f>SUMIF(AuxDemandaSIC!$B$2:$B$529,B12,AuxDemandaSIC!$C$2:$C$529)</f>
        <v>77.684700000000007</v>
      </c>
      <c r="G12" s="81">
        <f>IF(E12="Indirecta",VLOOKUP(B12,AuxPartFluGWh!$C$5:$U$152,MATCH(C12,AuxPartFluGWh!$D$4:$U$4,0)+1,FALSE)/F12,100%)</f>
        <v>1</v>
      </c>
      <c r="H12" s="131">
        <f t="shared" si="0"/>
        <v>1</v>
      </c>
      <c r="I12" s="13">
        <f t="shared" si="1"/>
        <v>77.684700000000007</v>
      </c>
      <c r="J12" s="133"/>
    </row>
    <row r="13" spans="1:10" x14ac:dyDescent="0.25">
      <c r="A13" s="32" t="s">
        <v>61</v>
      </c>
      <c r="B13" s="10" t="s">
        <v>52</v>
      </c>
      <c r="C13" s="119"/>
      <c r="D13" s="10" t="s">
        <v>6</v>
      </c>
      <c r="E13" s="119" t="s">
        <v>674</v>
      </c>
      <c r="F13" s="13">
        <f>SUMIF(AuxDemandaSIC!$B$2:$B$529,B13,AuxDemandaSIC!$C$2:$C$529)</f>
        <v>2010.2225800000001</v>
      </c>
      <c r="G13" s="81">
        <f>IF(E13="Indirecta",VLOOKUP(B13,AuxPartFluGWh!$C$5:$U$152,MATCH(C13,AuxPartFluGWh!$D$4:$U$4,0)+1,FALSE)/F13,100%)</f>
        <v>1</v>
      </c>
      <c r="H13" s="131">
        <f t="shared" si="0"/>
        <v>1</v>
      </c>
      <c r="I13" s="13">
        <f t="shared" si="1"/>
        <v>2010.2225800000001</v>
      </c>
      <c r="J13" s="133"/>
    </row>
    <row r="14" spans="1:10" x14ac:dyDescent="0.25">
      <c r="A14" s="32" t="s">
        <v>61</v>
      </c>
      <c r="B14" s="10" t="s">
        <v>53</v>
      </c>
      <c r="C14" s="119"/>
      <c r="D14" s="10" t="s">
        <v>4</v>
      </c>
      <c r="E14" s="119" t="s">
        <v>674</v>
      </c>
      <c r="F14" s="13">
        <f>SUMIF(AuxDemandaSIC!$B$2:$B$529,B14,AuxDemandaSIC!$C$2:$C$529)</f>
        <v>163.37672000000003</v>
      </c>
      <c r="G14" s="81">
        <f>IF(E14="Indirecta",VLOOKUP(B14,AuxPartFluGWh!$C$5:$U$152,MATCH(C14,AuxPartFluGWh!$D$4:$U$4,0)+1,FALSE)/F14,100%)</f>
        <v>1</v>
      </c>
      <c r="H14" s="131">
        <f t="shared" si="0"/>
        <v>1</v>
      </c>
      <c r="I14" s="13">
        <f t="shared" si="1"/>
        <v>163.37672000000003</v>
      </c>
      <c r="J14" s="133"/>
    </row>
    <row r="15" spans="1:10" x14ac:dyDescent="0.25">
      <c r="A15" s="32" t="s">
        <v>61</v>
      </c>
      <c r="B15" s="10" t="s">
        <v>54</v>
      </c>
      <c r="C15" s="119"/>
      <c r="D15" s="10" t="s">
        <v>11</v>
      </c>
      <c r="E15" s="119" t="s">
        <v>674</v>
      </c>
      <c r="F15" s="13">
        <f>SUMIF(AuxDemandaSIC!$B$2:$B$529,B15,AuxDemandaSIC!$C$2:$C$529)</f>
        <v>507.07538</v>
      </c>
      <c r="G15" s="81">
        <f>IF(E15="Indirecta",VLOOKUP(B15,AuxPartFluGWh!$C$5:$U$152,MATCH(C15,AuxPartFluGWh!$D$4:$U$4,0)+1,FALSE)/F15,100%)</f>
        <v>1</v>
      </c>
      <c r="H15" s="131">
        <f t="shared" si="0"/>
        <v>1</v>
      </c>
      <c r="I15" s="13">
        <f t="shared" si="1"/>
        <v>507.07538</v>
      </c>
      <c r="J15" s="133"/>
    </row>
    <row r="16" spans="1:10" x14ac:dyDescent="0.25">
      <c r="A16" s="32" t="s">
        <v>61</v>
      </c>
      <c r="B16" s="10" t="s">
        <v>55</v>
      </c>
      <c r="C16" s="119"/>
      <c r="D16" s="10" t="s">
        <v>6</v>
      </c>
      <c r="E16" s="119" t="s">
        <v>674</v>
      </c>
      <c r="F16" s="13">
        <f>SUMIF(AuxDemandaSIC!$B$2:$B$529,B16,AuxDemandaSIC!$C$2:$C$529)</f>
        <v>397.48169999999999</v>
      </c>
      <c r="G16" s="81">
        <f>IF(E16="Indirecta",VLOOKUP(B16,AuxPartFluGWh!$C$5:$U$152,MATCH(C16,AuxPartFluGWh!$D$4:$U$4,0)+1,FALSE)/F16,100%)</f>
        <v>1</v>
      </c>
      <c r="H16" s="131">
        <f t="shared" si="0"/>
        <v>1</v>
      </c>
      <c r="I16" s="13">
        <f t="shared" si="1"/>
        <v>397.48169999999999</v>
      </c>
      <c r="J16" s="133"/>
    </row>
    <row r="17" spans="1:10" x14ac:dyDescent="0.25">
      <c r="A17" s="32" t="s">
        <v>61</v>
      </c>
      <c r="B17" s="10" t="s">
        <v>56</v>
      </c>
      <c r="C17" s="119"/>
      <c r="D17" s="10" t="s">
        <v>4</v>
      </c>
      <c r="E17" s="119" t="s">
        <v>674</v>
      </c>
      <c r="F17" s="13">
        <f>SUMIF(AuxDemandaSIC!$B$2:$B$529,B17,AuxDemandaSIC!$C$2:$C$529)</f>
        <v>962.50213999999983</v>
      </c>
      <c r="G17" s="81">
        <f>IF(E17="Indirecta",VLOOKUP(B17,AuxPartFluGWh!$C$5:$U$152,MATCH(C17,AuxPartFluGWh!$D$4:$U$4,0)+1,FALSE)/F17,100%)</f>
        <v>1</v>
      </c>
      <c r="H17" s="131">
        <f t="shared" si="0"/>
        <v>1</v>
      </c>
      <c r="I17" s="13">
        <f t="shared" si="1"/>
        <v>962.50213999999983</v>
      </c>
      <c r="J17" s="133"/>
    </row>
    <row r="18" spans="1:10" x14ac:dyDescent="0.25">
      <c r="A18" s="32" t="s">
        <v>62</v>
      </c>
      <c r="B18" s="10" t="s">
        <v>0</v>
      </c>
      <c r="C18" s="119"/>
      <c r="D18" s="10" t="s">
        <v>0</v>
      </c>
      <c r="E18" s="119" t="s">
        <v>674</v>
      </c>
      <c r="F18" s="13">
        <f>SUMIF(AuxDemandaSIC!$B$2:$B$529,B18,AuxDemandaSIC!$C$2:$C$529)</f>
        <v>744.6</v>
      </c>
      <c r="G18" s="81">
        <f>IF(E18="Indirecta",VLOOKUP(B18,AuxPartFluGWh!$C$5:$U$152,MATCH(C18,AuxPartFluGWh!$D$4:$U$4,0)+1,FALSE)/F18,100%)</f>
        <v>1</v>
      </c>
      <c r="H18" s="131">
        <f t="shared" si="0"/>
        <v>1</v>
      </c>
      <c r="I18" s="13">
        <f t="shared" si="1"/>
        <v>744.6</v>
      </c>
      <c r="J18" s="133"/>
    </row>
    <row r="19" spans="1:10" x14ac:dyDescent="0.25">
      <c r="A19" s="32" t="s">
        <v>62</v>
      </c>
      <c r="B19" s="10" t="s">
        <v>1</v>
      </c>
      <c r="C19" s="119"/>
      <c r="D19" s="10" t="s">
        <v>1</v>
      </c>
      <c r="E19" s="119" t="s">
        <v>674</v>
      </c>
      <c r="F19" s="13">
        <f>SUMIF(AuxDemandaSIC!$B$2:$B$529,B19,AuxDemandaSIC!$C$2:$C$529)</f>
        <v>615.20107999999993</v>
      </c>
      <c r="G19" s="81">
        <f>IF(E19="Indirecta",VLOOKUP(B19,AuxPartFluGWh!$C$5:$U$152,MATCH(C19,AuxPartFluGWh!$D$4:$U$4,0)+1,FALSE)/F19,100%)</f>
        <v>1</v>
      </c>
      <c r="H19" s="131">
        <f t="shared" si="0"/>
        <v>1</v>
      </c>
      <c r="I19" s="13">
        <f t="shared" si="1"/>
        <v>615.20107999999993</v>
      </c>
      <c r="J19" s="133"/>
    </row>
    <row r="20" spans="1:10" x14ac:dyDescent="0.25">
      <c r="A20" s="32" t="s">
        <v>62</v>
      </c>
      <c r="B20" s="10" t="s">
        <v>3</v>
      </c>
      <c r="C20" s="119"/>
      <c r="D20" s="10" t="s">
        <v>3</v>
      </c>
      <c r="E20" s="119" t="s">
        <v>674</v>
      </c>
      <c r="F20" s="13">
        <f>SUMIF(AuxDemandaSIC!$B$2:$B$529,B20,AuxDemandaSIC!$C$2:$C$529)</f>
        <v>7320.9763799999982</v>
      </c>
      <c r="G20" s="81">
        <f>IF(E20="Indirecta",VLOOKUP(B20,AuxPartFluGWh!$C$5:$U$152,MATCH(C20,AuxPartFluGWh!$D$4:$U$4,0)+1,FALSE)/F20,100%)</f>
        <v>1</v>
      </c>
      <c r="H20" s="131">
        <f t="shared" si="0"/>
        <v>1</v>
      </c>
      <c r="I20" s="13">
        <f t="shared" si="1"/>
        <v>7320.9763799999982</v>
      </c>
      <c r="J20" s="133"/>
    </row>
    <row r="21" spans="1:10" x14ac:dyDescent="0.25">
      <c r="A21" s="32" t="s">
        <v>62</v>
      </c>
      <c r="B21" s="10" t="s">
        <v>4</v>
      </c>
      <c r="C21" s="119"/>
      <c r="D21" s="10" t="s">
        <v>4</v>
      </c>
      <c r="E21" s="119" t="s">
        <v>674</v>
      </c>
      <c r="F21" s="13">
        <f>SUMIF(AuxDemandaSIC!$B$2:$B$529,B21,AuxDemandaSIC!$C$2:$C$529)</f>
        <v>5441.3045600000005</v>
      </c>
      <c r="G21" s="81">
        <f>IF(E21="Indirecta",VLOOKUP(B21,AuxPartFluGWh!$C$5:$U$152,MATCH(C21,AuxPartFluGWh!$D$4:$U$4,0)+1,FALSE)/F21,100%)</f>
        <v>1</v>
      </c>
      <c r="H21" s="131">
        <f t="shared" si="0"/>
        <v>1</v>
      </c>
      <c r="I21" s="13">
        <f t="shared" si="1"/>
        <v>5441.3045600000005</v>
      </c>
      <c r="J21" s="133"/>
    </row>
    <row r="22" spans="1:10" x14ac:dyDescent="0.25">
      <c r="A22" s="32" t="s">
        <v>62</v>
      </c>
      <c r="B22" s="10" t="s">
        <v>5</v>
      </c>
      <c r="C22" s="119"/>
      <c r="D22" s="10" t="s">
        <v>5</v>
      </c>
      <c r="E22" s="119" t="s">
        <v>674</v>
      </c>
      <c r="F22" s="13">
        <f>SUMIF(AuxDemandaSIC!$B$2:$B$529,B22,AuxDemandaSIC!$C$2:$C$529)</f>
        <v>91.780400000000014</v>
      </c>
      <c r="G22" s="81">
        <f>IF(E22="Indirecta",VLOOKUP(B22,AuxPartFluGWh!$C$5:$U$152,MATCH(C22,AuxPartFluGWh!$D$4:$U$4,0)+1,FALSE)/F22,100%)</f>
        <v>1</v>
      </c>
      <c r="H22" s="131">
        <f t="shared" si="0"/>
        <v>1</v>
      </c>
      <c r="I22" s="13">
        <f t="shared" si="1"/>
        <v>91.780400000000014</v>
      </c>
      <c r="J22" s="133"/>
    </row>
    <row r="23" spans="1:10" x14ac:dyDescent="0.25">
      <c r="A23" s="32" t="s">
        <v>62</v>
      </c>
      <c r="B23" s="10" t="s">
        <v>6</v>
      </c>
      <c r="C23" s="119"/>
      <c r="D23" s="10" t="s">
        <v>6</v>
      </c>
      <c r="E23" s="119" t="s">
        <v>674</v>
      </c>
      <c r="F23" s="13">
        <f>SUMIF(AuxDemandaSIC!$B$2:$B$529,B23,AuxDemandaSIC!$C$2:$C$529)</f>
        <v>0</v>
      </c>
      <c r="G23" s="81">
        <f>IF(E23="Indirecta",VLOOKUP(B23,AuxPartFluGWh!$C$5:$U$152,MATCH(C23,AuxPartFluGWh!$D$4:$U$4,0)+1,FALSE)/F23,100%)</f>
        <v>1</v>
      </c>
      <c r="H23" s="131">
        <f t="shared" si="0"/>
        <v>1</v>
      </c>
      <c r="I23" s="13">
        <f t="shared" si="1"/>
        <v>0</v>
      </c>
      <c r="J23" s="133"/>
    </row>
    <row r="24" spans="1:10" x14ac:dyDescent="0.25">
      <c r="A24" s="32" t="s">
        <v>62</v>
      </c>
      <c r="B24" s="10" t="s">
        <v>11</v>
      </c>
      <c r="C24" s="119"/>
      <c r="D24" s="10" t="s">
        <v>11</v>
      </c>
      <c r="E24" s="119" t="s">
        <v>674</v>
      </c>
      <c r="F24" s="13">
        <f>SUMIF(AuxDemandaSIC!$B$2:$B$529,B24,AuxDemandaSIC!$C$2:$C$529)</f>
        <v>39.434499999999986</v>
      </c>
      <c r="G24" s="81">
        <f>IF(E24="Indirecta",VLOOKUP(B24,AuxPartFluGWh!$C$5:$U$152,MATCH(C24,AuxPartFluGWh!$D$4:$U$4,0)+1,FALSE)/F24,100%)</f>
        <v>1</v>
      </c>
      <c r="H24" s="131">
        <f t="shared" si="0"/>
        <v>1</v>
      </c>
      <c r="I24" s="13">
        <f t="shared" si="1"/>
        <v>39.434499999999986</v>
      </c>
      <c r="J24" s="133"/>
    </row>
    <row r="25" spans="1:10" x14ac:dyDescent="0.25">
      <c r="A25" s="32" t="s">
        <v>62</v>
      </c>
      <c r="B25" s="10" t="s">
        <v>12</v>
      </c>
      <c r="C25" s="119"/>
      <c r="D25" s="10" t="s">
        <v>12</v>
      </c>
      <c r="E25" s="119" t="s">
        <v>674</v>
      </c>
      <c r="F25" s="13">
        <f>SUMIF(AuxDemandaSIC!$B$2:$B$529,B25,AuxDemandaSIC!$C$2:$C$529)</f>
        <v>0</v>
      </c>
      <c r="G25" s="81">
        <f>IF(E25="Indirecta",VLOOKUP(B25,AuxPartFluGWh!$C$5:$U$152,MATCH(C25,AuxPartFluGWh!$D$4:$U$4,0)+1,FALSE)/F25,100%)</f>
        <v>1</v>
      </c>
      <c r="H25" s="131">
        <f t="shared" si="0"/>
        <v>1</v>
      </c>
      <c r="I25" s="13">
        <f t="shared" si="1"/>
        <v>0</v>
      </c>
      <c r="J25" s="133"/>
    </row>
    <row r="26" spans="1:10" x14ac:dyDescent="0.25">
      <c r="A26" s="32" t="s">
        <v>63</v>
      </c>
      <c r="B26" s="10" t="s">
        <v>64</v>
      </c>
      <c r="C26" s="119" t="s">
        <v>677</v>
      </c>
      <c r="D26" s="10" t="s">
        <v>13</v>
      </c>
      <c r="E26" s="119" t="s">
        <v>675</v>
      </c>
      <c r="F26" s="13">
        <f>SUMIF(AuxDemandaSIC!$B$2:$B$529,B26,AuxDemandaSIC!$C$2:$C$529)</f>
        <v>3102.510519999998</v>
      </c>
      <c r="G26" s="81">
        <f ca="1">IF(E26="Indirecta",VLOOKUP(B26,AuxPartFluGWh!$C$5:$U$152,MATCH(C26,AuxPartFluGWh!$D$4:$U$4,0)+1,FALSE)/F26,100%)</f>
        <v>0.12283982842028483</v>
      </c>
      <c r="H26" s="131">
        <f t="shared" ca="1" si="0"/>
        <v>0.66039565745543172</v>
      </c>
      <c r="I26" s="13">
        <f t="shared" ca="1" si="1"/>
        <v>2048.884474617792</v>
      </c>
      <c r="J26" s="133">
        <f ca="1">SUM(G26:G28)</f>
        <v>0.18600944302631933</v>
      </c>
    </row>
    <row r="27" spans="1:10" s="28" customFormat="1" x14ac:dyDescent="0.25">
      <c r="A27" s="32" t="s">
        <v>63</v>
      </c>
      <c r="B27" s="10" t="s">
        <v>64</v>
      </c>
      <c r="C27" s="119" t="s">
        <v>678</v>
      </c>
      <c r="D27" s="10" t="s">
        <v>16</v>
      </c>
      <c r="E27" s="119" t="s">
        <v>675</v>
      </c>
      <c r="F27" s="13">
        <f>SUMIF(AuxDemandaSIC!$B$2:$B$529,B27,AuxDemandaSIC!$C$2:$C$529)</f>
        <v>3102.510519999998</v>
      </c>
      <c r="G27" s="81">
        <f ca="1">IF(E27="Indirecta",VLOOKUP(B27,AuxPartFluGWh!$C$5:$U$152,MATCH(C27,AuxPartFluGWh!$D$4:$U$4,0)+1,FALSE)/F27,100%)</f>
        <v>3.4475440661934198E-2</v>
      </c>
      <c r="H27" s="131">
        <f t="shared" ca="1" si="0"/>
        <v>0.18534242187401265</v>
      </c>
      <c r="I27" s="13">
        <f t="shared" ref="I27:I28" ca="1" si="2">H27*F27</f>
        <v>575.02681366640195</v>
      </c>
      <c r="J27" s="133">
        <f ca="1">J26</f>
        <v>0.18600944302631933</v>
      </c>
    </row>
    <row r="28" spans="1:10" s="28" customFormat="1" x14ac:dyDescent="0.25">
      <c r="A28" s="32" t="s">
        <v>63</v>
      </c>
      <c r="B28" s="10" t="s">
        <v>64</v>
      </c>
      <c r="C28" s="119" t="s">
        <v>679</v>
      </c>
      <c r="D28" s="10" t="s">
        <v>12</v>
      </c>
      <c r="E28" s="119" t="s">
        <v>675</v>
      </c>
      <c r="F28" s="13">
        <f>SUMIF(AuxDemandaSIC!$B$2:$B$529,B28,AuxDemandaSIC!$C$2:$C$529)</f>
        <v>3102.510519999998</v>
      </c>
      <c r="G28" s="81">
        <f ca="1">IF(E28="Indirecta",VLOOKUP(B28,AuxPartFluGWh!$C$5:$U$152,MATCH(C28,AuxPartFluGWh!$D$4:$U$4,0)+1,FALSE)/F28,100%)</f>
        <v>2.869417394410028E-2</v>
      </c>
      <c r="H28" s="131">
        <f t="shared" ca="1" si="0"/>
        <v>0.15426192067055547</v>
      </c>
      <c r="I28" s="13">
        <f t="shared" ca="1" si="2"/>
        <v>478.59923171580351</v>
      </c>
      <c r="J28" s="133">
        <f ca="1">J27</f>
        <v>0.18600944302631933</v>
      </c>
    </row>
    <row r="29" spans="1:10" x14ac:dyDescent="0.25">
      <c r="A29" s="32" t="s">
        <v>63</v>
      </c>
      <c r="B29" s="10" t="s">
        <v>65</v>
      </c>
      <c r="C29" s="119"/>
      <c r="D29" s="10" t="s">
        <v>13</v>
      </c>
      <c r="E29" s="119" t="s">
        <v>674</v>
      </c>
      <c r="F29" s="13">
        <f>SUMIF(AuxDemandaSIC!$B$2:$B$529,B29,AuxDemandaSIC!$C$2:$C$529)</f>
        <v>122.72917000000001</v>
      </c>
      <c r="G29" s="81">
        <f>IF(E29="Indirecta",VLOOKUP(B29,AuxPartFluGWh!$C$5:$U$152,MATCH(C29,AuxPartFluGWh!$D$4:$U$4,0)+1,FALSE)/F29,100%)</f>
        <v>1</v>
      </c>
      <c r="H29" s="131">
        <f t="shared" si="0"/>
        <v>1</v>
      </c>
      <c r="I29" s="13">
        <f t="shared" si="1"/>
        <v>122.72917000000001</v>
      </c>
      <c r="J29" s="133"/>
    </row>
    <row r="30" spans="1:10" x14ac:dyDescent="0.25">
      <c r="A30" s="32" t="s">
        <v>63</v>
      </c>
      <c r="B30" s="10" t="s">
        <v>66</v>
      </c>
      <c r="C30" s="119" t="s">
        <v>677</v>
      </c>
      <c r="D30" s="10" t="s">
        <v>13</v>
      </c>
      <c r="E30" s="119" t="s">
        <v>675</v>
      </c>
      <c r="F30" s="13">
        <f>SUMIF(AuxDemandaSIC!$B$2:$B$529,B30,AuxDemandaSIC!$C$2:$C$529)</f>
        <v>1872.6579999999999</v>
      </c>
      <c r="G30" s="81">
        <f ca="1">IF(E30="Indirecta",VLOOKUP(B30,AuxPartFluGWh!$C$5:$U$152,MATCH(C30,AuxPartFluGWh!$D$4:$U$4,0)+1,FALSE)/F30,100%)</f>
        <v>0.11721510882462537</v>
      </c>
      <c r="H30" s="131">
        <f t="shared" ca="1" si="0"/>
        <v>0.58181434985728775</v>
      </c>
      <c r="I30" s="13">
        <f t="shared" ca="1" si="1"/>
        <v>1089.5392967750488</v>
      </c>
      <c r="J30" s="133">
        <f ca="1">SUM(G30:G32)</f>
        <v>0.20146479517629096</v>
      </c>
    </row>
    <row r="31" spans="1:10" s="28" customFormat="1" x14ac:dyDescent="0.25">
      <c r="A31" s="32" t="s">
        <v>63</v>
      </c>
      <c r="B31" s="10" t="s">
        <v>66</v>
      </c>
      <c r="C31" s="119" t="s">
        <v>678</v>
      </c>
      <c r="D31" s="10" t="s">
        <v>16</v>
      </c>
      <c r="E31" s="119" t="s">
        <v>675</v>
      </c>
      <c r="F31" s="13">
        <f>SUMIF(AuxDemandaSIC!$B$2:$B$529,B31,AuxDemandaSIC!$C$2:$C$529)</f>
        <v>1872.6579999999999</v>
      </c>
      <c r="G31" s="81">
        <f ca="1">IF(E31="Indirecta",VLOOKUP(B31,AuxPartFluGWh!$C$5:$U$152,MATCH(C31,AuxPartFluGWh!$D$4:$U$4,0)+1,FALSE)/F31,100%)</f>
        <v>3.2282556474126083E-2</v>
      </c>
      <c r="H31" s="131">
        <f t="shared" ca="1" si="0"/>
        <v>0.16023919437575862</v>
      </c>
      <c r="I31" s="13">
        <f t="shared" ref="I31:I32" ca="1" si="3">H31*F31</f>
        <v>300.07320926131939</v>
      </c>
      <c r="J31" s="133">
        <f ca="1">J30</f>
        <v>0.20146479517629096</v>
      </c>
    </row>
    <row r="32" spans="1:10" s="28" customFormat="1" x14ac:dyDescent="0.25">
      <c r="A32" s="32" t="s">
        <v>63</v>
      </c>
      <c r="B32" s="10" t="s">
        <v>66</v>
      </c>
      <c r="C32" s="119" t="s">
        <v>679</v>
      </c>
      <c r="D32" s="10" t="s">
        <v>12</v>
      </c>
      <c r="E32" s="119" t="s">
        <v>675</v>
      </c>
      <c r="F32" s="13">
        <f>SUMIF(AuxDemandaSIC!$B$2:$B$529,B32,AuxDemandaSIC!$C$2:$C$529)</f>
        <v>1872.6579999999999</v>
      </c>
      <c r="G32" s="81">
        <f ca="1">IF(E32="Indirecta",VLOOKUP(B32,AuxPartFluGWh!$C$5:$U$152,MATCH(C32,AuxPartFluGWh!$D$4:$U$4,0)+1,FALSE)/F32,100%)</f>
        <v>5.1967129877539514E-2</v>
      </c>
      <c r="H32" s="131">
        <f t="shared" ca="1" si="0"/>
        <v>0.25794645576695369</v>
      </c>
      <c r="I32" s="13">
        <f t="shared" ca="1" si="3"/>
        <v>483.04549396363194</v>
      </c>
      <c r="J32" s="133">
        <f ca="1">J31</f>
        <v>0.20146479517629096</v>
      </c>
    </row>
    <row r="33" spans="1:10" x14ac:dyDescent="0.25">
      <c r="A33" s="32" t="s">
        <v>63</v>
      </c>
      <c r="B33" s="10" t="s">
        <v>67</v>
      </c>
      <c r="C33" s="119" t="s">
        <v>677</v>
      </c>
      <c r="D33" s="10" t="s">
        <v>13</v>
      </c>
      <c r="E33" s="119" t="s">
        <v>675</v>
      </c>
      <c r="F33" s="13">
        <f>SUMIF(AuxDemandaSIC!$B$2:$B$529,B33,AuxDemandaSIC!$C$2:$C$529)</f>
        <v>4657.2756599999975</v>
      </c>
      <c r="G33" s="81">
        <f ca="1">IF(E33="Indirecta",VLOOKUP(B33,AuxPartFluGWh!$C$5:$U$152,MATCH(C33,AuxPartFluGWh!$D$4:$U$4,0)+1,FALSE)/F33,100%)</f>
        <v>0.13133145343930819</v>
      </c>
      <c r="H33" s="131">
        <f t="shared" ca="1" si="0"/>
        <v>0.66459743491294898</v>
      </c>
      <c r="I33" s="13">
        <f t="shared" ca="1" si="1"/>
        <v>3095.2134573185099</v>
      </c>
      <c r="J33" s="133">
        <f t="shared" ref="J33" ca="1" si="4">SUM(G33:G35)</f>
        <v>0.19761053314403837</v>
      </c>
    </row>
    <row r="34" spans="1:10" s="28" customFormat="1" x14ac:dyDescent="0.25">
      <c r="A34" s="32" t="s">
        <v>63</v>
      </c>
      <c r="B34" s="10" t="s">
        <v>67</v>
      </c>
      <c r="C34" s="119" t="s">
        <v>678</v>
      </c>
      <c r="D34" s="10" t="s">
        <v>16</v>
      </c>
      <c r="E34" s="119" t="s">
        <v>675</v>
      </c>
      <c r="F34" s="13">
        <f>SUMIF(AuxDemandaSIC!$B$2:$B$529,B34,AuxDemandaSIC!$C$2:$C$529)</f>
        <v>4657.2756599999975</v>
      </c>
      <c r="G34" s="81">
        <f ca="1">IF(E34="Indirecta",VLOOKUP(B34,AuxPartFluGWh!$C$5:$U$152,MATCH(C34,AuxPartFluGWh!$D$4:$U$4,0)+1,FALSE)/F34,100%)</f>
        <v>3.6279333815878931E-2</v>
      </c>
      <c r="H34" s="131">
        <f t="shared" ca="1" si="0"/>
        <v>0.18359008114934297</v>
      </c>
      <c r="I34" s="13">
        <f t="shared" ref="I34:I35" ca="1" si="5">H34*F34</f>
        <v>855.02961635425936</v>
      </c>
      <c r="J34" s="133">
        <f t="shared" ref="J34:J35" ca="1" si="6">J33</f>
        <v>0.19761053314403837</v>
      </c>
    </row>
    <row r="35" spans="1:10" s="28" customFormat="1" x14ac:dyDescent="0.25">
      <c r="A35" s="32" t="s">
        <v>63</v>
      </c>
      <c r="B35" s="10" t="s">
        <v>67</v>
      </c>
      <c r="C35" s="119" t="s">
        <v>679</v>
      </c>
      <c r="D35" s="10" t="s">
        <v>12</v>
      </c>
      <c r="E35" s="119" t="s">
        <v>675</v>
      </c>
      <c r="F35" s="13">
        <f>SUMIF(AuxDemandaSIC!$B$2:$B$529,B35,AuxDemandaSIC!$C$2:$C$529)</f>
        <v>4657.2756599999975</v>
      </c>
      <c r="G35" s="81">
        <f ca="1">IF(E35="Indirecta",VLOOKUP(B35,AuxPartFluGWh!$C$5:$U$152,MATCH(C35,AuxPartFluGWh!$D$4:$U$4,0)+1,FALSE)/F35,100%)</f>
        <v>2.999974588885124E-2</v>
      </c>
      <c r="H35" s="131">
        <f t="shared" ca="1" si="0"/>
        <v>0.15181248393770799</v>
      </c>
      <c r="I35" s="13">
        <f t="shared" ca="1" si="5"/>
        <v>707.03258632722805</v>
      </c>
      <c r="J35" s="133">
        <f t="shared" ca="1" si="6"/>
        <v>0.19761053314403837</v>
      </c>
    </row>
    <row r="36" spans="1:10" x14ac:dyDescent="0.25">
      <c r="A36" s="32" t="s">
        <v>63</v>
      </c>
      <c r="B36" s="10" t="s">
        <v>68</v>
      </c>
      <c r="C36" s="119" t="s">
        <v>677</v>
      </c>
      <c r="D36" s="10" t="s">
        <v>13</v>
      </c>
      <c r="E36" s="119" t="s">
        <v>675</v>
      </c>
      <c r="F36" s="13">
        <f>SUMIF(AuxDemandaSIC!$B$2:$B$529,B36,AuxDemandaSIC!$C$2:$C$529)</f>
        <v>942.62844999999982</v>
      </c>
      <c r="G36" s="81">
        <f ca="1">IF(E36="Indirecta",VLOOKUP(B36,AuxPartFluGWh!$C$5:$U$152,MATCH(C36,AuxPartFluGWh!$D$4:$U$4,0)+1,FALSE)/F36,100%)</f>
        <v>0.19887815508302278</v>
      </c>
      <c r="H36" s="131">
        <f t="shared" ca="1" si="0"/>
        <v>0.72140373531220781</v>
      </c>
      <c r="I36" s="13">
        <f t="shared" ca="1" si="1"/>
        <v>680.01568484155655</v>
      </c>
      <c r="J36" s="133">
        <f t="shared" ref="J36" ca="1" si="7">SUM(G36:G38)</f>
        <v>0.27568218093153157</v>
      </c>
    </row>
    <row r="37" spans="1:10" s="28" customFormat="1" x14ac:dyDescent="0.25">
      <c r="A37" s="32" t="s">
        <v>63</v>
      </c>
      <c r="B37" s="10" t="s">
        <v>68</v>
      </c>
      <c r="C37" s="119" t="s">
        <v>678</v>
      </c>
      <c r="D37" s="10" t="s">
        <v>16</v>
      </c>
      <c r="E37" s="119" t="s">
        <v>675</v>
      </c>
      <c r="F37" s="13">
        <f>SUMIF(AuxDemandaSIC!$B$2:$B$529,B37,AuxDemandaSIC!$C$2:$C$529)</f>
        <v>942.62844999999982</v>
      </c>
      <c r="G37" s="81">
        <f ca="1">IF(E37="Indirecta",VLOOKUP(B37,AuxPartFluGWh!$C$5:$U$152,MATCH(C37,AuxPartFluGWh!$D$4:$U$4,0)+1,FALSE)/F37,100%)</f>
        <v>5.1989762821569543E-2</v>
      </c>
      <c r="H37" s="131">
        <f t="shared" ca="1" si="0"/>
        <v>0.18858586596310234</v>
      </c>
      <c r="I37" s="13">
        <f t="shared" ref="I37:I38" ca="1" si="8">H37*F37</f>
        <v>177.76640252470688</v>
      </c>
      <c r="J37" s="133">
        <f t="shared" ref="J37:J38" ca="1" si="9">J36</f>
        <v>0.27568218093153157</v>
      </c>
    </row>
    <row r="38" spans="1:10" s="28" customFormat="1" x14ac:dyDescent="0.25">
      <c r="A38" s="32" t="s">
        <v>63</v>
      </c>
      <c r="B38" s="10" t="s">
        <v>68</v>
      </c>
      <c r="C38" s="119" t="s">
        <v>679</v>
      </c>
      <c r="D38" s="10" t="s">
        <v>12</v>
      </c>
      <c r="E38" s="119" t="s">
        <v>675</v>
      </c>
      <c r="F38" s="13">
        <f>SUMIF(AuxDemandaSIC!$B$2:$B$529,B38,AuxDemandaSIC!$C$2:$C$529)</f>
        <v>942.62844999999982</v>
      </c>
      <c r="G38" s="81">
        <f ca="1">IF(E38="Indirecta",VLOOKUP(B38,AuxPartFluGWh!$C$5:$U$152,MATCH(C38,AuxPartFluGWh!$D$4:$U$4,0)+1,FALSE)/F38,100%)</f>
        <v>2.4814263026939232E-2</v>
      </c>
      <c r="H38" s="131">
        <f t="shared" ca="1" si="0"/>
        <v>9.00103987246898E-2</v>
      </c>
      <c r="I38" s="13">
        <f t="shared" ca="1" si="8"/>
        <v>84.846362633736305</v>
      </c>
      <c r="J38" s="133">
        <f t="shared" ca="1" si="9"/>
        <v>0.27568218093153157</v>
      </c>
    </row>
    <row r="39" spans="1:10" x14ac:dyDescent="0.25">
      <c r="A39" s="32" t="s">
        <v>63</v>
      </c>
      <c r="B39" s="10" t="s">
        <v>69</v>
      </c>
      <c r="C39" s="119" t="s">
        <v>677</v>
      </c>
      <c r="D39" s="10" t="s">
        <v>13</v>
      </c>
      <c r="E39" s="119" t="s">
        <v>675</v>
      </c>
      <c r="F39" s="13">
        <f>SUMIF(AuxDemandaSIC!$B$2:$B$529,B39,AuxDemandaSIC!$C$2:$C$529)</f>
        <v>1533.2206800000004</v>
      </c>
      <c r="G39" s="81">
        <f ca="1">IF(E39="Indirecta",VLOOKUP(B39,AuxPartFluGWh!$C$5:$U$152,MATCH(C39,AuxPartFluGWh!$D$4:$U$4,0)+1,FALSE)/F39,100%)</f>
        <v>0.15024579010276273</v>
      </c>
      <c r="H39" s="131">
        <f t="shared" ca="1" si="0"/>
        <v>0.51177259582536228</v>
      </c>
      <c r="I39" s="13">
        <f t="shared" ca="1" si="1"/>
        <v>784.66032737672731</v>
      </c>
      <c r="J39" s="133">
        <f t="shared" ref="J39" ca="1" si="10">SUM(G39:G41)</f>
        <v>0.29357920163828533</v>
      </c>
    </row>
    <row r="40" spans="1:10" s="28" customFormat="1" x14ac:dyDescent="0.25">
      <c r="A40" s="32" t="s">
        <v>63</v>
      </c>
      <c r="B40" s="10" t="s">
        <v>69</v>
      </c>
      <c r="C40" s="119" t="s">
        <v>678</v>
      </c>
      <c r="D40" s="10" t="s">
        <v>16</v>
      </c>
      <c r="E40" s="119" t="s">
        <v>675</v>
      </c>
      <c r="F40" s="13">
        <f>SUMIF(AuxDemandaSIC!$B$2:$B$529,B40,AuxDemandaSIC!$C$2:$C$529)</f>
        <v>1533.2206800000004</v>
      </c>
      <c r="G40" s="81">
        <f ca="1">IF(E40="Indirecta",VLOOKUP(B40,AuxPartFluGWh!$C$5:$U$152,MATCH(C40,AuxPartFluGWh!$D$4:$U$4,0)+1,FALSE)/F40,100%)</f>
        <v>0.12210107763998206</v>
      </c>
      <c r="H40" s="131">
        <f t="shared" ca="1" si="0"/>
        <v>0.41590506738423871</v>
      </c>
      <c r="I40" s="13">
        <f t="shared" ref="I40:I41" ca="1" si="11">H40*F40</f>
        <v>637.67425023030842</v>
      </c>
      <c r="J40" s="133">
        <f t="shared" ref="J40:J41" ca="1" si="12">J39</f>
        <v>0.29357920163828533</v>
      </c>
    </row>
    <row r="41" spans="1:10" s="28" customFormat="1" x14ac:dyDescent="0.25">
      <c r="A41" s="32" t="s">
        <v>63</v>
      </c>
      <c r="B41" s="10" t="s">
        <v>69</v>
      </c>
      <c r="C41" s="119" t="s">
        <v>679</v>
      </c>
      <c r="D41" s="10" t="s">
        <v>12</v>
      </c>
      <c r="E41" s="119" t="s">
        <v>675</v>
      </c>
      <c r="F41" s="13">
        <f>SUMIF(AuxDemandaSIC!$B$2:$B$529,B41,AuxDemandaSIC!$C$2:$C$529)</f>
        <v>1533.2206800000004</v>
      </c>
      <c r="G41" s="81">
        <f ca="1">IF(E41="Indirecta",VLOOKUP(B41,AuxPartFluGWh!$C$5:$U$152,MATCH(C41,AuxPartFluGWh!$D$4:$U$4,0)+1,FALSE)/F41,100%)</f>
        <v>2.1232333895540509E-2</v>
      </c>
      <c r="H41" s="131">
        <f t="shared" ca="1" si="0"/>
        <v>7.2322336790398928E-2</v>
      </c>
      <c r="I41" s="13">
        <f t="shared" ca="1" si="11"/>
        <v>110.88610239296449</v>
      </c>
      <c r="J41" s="133">
        <f t="shared" ca="1" si="12"/>
        <v>0.29357920163828533</v>
      </c>
    </row>
    <row r="42" spans="1:10" x14ac:dyDescent="0.25">
      <c r="A42" s="32" t="s">
        <v>63</v>
      </c>
      <c r="B42" s="10" t="s">
        <v>70</v>
      </c>
      <c r="C42" s="119" t="s">
        <v>677</v>
      </c>
      <c r="D42" s="10" t="s">
        <v>13</v>
      </c>
      <c r="E42" s="119" t="s">
        <v>675</v>
      </c>
      <c r="F42" s="13">
        <f>SUMIF(AuxDemandaSIC!$B$2:$B$529,B42,AuxDemandaSIC!$C$2:$C$529)</f>
        <v>3064.6012399999991</v>
      </c>
      <c r="G42" s="81">
        <f ca="1">IF(E42="Indirecta",VLOOKUP(B42,AuxPartFluGWh!$C$5:$U$152,MATCH(C42,AuxPartFluGWh!$D$4:$U$4,0)+1,FALSE)/F42,100%)</f>
        <v>0.17694598542028198</v>
      </c>
      <c r="H42" s="131">
        <f t="shared" ca="1" si="0"/>
        <v>0.60386146244564398</v>
      </c>
      <c r="I42" s="13">
        <f t="shared" ca="1" si="1"/>
        <v>1850.5945865991334</v>
      </c>
      <c r="J42" s="133">
        <f t="shared" ref="J42" ca="1" si="13">SUM(G42:G44)</f>
        <v>0.2930241395164534</v>
      </c>
    </row>
    <row r="43" spans="1:10" s="28" customFormat="1" x14ac:dyDescent="0.25">
      <c r="A43" s="32" t="s">
        <v>63</v>
      </c>
      <c r="B43" s="10" t="s">
        <v>70</v>
      </c>
      <c r="C43" s="119" t="s">
        <v>678</v>
      </c>
      <c r="D43" s="10" t="s">
        <v>16</v>
      </c>
      <c r="E43" s="119" t="s">
        <v>675</v>
      </c>
      <c r="F43" s="13">
        <f>SUMIF(AuxDemandaSIC!$B$2:$B$529,B43,AuxDemandaSIC!$C$2:$C$529)</f>
        <v>3064.6012399999991</v>
      </c>
      <c r="G43" s="81">
        <f ca="1">IF(E43="Indirecta",VLOOKUP(B43,AuxPartFluGWh!$C$5:$U$152,MATCH(C43,AuxPartFluGWh!$D$4:$U$4,0)+1,FALSE)/F43,100%)</f>
        <v>9.1649314919981684E-2</v>
      </c>
      <c r="H43" s="131">
        <f t="shared" ca="1" si="0"/>
        <v>0.31277052829579438</v>
      </c>
      <c r="I43" s="13">
        <f t="shared" ref="I43:I44" ca="1" si="14">H43*F43</f>
        <v>958.5169488507463</v>
      </c>
      <c r="J43" s="133">
        <f t="shared" ref="J43:J44" ca="1" si="15">J42</f>
        <v>0.2930241395164534</v>
      </c>
    </row>
    <row r="44" spans="1:10" s="28" customFormat="1" x14ac:dyDescent="0.25">
      <c r="A44" s="32" t="s">
        <v>63</v>
      </c>
      <c r="B44" s="10" t="s">
        <v>70</v>
      </c>
      <c r="C44" s="119" t="s">
        <v>679</v>
      </c>
      <c r="D44" s="10" t="s">
        <v>12</v>
      </c>
      <c r="E44" s="119" t="s">
        <v>675</v>
      </c>
      <c r="F44" s="13">
        <f>SUMIF(AuxDemandaSIC!$B$2:$B$529,B44,AuxDemandaSIC!$C$2:$C$529)</f>
        <v>3064.6012399999991</v>
      </c>
      <c r="G44" s="81">
        <f ca="1">IF(E44="Indirecta",VLOOKUP(B44,AuxPartFluGWh!$C$5:$U$152,MATCH(C44,AuxPartFluGWh!$D$4:$U$4,0)+1,FALSE)/F44,100%)</f>
        <v>2.442883917618973E-2</v>
      </c>
      <c r="H44" s="131">
        <f t="shared" ca="1" si="0"/>
        <v>8.3368009258561596E-2</v>
      </c>
      <c r="I44" s="13">
        <f t="shared" ca="1" si="14"/>
        <v>255.48970455011926</v>
      </c>
      <c r="J44" s="133">
        <f t="shared" ca="1" si="15"/>
        <v>0.2930241395164534</v>
      </c>
    </row>
    <row r="45" spans="1:10" x14ac:dyDescent="0.25">
      <c r="A45" s="32" t="s">
        <v>63</v>
      </c>
      <c r="B45" s="10" t="s">
        <v>71</v>
      </c>
      <c r="C45" s="119" t="s">
        <v>677</v>
      </c>
      <c r="D45" s="10" t="s">
        <v>13</v>
      </c>
      <c r="E45" s="119" t="s">
        <v>675</v>
      </c>
      <c r="F45" s="13">
        <f>SUMIF(AuxDemandaSIC!$B$2:$B$529,B45,AuxDemandaSIC!$C$2:$C$529)</f>
        <v>2986.6614499999996</v>
      </c>
      <c r="G45" s="81">
        <f ca="1">IF(E45="Indirecta",VLOOKUP(B45,AuxPartFluGWh!$C$5:$U$152,MATCH(C45,AuxPartFluGWh!$D$4:$U$4,0)+1,FALSE)/F45,100%)</f>
        <v>4.6721748221657554E-2</v>
      </c>
      <c r="H45" s="131">
        <f t="shared" ca="1" si="0"/>
        <v>0.1514423147193692</v>
      </c>
      <c r="I45" s="13">
        <f t="shared" ca="1" si="1"/>
        <v>452.30692327110751</v>
      </c>
      <c r="J45" s="133">
        <f t="shared" ref="J45" ca="1" si="16">SUM(G45:G47)</f>
        <v>0.30851184695793565</v>
      </c>
    </row>
    <row r="46" spans="1:10" s="28" customFormat="1" x14ac:dyDescent="0.25">
      <c r="A46" s="32" t="s">
        <v>63</v>
      </c>
      <c r="B46" s="10" t="s">
        <v>71</v>
      </c>
      <c r="C46" s="119" t="s">
        <v>678</v>
      </c>
      <c r="D46" s="10" t="s">
        <v>16</v>
      </c>
      <c r="E46" s="119" t="s">
        <v>675</v>
      </c>
      <c r="F46" s="13">
        <f>SUMIF(AuxDemandaSIC!$B$2:$B$529,B46,AuxDemandaSIC!$C$2:$C$529)</f>
        <v>2986.6614499999996</v>
      </c>
      <c r="G46" s="81">
        <f ca="1">IF(E46="Indirecta",VLOOKUP(B46,AuxPartFluGWh!$C$5:$U$152,MATCH(C46,AuxPartFluGWh!$D$4:$U$4,0)+1,FALSE)/F46,100%)</f>
        <v>0.25479653863644519</v>
      </c>
      <c r="H46" s="131">
        <f t="shared" ca="1" si="0"/>
        <v>0.82588899307709784</v>
      </c>
      <c r="I46" s="13">
        <f t="shared" ref="I46:I47" ca="1" si="17">H46*F46</f>
        <v>2466.6508176026846</v>
      </c>
      <c r="J46" s="133">
        <f t="shared" ref="J46:J47" ca="1" si="18">J45</f>
        <v>0.30851184695793565</v>
      </c>
    </row>
    <row r="47" spans="1:10" s="28" customFormat="1" x14ac:dyDescent="0.25">
      <c r="A47" s="32" t="s">
        <v>63</v>
      </c>
      <c r="B47" s="10" t="s">
        <v>71</v>
      </c>
      <c r="C47" s="119" t="s">
        <v>679</v>
      </c>
      <c r="D47" s="10" t="s">
        <v>12</v>
      </c>
      <c r="E47" s="119" t="s">
        <v>675</v>
      </c>
      <c r="F47" s="13">
        <f>SUMIF(AuxDemandaSIC!$B$2:$B$529,B47,AuxDemandaSIC!$C$2:$C$529)</f>
        <v>2986.6614499999996</v>
      </c>
      <c r="G47" s="81">
        <f ca="1">IF(E47="Indirecta",VLOOKUP(B47,AuxPartFluGWh!$C$5:$U$152,MATCH(C47,AuxPartFluGWh!$D$4:$U$4,0)+1,FALSE)/F47,100%)</f>
        <v>6.9935600998329035E-3</v>
      </c>
      <c r="H47" s="131">
        <f t="shared" ca="1" si="0"/>
        <v>2.2668692203532941E-2</v>
      </c>
      <c r="I47" s="13">
        <f t="shared" ca="1" si="17"/>
        <v>67.703709126207386</v>
      </c>
      <c r="J47" s="133">
        <f t="shared" ca="1" si="18"/>
        <v>0.30851184695793565</v>
      </c>
    </row>
    <row r="48" spans="1:10" x14ac:dyDescent="0.25">
      <c r="A48" s="32" t="s">
        <v>63</v>
      </c>
      <c r="B48" s="10" t="s">
        <v>72</v>
      </c>
      <c r="C48" s="119"/>
      <c r="D48" s="10" t="s">
        <v>33</v>
      </c>
      <c r="E48" s="119" t="s">
        <v>674</v>
      </c>
      <c r="F48" s="13">
        <f>SUMIF(AuxDemandaSIC!$B$2:$B$529,B48,AuxDemandaSIC!$C$2:$C$529)</f>
        <v>589.18571999999995</v>
      </c>
      <c r="G48" s="81">
        <f>IF(E48="Indirecta",VLOOKUP(B48,AuxPartFluGWh!$C$5:$U$152,MATCH(C48,AuxPartFluGWh!$D$4:$U$4,0)+1,FALSE)/F48,100%)</f>
        <v>1</v>
      </c>
      <c r="H48" s="131">
        <f t="shared" si="0"/>
        <v>1</v>
      </c>
      <c r="I48" s="13">
        <f t="shared" si="1"/>
        <v>589.18571999999995</v>
      </c>
      <c r="J48" s="133"/>
    </row>
    <row r="49" spans="1:10" x14ac:dyDescent="0.25">
      <c r="A49" s="32" t="s">
        <v>63</v>
      </c>
      <c r="B49" s="10" t="s">
        <v>73</v>
      </c>
      <c r="C49" s="119" t="s">
        <v>677</v>
      </c>
      <c r="D49" s="10" t="s">
        <v>13</v>
      </c>
      <c r="E49" s="119" t="s">
        <v>675</v>
      </c>
      <c r="F49" s="13">
        <f>SUMIF(AuxDemandaSIC!$B$2:$B$529,B49,AuxDemandaSIC!$C$2:$C$529)</f>
        <v>1414.6445100000001</v>
      </c>
      <c r="G49" s="81">
        <f ca="1">IF(E49="Indirecta",VLOOKUP(B49,AuxPartFluGWh!$C$5:$U$152,MATCH(C49,AuxPartFluGWh!$D$4:$U$4,0)+1,FALSE)/F49,100%)</f>
        <v>0.15407380270095761</v>
      </c>
      <c r="H49" s="131">
        <f t="shared" ca="1" si="0"/>
        <v>0.68927960771666819</v>
      </c>
      <c r="I49" s="13">
        <f t="shared" ca="1" si="1"/>
        <v>975.08561291133833</v>
      </c>
      <c r="J49" s="133">
        <f ca="1">SUM(G49:G51)</f>
        <v>0.22352874069689643</v>
      </c>
    </row>
    <row r="50" spans="1:10" s="28" customFormat="1" x14ac:dyDescent="0.25">
      <c r="A50" s="32" t="s">
        <v>63</v>
      </c>
      <c r="B50" s="10" t="s">
        <v>73</v>
      </c>
      <c r="C50" s="119" t="s">
        <v>678</v>
      </c>
      <c r="D50" s="10" t="s">
        <v>16</v>
      </c>
      <c r="E50" s="119" t="s">
        <v>675</v>
      </c>
      <c r="F50" s="13">
        <f>SUMIF(AuxDemandaSIC!$B$2:$B$529,B50,AuxDemandaSIC!$C$2:$C$529)</f>
        <v>1414.6445100000001</v>
      </c>
      <c r="G50" s="81">
        <f ca="1">IF(E50="Indirecta",VLOOKUP(B50,AuxPartFluGWh!$C$5:$U$152,MATCH(C50,AuxPartFluGWh!$D$4:$U$4,0)+1,FALSE)/F50,100%)</f>
        <v>4.1575236199550107E-2</v>
      </c>
      <c r="H50" s="131">
        <f t="shared" ca="1" si="0"/>
        <v>0.18599503611898333</v>
      </c>
      <c r="I50" s="13">
        <f t="shared" ref="I50:I51" ca="1" si="19">H50*F50</f>
        <v>263.11685673297148</v>
      </c>
      <c r="J50" s="133">
        <f ca="1">J49</f>
        <v>0.22352874069689643</v>
      </c>
    </row>
    <row r="51" spans="1:10" s="28" customFormat="1" x14ac:dyDescent="0.25">
      <c r="A51" s="32" t="s">
        <v>63</v>
      </c>
      <c r="B51" s="10" t="s">
        <v>73</v>
      </c>
      <c r="C51" s="119" t="s">
        <v>679</v>
      </c>
      <c r="D51" s="10" t="s">
        <v>12</v>
      </c>
      <c r="E51" s="119" t="s">
        <v>675</v>
      </c>
      <c r="F51" s="13">
        <f>SUMIF(AuxDemandaSIC!$B$2:$B$529,B51,AuxDemandaSIC!$C$2:$C$529)</f>
        <v>1414.6445100000001</v>
      </c>
      <c r="G51" s="81">
        <f ca="1">IF(E51="Indirecta",VLOOKUP(B51,AuxPartFluGWh!$C$5:$U$152,MATCH(C51,AuxPartFluGWh!$D$4:$U$4,0)+1,FALSE)/F51,100%)</f>
        <v>2.7879701796388715E-2</v>
      </c>
      <c r="H51" s="131">
        <f t="shared" ca="1" si="0"/>
        <v>0.12472535616434853</v>
      </c>
      <c r="I51" s="13">
        <f t="shared" ca="1" si="19"/>
        <v>176.44204035569032</v>
      </c>
      <c r="J51" s="133">
        <f ca="1">J50</f>
        <v>0.22352874069689643</v>
      </c>
    </row>
    <row r="52" spans="1:10" x14ac:dyDescent="0.25">
      <c r="A52" s="32" t="s">
        <v>63</v>
      </c>
      <c r="B52" s="10" t="s">
        <v>74</v>
      </c>
      <c r="C52" s="119"/>
      <c r="D52" s="10" t="s">
        <v>33</v>
      </c>
      <c r="E52" s="119" t="s">
        <v>674</v>
      </c>
      <c r="F52" s="13">
        <f>SUMIF(AuxDemandaSIC!$B$2:$B$529,B52,AuxDemandaSIC!$C$2:$C$529)</f>
        <v>1827.5790200000006</v>
      </c>
      <c r="G52" s="81">
        <f>IF(E52="Indirecta",VLOOKUP(B52,AuxPartFluGWh!$C$5:$U$152,MATCH(C52,AuxPartFluGWh!$D$4:$U$4,0)+1,FALSE)/F52,100%)</f>
        <v>1</v>
      </c>
      <c r="H52" s="131">
        <f t="shared" si="0"/>
        <v>1</v>
      </c>
      <c r="I52" s="13">
        <f t="shared" si="1"/>
        <v>1827.5790200000006</v>
      </c>
      <c r="J52" s="133"/>
    </row>
    <row r="53" spans="1:10" x14ac:dyDescent="0.25">
      <c r="A53" s="32" t="s">
        <v>75</v>
      </c>
      <c r="B53" s="10" t="s">
        <v>76</v>
      </c>
      <c r="C53" s="119"/>
      <c r="D53" s="10" t="s">
        <v>16</v>
      </c>
      <c r="E53" s="119" t="s">
        <v>674</v>
      </c>
      <c r="F53" s="13">
        <f>SUMIF(AuxDemandaSIC!$B$2:$B$529,B53,AuxDemandaSIC!$C$2:$C$529)</f>
        <v>3180.2340699999995</v>
      </c>
      <c r="G53" s="81">
        <f>IF(E53="Indirecta",VLOOKUP(B53,AuxPartFluGWh!$C$5:$U$152,MATCH(C53,AuxPartFluGWh!$D$4:$U$4,0)+1,FALSE)/F53,100%)</f>
        <v>1</v>
      </c>
      <c r="H53" s="131">
        <f t="shared" si="0"/>
        <v>1</v>
      </c>
      <c r="I53" s="13">
        <f t="shared" si="1"/>
        <v>3180.2340699999995</v>
      </c>
      <c r="J53" s="133"/>
    </row>
    <row r="54" spans="1:10" x14ac:dyDescent="0.25">
      <c r="A54" s="32" t="s">
        <v>75</v>
      </c>
      <c r="B54" s="10" t="s">
        <v>77</v>
      </c>
      <c r="C54" s="119" t="s">
        <v>678</v>
      </c>
      <c r="D54" s="10" t="s">
        <v>16</v>
      </c>
      <c r="E54" s="119" t="s">
        <v>675</v>
      </c>
      <c r="F54" s="13">
        <f>SUMIF(AuxDemandaSIC!$B$2:$B$529,B54,AuxDemandaSIC!$C$2:$C$529)</f>
        <v>2792.3538900000003</v>
      </c>
      <c r="G54" s="81">
        <f ca="1">IF(E54="Indirecta",VLOOKUP(B54,AuxPartFluGWh!$C$5:$U$152,MATCH(C54,AuxPartFluGWh!$D$4:$U$4,0)+1,FALSE)/F54,100%)</f>
        <v>0.1622578880931034</v>
      </c>
      <c r="H54" s="131">
        <f t="shared" ca="1" si="0"/>
        <v>0.51844928424374159</v>
      </c>
      <c r="I54" s="13">
        <f t="shared" ca="1" si="1"/>
        <v>1447.6938756257277</v>
      </c>
      <c r="J54" s="133">
        <f ca="1">SUM(G54:G57)</f>
        <v>0.31296771550140701</v>
      </c>
    </row>
    <row r="55" spans="1:10" s="28" customFormat="1" x14ac:dyDescent="0.25">
      <c r="A55" s="32" t="s">
        <v>75</v>
      </c>
      <c r="B55" s="10" t="s">
        <v>77</v>
      </c>
      <c r="C55" s="119" t="s">
        <v>680</v>
      </c>
      <c r="D55" s="10" t="s">
        <v>30</v>
      </c>
      <c r="E55" s="119" t="s">
        <v>675</v>
      </c>
      <c r="F55" s="13">
        <f>SUMIF(AuxDemandaSIC!$B$2:$B$529,B55,AuxDemandaSIC!$C$2:$C$529)</f>
        <v>2792.3538900000003</v>
      </c>
      <c r="G55" s="81">
        <f ca="1">IF(E55="Indirecta",VLOOKUP(B55,AuxPartFluGWh!$C$5:$U$152,MATCH(C55,AuxPartFluGWh!$D$4:$U$4,0)+1,FALSE)/F55,100%)</f>
        <v>5.4795656953419904E-2</v>
      </c>
      <c r="H55" s="131">
        <f t="shared" ca="1" si="0"/>
        <v>0.17508405576476643</v>
      </c>
      <c r="I55" s="13">
        <f t="shared" ref="I55:I56" ca="1" si="20">H55*F55</f>
        <v>488.89664419172254</v>
      </c>
      <c r="J55" s="133">
        <f ca="1">J54</f>
        <v>0.31296771550140701</v>
      </c>
    </row>
    <row r="56" spans="1:10" s="28" customFormat="1" x14ac:dyDescent="0.25">
      <c r="A56" s="32" t="s">
        <v>75</v>
      </c>
      <c r="B56" s="10" t="s">
        <v>77</v>
      </c>
      <c r="C56" s="119" t="s">
        <v>681</v>
      </c>
      <c r="D56" s="10" t="s">
        <v>14</v>
      </c>
      <c r="E56" s="119" t="s">
        <v>675</v>
      </c>
      <c r="F56" s="13">
        <f>SUMIF(AuxDemandaSIC!$B$2:$B$529,B56,AuxDemandaSIC!$C$2:$C$529)</f>
        <v>2792.3538900000003</v>
      </c>
      <c r="G56" s="81">
        <f ca="1">IF(E56="Indirecta",VLOOKUP(B56,AuxPartFluGWh!$C$5:$U$152,MATCH(C56,AuxPartFluGWh!$D$4:$U$4,0)+1,FALSE)/F56,100%)</f>
        <v>6.1361515611537992E-2</v>
      </c>
      <c r="H56" s="131">
        <f t="shared" ca="1" si="0"/>
        <v>0.19606340389848337</v>
      </c>
      <c r="I56" s="13">
        <f t="shared" ca="1" si="20"/>
        <v>547.4784085625713</v>
      </c>
      <c r="J56" s="133">
        <f ca="1">J55</f>
        <v>0.31296771550140701</v>
      </c>
    </row>
    <row r="57" spans="1:10" s="28" customFormat="1" x14ac:dyDescent="0.25">
      <c r="A57" s="32" t="s">
        <v>75</v>
      </c>
      <c r="B57" s="10" t="s">
        <v>77</v>
      </c>
      <c r="C57" s="119" t="s">
        <v>682</v>
      </c>
      <c r="D57" s="10" t="s">
        <v>41</v>
      </c>
      <c r="E57" s="119" t="s">
        <v>675</v>
      </c>
      <c r="F57" s="13">
        <f>SUMIF(AuxDemandaSIC!$B$2:$B$529,B57,AuxDemandaSIC!$C$2:$C$529)</f>
        <v>2792.3538900000003</v>
      </c>
      <c r="G57" s="81">
        <f ca="1">IF(E57="Indirecta",VLOOKUP(B57,AuxPartFluGWh!$C$5:$U$152,MATCH(C57,AuxPartFluGWh!$D$4:$U$4,0)+1,FALSE)/F57,100%)</f>
        <v>3.4552654843345673E-2</v>
      </c>
      <c r="H57" s="131">
        <f t="shared" ca="1" si="0"/>
        <v>0.11040325609300852</v>
      </c>
      <c r="I57" s="13">
        <f t="shared" ref="I57" ca="1" si="21">H57*F57</f>
        <v>308.28496161997856</v>
      </c>
      <c r="J57" s="133">
        <f ca="1">J56</f>
        <v>0.31296771550140701</v>
      </c>
    </row>
    <row r="58" spans="1:10" x14ac:dyDescent="0.25">
      <c r="A58" s="32" t="s">
        <v>75</v>
      </c>
      <c r="B58" s="10" t="s">
        <v>78</v>
      </c>
      <c r="C58" s="119" t="s">
        <v>678</v>
      </c>
      <c r="D58" s="10" t="s">
        <v>16</v>
      </c>
      <c r="E58" s="119" t="s">
        <v>675</v>
      </c>
      <c r="F58" s="13">
        <f>SUMIF(AuxDemandaSIC!$B$2:$B$529,B58,AuxDemandaSIC!$C$2:$C$529)</f>
        <v>1471.55269</v>
      </c>
      <c r="G58" s="81">
        <f ca="1">IF(E58="Indirecta",VLOOKUP(B58,AuxPartFluGWh!$C$5:$U$152,MATCH(C58,AuxPartFluGWh!$D$4:$U$4,0)+1,FALSE)/F58,100%)</f>
        <v>8.6229636618854633E-2</v>
      </c>
      <c r="H58" s="131">
        <f t="shared" ca="1" si="0"/>
        <v>0.26816829911295537</v>
      </c>
      <c r="I58" s="13">
        <f t="shared" ca="1" si="1"/>
        <v>394.62378193239408</v>
      </c>
      <c r="J58" s="133">
        <f t="shared" ref="J58" ca="1" si="22">SUM(G58:G61)</f>
        <v>0.32155044762592833</v>
      </c>
    </row>
    <row r="59" spans="1:10" s="28" customFormat="1" x14ac:dyDescent="0.25">
      <c r="A59" s="32" t="s">
        <v>75</v>
      </c>
      <c r="B59" s="10" t="s">
        <v>78</v>
      </c>
      <c r="C59" s="119" t="s">
        <v>680</v>
      </c>
      <c r="D59" s="10" t="s">
        <v>30</v>
      </c>
      <c r="E59" s="119" t="s">
        <v>675</v>
      </c>
      <c r="F59" s="13">
        <f>SUMIF(AuxDemandaSIC!$B$2:$B$529,B59,AuxDemandaSIC!$C$2:$C$529)</f>
        <v>1471.55269</v>
      </c>
      <c r="G59" s="81">
        <f ca="1">IF(E59="Indirecta",VLOOKUP(B59,AuxPartFluGWh!$C$5:$U$152,MATCH(C59,AuxPartFluGWh!$D$4:$U$4,0)+1,FALSE)/F59,100%)</f>
        <v>0.11167922019074793</v>
      </c>
      <c r="H59" s="131">
        <f t="shared" ca="1" si="0"/>
        <v>0.34731477133774213</v>
      </c>
      <c r="I59" s="13">
        <f t="shared" ref="I59:I60" ca="1" si="23">H59*F59</f>
        <v>511.09198603878934</v>
      </c>
      <c r="J59" s="133">
        <f t="shared" ref="J59:J61" ca="1" si="24">J58</f>
        <v>0.32155044762592833</v>
      </c>
    </row>
    <row r="60" spans="1:10" s="28" customFormat="1" x14ac:dyDescent="0.25">
      <c r="A60" s="32" t="s">
        <v>75</v>
      </c>
      <c r="B60" s="10" t="s">
        <v>78</v>
      </c>
      <c r="C60" s="119" t="s">
        <v>681</v>
      </c>
      <c r="D60" s="10" t="s">
        <v>14</v>
      </c>
      <c r="E60" s="119" t="s">
        <v>675</v>
      </c>
      <c r="F60" s="13">
        <f>SUMIF(AuxDemandaSIC!$B$2:$B$529,B60,AuxDemandaSIC!$C$2:$C$529)</f>
        <v>1471.55269</v>
      </c>
      <c r="G60" s="81">
        <f ca="1">IF(E60="Indirecta",VLOOKUP(B60,AuxPartFluGWh!$C$5:$U$152,MATCH(C60,AuxPartFluGWh!$D$4:$U$4,0)+1,FALSE)/F60,100%)</f>
        <v>0</v>
      </c>
      <c r="H60" s="131">
        <f t="shared" ca="1" si="0"/>
        <v>0</v>
      </c>
      <c r="I60" s="13">
        <f t="shared" ca="1" si="23"/>
        <v>0</v>
      </c>
      <c r="J60" s="133">
        <f t="shared" ca="1" si="24"/>
        <v>0.32155044762592833</v>
      </c>
    </row>
    <row r="61" spans="1:10" s="28" customFormat="1" x14ac:dyDescent="0.25">
      <c r="A61" s="32" t="s">
        <v>75</v>
      </c>
      <c r="B61" s="10" t="s">
        <v>78</v>
      </c>
      <c r="C61" s="119" t="s">
        <v>682</v>
      </c>
      <c r="D61" s="10" t="s">
        <v>41</v>
      </c>
      <c r="E61" s="119" t="s">
        <v>675</v>
      </c>
      <c r="F61" s="13">
        <f>SUMIF(AuxDemandaSIC!$B$2:$B$529,B61,AuxDemandaSIC!$C$2:$C$529)</f>
        <v>1471.55269</v>
      </c>
      <c r="G61" s="81">
        <f ca="1">IF(E61="Indirecta",VLOOKUP(B61,AuxPartFluGWh!$C$5:$U$152,MATCH(C61,AuxPartFluGWh!$D$4:$U$4,0)+1,FALSE)/F61,100%)</f>
        <v>0.12364159081632574</v>
      </c>
      <c r="H61" s="131">
        <f t="shared" ca="1" si="0"/>
        <v>0.38451692954930244</v>
      </c>
      <c r="I61" s="13">
        <f t="shared" ref="I61" ca="1" si="25">H61*F61</f>
        <v>565.8369220288165</v>
      </c>
      <c r="J61" s="133">
        <f t="shared" ca="1" si="24"/>
        <v>0.32155044762592833</v>
      </c>
    </row>
    <row r="62" spans="1:10" x14ac:dyDescent="0.25">
      <c r="A62" s="32" t="s">
        <v>75</v>
      </c>
      <c r="B62" s="10" t="s">
        <v>79</v>
      </c>
      <c r="C62" s="119" t="s">
        <v>678</v>
      </c>
      <c r="D62" s="10" t="s">
        <v>16</v>
      </c>
      <c r="E62" s="119" t="s">
        <v>675</v>
      </c>
      <c r="F62" s="13">
        <f>SUMIF(AuxDemandaSIC!$B$2:$B$529,B62,AuxDemandaSIC!$C$2:$C$529)</f>
        <v>3771.7999399999999</v>
      </c>
      <c r="G62" s="81">
        <f ca="1">IF(E62="Indirecta",VLOOKUP(B62,AuxPartFluGWh!$C$5:$U$152,MATCH(C62,AuxPartFluGWh!$D$4:$U$4,0)+1,FALSE)/F62,100%)</f>
        <v>0.11487199869623456</v>
      </c>
      <c r="H62" s="131">
        <f t="shared" ca="1" si="0"/>
        <v>0.29463926443433835</v>
      </c>
      <c r="I62" s="13">
        <f t="shared" ca="1" si="1"/>
        <v>1111.3203599150816</v>
      </c>
      <c r="J62" s="133">
        <f t="shared" ref="J62" ca="1" si="26">SUM(G62:G65)</f>
        <v>0.38987335553111352</v>
      </c>
    </row>
    <row r="63" spans="1:10" s="28" customFormat="1" x14ac:dyDescent="0.25">
      <c r="A63" s="32" t="s">
        <v>75</v>
      </c>
      <c r="B63" s="10" t="s">
        <v>79</v>
      </c>
      <c r="C63" s="119" t="s">
        <v>680</v>
      </c>
      <c r="D63" s="10" t="s">
        <v>30</v>
      </c>
      <c r="E63" s="119" t="s">
        <v>675</v>
      </c>
      <c r="F63" s="13">
        <f>SUMIF(AuxDemandaSIC!$B$2:$B$529,B63,AuxDemandaSIC!$C$2:$C$529)</f>
        <v>3771.7999399999999</v>
      </c>
      <c r="G63" s="81">
        <f ca="1">IF(E63="Indirecta",VLOOKUP(B63,AuxPartFluGWh!$C$5:$U$152,MATCH(C63,AuxPartFluGWh!$D$4:$U$4,0)+1,FALSE)/F63,100%)</f>
        <v>0.17472221212462946</v>
      </c>
      <c r="H63" s="131">
        <f t="shared" ca="1" si="0"/>
        <v>0.44815119998803277</v>
      </c>
      <c r="I63" s="13">
        <f t="shared" ref="I63:I64" ca="1" si="27">H63*F63</f>
        <v>1690.33666922579</v>
      </c>
      <c r="J63" s="133">
        <f t="shared" ref="J63:J65" ca="1" si="28">J62</f>
        <v>0.38987335553111352</v>
      </c>
    </row>
    <row r="64" spans="1:10" s="28" customFormat="1" x14ac:dyDescent="0.25">
      <c r="A64" s="32" t="s">
        <v>75</v>
      </c>
      <c r="B64" s="10" t="s">
        <v>79</v>
      </c>
      <c r="C64" s="119" t="s">
        <v>681</v>
      </c>
      <c r="D64" s="10" t="s">
        <v>14</v>
      </c>
      <c r="E64" s="119" t="s">
        <v>675</v>
      </c>
      <c r="F64" s="13">
        <f>SUMIF(AuxDemandaSIC!$B$2:$B$529,B64,AuxDemandaSIC!$C$2:$C$529)</f>
        <v>3771.7999399999999</v>
      </c>
      <c r="G64" s="81">
        <f ca="1">IF(E64="Indirecta",VLOOKUP(B64,AuxPartFluGWh!$C$5:$U$152,MATCH(C64,AuxPartFluGWh!$D$4:$U$4,0)+1,FALSE)/F64,100%)</f>
        <v>0</v>
      </c>
      <c r="H64" s="131">
        <f t="shared" ca="1" si="0"/>
        <v>0</v>
      </c>
      <c r="I64" s="13">
        <f t="shared" ca="1" si="27"/>
        <v>0</v>
      </c>
      <c r="J64" s="133">
        <f t="shared" ca="1" si="28"/>
        <v>0.38987335553111352</v>
      </c>
    </row>
    <row r="65" spans="1:10" s="28" customFormat="1" x14ac:dyDescent="0.25">
      <c r="A65" s="32" t="s">
        <v>75</v>
      </c>
      <c r="B65" s="10" t="s">
        <v>79</v>
      </c>
      <c r="C65" s="119" t="s">
        <v>682</v>
      </c>
      <c r="D65" s="10" t="s">
        <v>41</v>
      </c>
      <c r="E65" s="119" t="s">
        <v>675</v>
      </c>
      <c r="F65" s="13">
        <f>SUMIF(AuxDemandaSIC!$B$2:$B$529,B65,AuxDemandaSIC!$C$2:$C$529)</f>
        <v>3771.7999399999999</v>
      </c>
      <c r="G65" s="81">
        <f ca="1">IF(E65="Indirecta",VLOOKUP(B65,AuxPartFluGWh!$C$5:$U$152,MATCH(C65,AuxPartFluGWh!$D$4:$U$4,0)+1,FALSE)/F65,100%)</f>
        <v>0.10027914471024953</v>
      </c>
      <c r="H65" s="131">
        <f t="shared" ca="1" si="0"/>
        <v>0.25720953557762893</v>
      </c>
      <c r="I65" s="13">
        <f t="shared" ref="I65" ca="1" si="29">H65*F65</f>
        <v>970.14291085912862</v>
      </c>
      <c r="J65" s="133">
        <f t="shared" ca="1" si="28"/>
        <v>0.38987335553111352</v>
      </c>
    </row>
    <row r="66" spans="1:10" x14ac:dyDescent="0.25">
      <c r="A66" s="32" t="s">
        <v>75</v>
      </c>
      <c r="B66" s="10" t="s">
        <v>80</v>
      </c>
      <c r="C66" s="119" t="s">
        <v>678</v>
      </c>
      <c r="D66" s="10" t="s">
        <v>16</v>
      </c>
      <c r="E66" s="119" t="s">
        <v>675</v>
      </c>
      <c r="F66" s="13">
        <f>SUMIF(AuxDemandaSIC!$B$2:$B$529,B66,AuxDemandaSIC!$C$2:$C$529)</f>
        <v>1199.1651599999998</v>
      </c>
      <c r="G66" s="81">
        <f ca="1">IF(E66="Indirecta",VLOOKUP(B66,AuxPartFluGWh!$C$5:$U$152,MATCH(C66,AuxPartFluGWh!$D$4:$U$4,0)+1,FALSE)/F66,100%)</f>
        <v>0.12567015969478931</v>
      </c>
      <c r="H66" s="131">
        <f t="shared" ca="1" si="0"/>
        <v>0.24240521149038305</v>
      </c>
      <c r="I66" s="13">
        <f t="shared" ca="1" si="1"/>
        <v>290.68388422169897</v>
      </c>
      <c r="J66" s="133">
        <f t="shared" ref="J66" ca="1" si="30">SUM(G66:G69)</f>
        <v>0.51843010685343716</v>
      </c>
    </row>
    <row r="67" spans="1:10" s="28" customFormat="1" x14ac:dyDescent="0.25">
      <c r="A67" s="32" t="s">
        <v>75</v>
      </c>
      <c r="B67" s="10" t="s">
        <v>80</v>
      </c>
      <c r="C67" s="119" t="s">
        <v>680</v>
      </c>
      <c r="D67" s="10" t="s">
        <v>30</v>
      </c>
      <c r="E67" s="119" t="s">
        <v>675</v>
      </c>
      <c r="F67" s="13">
        <f>SUMIF(AuxDemandaSIC!$B$2:$B$529,B67,AuxDemandaSIC!$C$2:$C$529)</f>
        <v>1199.1651599999998</v>
      </c>
      <c r="G67" s="81">
        <f ca="1">IF(E67="Indirecta",VLOOKUP(B67,AuxPartFluGWh!$C$5:$U$152,MATCH(C67,AuxPartFluGWh!$D$4:$U$4,0)+1,FALSE)/F67,100%)</f>
        <v>0.19808481321743671</v>
      </c>
      <c r="H67" s="131">
        <f t="shared" ca="1" si="0"/>
        <v>0.38208585998157762</v>
      </c>
      <c r="I67" s="13">
        <f t="shared" ref="I67:I68" ca="1" si="31">H67*F67</f>
        <v>458.18405141854606</v>
      </c>
      <c r="J67" s="133">
        <f t="shared" ref="J67:J69" ca="1" si="32">J66</f>
        <v>0.51843010685343716</v>
      </c>
    </row>
    <row r="68" spans="1:10" s="28" customFormat="1" x14ac:dyDescent="0.25">
      <c r="A68" s="32" t="s">
        <v>75</v>
      </c>
      <c r="B68" s="10" t="s">
        <v>80</v>
      </c>
      <c r="C68" s="119" t="s">
        <v>681</v>
      </c>
      <c r="D68" s="10" t="s">
        <v>14</v>
      </c>
      <c r="E68" s="119" t="s">
        <v>675</v>
      </c>
      <c r="F68" s="13">
        <f>SUMIF(AuxDemandaSIC!$B$2:$B$529,B68,AuxDemandaSIC!$C$2:$C$529)</f>
        <v>1199.1651599999998</v>
      </c>
      <c r="G68" s="81">
        <f ca="1">IF(E68="Indirecta",VLOOKUP(B68,AuxPartFluGWh!$C$5:$U$152,MATCH(C68,AuxPartFluGWh!$D$4:$U$4,0)+1,FALSE)/F68,100%)</f>
        <v>0.10156119599185126</v>
      </c>
      <c r="H68" s="131">
        <f t="shared" ca="1" si="0"/>
        <v>0.19590142364274984</v>
      </c>
      <c r="I68" s="13">
        <f t="shared" ca="1" si="31"/>
        <v>234.91816202678586</v>
      </c>
      <c r="J68" s="133">
        <f t="shared" ca="1" si="32"/>
        <v>0.51843010685343716</v>
      </c>
    </row>
    <row r="69" spans="1:10" s="28" customFormat="1" x14ac:dyDescent="0.25">
      <c r="A69" s="32" t="s">
        <v>75</v>
      </c>
      <c r="B69" s="10" t="s">
        <v>80</v>
      </c>
      <c r="C69" s="119" t="s">
        <v>682</v>
      </c>
      <c r="D69" s="10" t="s">
        <v>41</v>
      </c>
      <c r="E69" s="119" t="s">
        <v>675</v>
      </c>
      <c r="F69" s="13">
        <f>SUMIF(AuxDemandaSIC!$B$2:$B$529,B69,AuxDemandaSIC!$C$2:$C$529)</f>
        <v>1199.1651599999998</v>
      </c>
      <c r="G69" s="81">
        <f ca="1">IF(E69="Indirecta",VLOOKUP(B69,AuxPartFluGWh!$C$5:$U$152,MATCH(C69,AuxPartFluGWh!$D$4:$U$4,0)+1,FALSE)/F69,100%)</f>
        <v>9.3113937949359918E-2</v>
      </c>
      <c r="H69" s="131">
        <f t="shared" ref="H69:H132" ca="1" si="33">IF(E69="Directa",100%,G69/J69)</f>
        <v>0.17960750488528959</v>
      </c>
      <c r="I69" s="13">
        <f t="shared" ref="I69" ca="1" si="34">H69*F69</f>
        <v>215.37906233296903</v>
      </c>
      <c r="J69" s="133">
        <f t="shared" ca="1" si="32"/>
        <v>0.51843010685343716</v>
      </c>
    </row>
    <row r="70" spans="1:10" x14ac:dyDescent="0.25">
      <c r="A70" s="32" t="s">
        <v>75</v>
      </c>
      <c r="B70" s="10" t="s">
        <v>81</v>
      </c>
      <c r="C70" s="119"/>
      <c r="D70" s="10" t="s">
        <v>41</v>
      </c>
      <c r="E70" s="119" t="s">
        <v>674</v>
      </c>
      <c r="F70" s="13">
        <f>SUMIF(AuxDemandaSIC!$B$2:$B$529,B70,AuxDemandaSIC!$C$2:$C$529)</f>
        <v>1607.5458599999999</v>
      </c>
      <c r="G70" s="81">
        <f>IF(E70="Indirecta",VLOOKUP(B70,AuxPartFluGWh!$C$5:$U$152,MATCH(C70,AuxPartFluGWh!$D$4:$U$4,0)+1,FALSE)/F70,100%)</f>
        <v>1</v>
      </c>
      <c r="H70" s="131">
        <f t="shared" si="33"/>
        <v>1</v>
      </c>
      <c r="I70" s="13">
        <f t="shared" si="1"/>
        <v>1607.5458599999999</v>
      </c>
      <c r="J70" s="133"/>
    </row>
    <row r="71" spans="1:10" x14ac:dyDescent="0.25">
      <c r="A71" s="32" t="s">
        <v>75</v>
      </c>
      <c r="B71" s="10" t="s">
        <v>82</v>
      </c>
      <c r="C71" s="119" t="s">
        <v>678</v>
      </c>
      <c r="D71" s="10" t="s">
        <v>16</v>
      </c>
      <c r="E71" s="119" t="s">
        <v>675</v>
      </c>
      <c r="F71" s="13">
        <f>SUMIF(AuxDemandaSIC!$B$2:$B$529,B71,AuxDemandaSIC!$C$2:$C$529)</f>
        <v>2539.9289599999993</v>
      </c>
      <c r="G71" s="81">
        <f ca="1">IF(E71="Indirecta",VLOOKUP(B71,AuxPartFluGWh!$C$5:$U$152,MATCH(C71,AuxPartFluGWh!$D$4:$U$4,0)+1,FALSE)/F71,100%)</f>
        <v>8.4859655361514241E-2</v>
      </c>
      <c r="H71" s="131">
        <f t="shared" ca="1" si="33"/>
        <v>0.48195694273520134</v>
      </c>
      <c r="I71" s="13">
        <f t="shared" ca="1" si="1"/>
        <v>1224.1363963261992</v>
      </c>
      <c r="J71" s="133">
        <f t="shared" ref="J71" ca="1" si="35">SUM(G71:G74)</f>
        <v>0.1760731049539796</v>
      </c>
    </row>
    <row r="72" spans="1:10" s="28" customFormat="1" x14ac:dyDescent="0.25">
      <c r="A72" s="32" t="s">
        <v>75</v>
      </c>
      <c r="B72" s="10" t="s">
        <v>82</v>
      </c>
      <c r="C72" s="119" t="s">
        <v>680</v>
      </c>
      <c r="D72" s="10" t="s">
        <v>30</v>
      </c>
      <c r="E72" s="119" t="s">
        <v>675</v>
      </c>
      <c r="F72" s="13">
        <f>SUMIF(AuxDemandaSIC!$B$2:$B$529,B72,AuxDemandaSIC!$C$2:$C$529)</f>
        <v>2539.9289599999993</v>
      </c>
      <c r="G72" s="81">
        <f ca="1">IF(E72="Indirecta",VLOOKUP(B72,AuxPartFluGWh!$C$5:$U$152,MATCH(C72,AuxPartFluGWh!$D$4:$U$4,0)+1,FALSE)/F72,100%)</f>
        <v>4.8726028285797855E-2</v>
      </c>
      <c r="H72" s="131">
        <f t="shared" ca="1" si="33"/>
        <v>0.27673748525382924</v>
      </c>
      <c r="I72" s="13">
        <f t="shared" ref="I72:I74" ca="1" si="36">H72*F72</f>
        <v>702.89355311377369</v>
      </c>
      <c r="J72" s="133">
        <f t="shared" ref="J72:J74" ca="1" si="37">J71</f>
        <v>0.1760731049539796</v>
      </c>
    </row>
    <row r="73" spans="1:10" s="28" customFormat="1" x14ac:dyDescent="0.25">
      <c r="A73" s="32" t="s">
        <v>75</v>
      </c>
      <c r="B73" s="10" t="s">
        <v>82</v>
      </c>
      <c r="C73" s="119" t="s">
        <v>681</v>
      </c>
      <c r="D73" s="10" t="s">
        <v>14</v>
      </c>
      <c r="E73" s="119" t="s">
        <v>675</v>
      </c>
      <c r="F73" s="13">
        <f>SUMIF(AuxDemandaSIC!$B$2:$B$529,B73,AuxDemandaSIC!$C$2:$C$529)</f>
        <v>2539.9289599999993</v>
      </c>
      <c r="G73" s="81">
        <f ca="1">IF(E73="Indirecta",VLOOKUP(B73,AuxPartFluGWh!$C$5:$U$152,MATCH(C73,AuxPartFluGWh!$D$4:$U$4,0)+1,FALSE)/F73,100%)</f>
        <v>0</v>
      </c>
      <c r="H73" s="131">
        <f t="shared" ca="1" si="33"/>
        <v>0</v>
      </c>
      <c r="I73" s="13">
        <f t="shared" ca="1" si="36"/>
        <v>0</v>
      </c>
      <c r="J73" s="133">
        <f t="shared" ca="1" si="37"/>
        <v>0.1760731049539796</v>
      </c>
    </row>
    <row r="74" spans="1:10" s="28" customFormat="1" x14ac:dyDescent="0.25">
      <c r="A74" s="32" t="s">
        <v>75</v>
      </c>
      <c r="B74" s="10" t="s">
        <v>82</v>
      </c>
      <c r="C74" s="119" t="s">
        <v>682</v>
      </c>
      <c r="D74" s="10" t="s">
        <v>41</v>
      </c>
      <c r="E74" s="119" t="s">
        <v>675</v>
      </c>
      <c r="F74" s="13">
        <f>SUMIF(AuxDemandaSIC!$B$2:$B$529,B74,AuxDemandaSIC!$C$2:$C$529)</f>
        <v>2539.9289599999993</v>
      </c>
      <c r="G74" s="81">
        <f ca="1">IF(E74="Indirecta",VLOOKUP(B74,AuxPartFluGWh!$C$5:$U$152,MATCH(C74,AuxPartFluGWh!$D$4:$U$4,0)+1,FALSE)/F74,100%)</f>
        <v>4.2487421306667487E-2</v>
      </c>
      <c r="H74" s="131">
        <f t="shared" ca="1" si="33"/>
        <v>0.24130557201096936</v>
      </c>
      <c r="I74" s="13">
        <f t="shared" ca="1" si="36"/>
        <v>612.89901056002634</v>
      </c>
      <c r="J74" s="133">
        <f t="shared" ca="1" si="37"/>
        <v>0.1760731049539796</v>
      </c>
    </row>
    <row r="75" spans="1:10" x14ac:dyDescent="0.25">
      <c r="A75" s="32" t="s">
        <v>75</v>
      </c>
      <c r="B75" s="10" t="s">
        <v>83</v>
      </c>
      <c r="C75" s="119" t="s">
        <v>678</v>
      </c>
      <c r="D75" s="10" t="s">
        <v>16</v>
      </c>
      <c r="E75" s="119" t="s">
        <v>675</v>
      </c>
      <c r="F75" s="13">
        <f>SUMIF(AuxDemandaSIC!$B$2:$B$529,B75,AuxDemandaSIC!$C$2:$C$529)</f>
        <v>1959.1882400000004</v>
      </c>
      <c r="G75" s="81">
        <f ca="1">IF(E75="Indirecta",VLOOKUP(B75,AuxPartFluGWh!$C$5:$U$152,MATCH(C75,AuxPartFluGWh!$D$4:$U$4,0)+1,FALSE)/F75,100%)</f>
        <v>0.30212279327016733</v>
      </c>
      <c r="H75" s="131">
        <f t="shared" ca="1" si="33"/>
        <v>0.53780006236563649</v>
      </c>
      <c r="I75" s="13">
        <f t="shared" ca="1" si="1"/>
        <v>1053.6515576580218</v>
      </c>
      <c r="J75" s="133">
        <f t="shared" ref="J75" ca="1" si="38">SUM(G75:G78)</f>
        <v>0.56177530352304383</v>
      </c>
    </row>
    <row r="76" spans="1:10" s="28" customFormat="1" x14ac:dyDescent="0.25">
      <c r="A76" s="32" t="s">
        <v>75</v>
      </c>
      <c r="B76" s="10" t="s">
        <v>83</v>
      </c>
      <c r="C76" s="119" t="s">
        <v>680</v>
      </c>
      <c r="D76" s="10" t="s">
        <v>30</v>
      </c>
      <c r="E76" s="119" t="s">
        <v>675</v>
      </c>
      <c r="F76" s="13">
        <f>SUMIF(AuxDemandaSIC!$B$2:$B$529,B76,AuxDemandaSIC!$C$2:$C$529)</f>
        <v>1959.1882400000004</v>
      </c>
      <c r="G76" s="81">
        <f ca="1">IF(E76="Indirecta",VLOOKUP(B76,AuxPartFluGWh!$C$5:$U$152,MATCH(C76,AuxPartFluGWh!$D$4:$U$4,0)+1,FALSE)/F76,100%)</f>
        <v>7.8794271185266912E-2</v>
      </c>
      <c r="H76" s="131">
        <f t="shared" ca="1" si="33"/>
        <v>0.14025940743768348</v>
      </c>
      <c r="I76" s="13">
        <f t="shared" ref="I76:I78" ca="1" si="39">H76*F76</f>
        <v>274.79458160127808</v>
      </c>
      <c r="J76" s="133">
        <f t="shared" ref="J76:J78" ca="1" si="40">J75</f>
        <v>0.56177530352304383</v>
      </c>
    </row>
    <row r="77" spans="1:10" s="28" customFormat="1" x14ac:dyDescent="0.25">
      <c r="A77" s="32" t="s">
        <v>75</v>
      </c>
      <c r="B77" s="10" t="s">
        <v>83</v>
      </c>
      <c r="C77" s="119" t="s">
        <v>681</v>
      </c>
      <c r="D77" s="10" t="s">
        <v>14</v>
      </c>
      <c r="E77" s="119" t="s">
        <v>675</v>
      </c>
      <c r="F77" s="13">
        <f>SUMIF(AuxDemandaSIC!$B$2:$B$529,B77,AuxDemandaSIC!$C$2:$C$529)</f>
        <v>1959.1882400000004</v>
      </c>
      <c r="G77" s="81">
        <f ca="1">IF(E77="Indirecta",VLOOKUP(B77,AuxPartFluGWh!$C$5:$U$152,MATCH(C77,AuxPartFluGWh!$D$4:$U$4,0)+1,FALSE)/F77,100%)</f>
        <v>0.14431219940383774</v>
      </c>
      <c r="H77" s="131">
        <f t="shared" ca="1" si="33"/>
        <v>0.25688598003297258</v>
      </c>
      <c r="I77" s="13">
        <f t="shared" ca="1" si="39"/>
        <v>503.2879911014748</v>
      </c>
      <c r="J77" s="133">
        <f t="shared" ca="1" si="40"/>
        <v>0.56177530352304383</v>
      </c>
    </row>
    <row r="78" spans="1:10" s="28" customFormat="1" x14ac:dyDescent="0.25">
      <c r="A78" s="32" t="s">
        <v>75</v>
      </c>
      <c r="B78" s="10" t="s">
        <v>83</v>
      </c>
      <c r="C78" s="119" t="s">
        <v>682</v>
      </c>
      <c r="D78" s="10" t="s">
        <v>41</v>
      </c>
      <c r="E78" s="119" t="s">
        <v>675</v>
      </c>
      <c r="F78" s="13">
        <f>SUMIF(AuxDemandaSIC!$B$2:$B$529,B78,AuxDemandaSIC!$C$2:$C$529)</f>
        <v>1959.1882400000004</v>
      </c>
      <c r="G78" s="81">
        <f ca="1">IF(E78="Indirecta",VLOOKUP(B78,AuxPartFluGWh!$C$5:$U$152,MATCH(C78,AuxPartFluGWh!$D$4:$U$4,0)+1,FALSE)/F78,100%)</f>
        <v>3.6546039663771818E-2</v>
      </c>
      <c r="H78" s="131">
        <f t="shared" ca="1" si="33"/>
        <v>6.5054550163707425E-2</v>
      </c>
      <c r="I78" s="13">
        <f t="shared" ca="1" si="39"/>
        <v>127.45410963922569</v>
      </c>
      <c r="J78" s="133">
        <f t="shared" ca="1" si="40"/>
        <v>0.56177530352304383</v>
      </c>
    </row>
    <row r="79" spans="1:10" x14ac:dyDescent="0.25">
      <c r="A79" s="32" t="s">
        <v>75</v>
      </c>
      <c r="B79" s="10" t="s">
        <v>84</v>
      </c>
      <c r="C79" s="119" t="s">
        <v>678</v>
      </c>
      <c r="D79" s="10" t="s">
        <v>16</v>
      </c>
      <c r="E79" s="119" t="s">
        <v>675</v>
      </c>
      <c r="F79" s="13">
        <f>SUMIF(AuxDemandaSIC!$B$2:$B$529,B79,AuxDemandaSIC!$C$2:$C$529)</f>
        <v>2443.9253699999999</v>
      </c>
      <c r="G79" s="81">
        <f ca="1">IF(E79="Indirecta",VLOOKUP(B79,AuxPartFluGWh!$C$5:$U$152,MATCH(C79,AuxPartFluGWh!$D$4:$U$4,0)+1,FALSE)/F79,100%)</f>
        <v>8.3631167528479752E-2</v>
      </c>
      <c r="H79" s="131">
        <f t="shared" ca="1" si="33"/>
        <v>0.46921623651359201</v>
      </c>
      <c r="I79" s="13">
        <f t="shared" ca="1" si="1"/>
        <v>1146.7294644314879</v>
      </c>
      <c r="J79" s="133">
        <f t="shared" ref="J79" ca="1" si="41">SUM(G79:G82)</f>
        <v>0.17823587723622425</v>
      </c>
    </row>
    <row r="80" spans="1:10" s="28" customFormat="1" x14ac:dyDescent="0.25">
      <c r="A80" s="32" t="s">
        <v>75</v>
      </c>
      <c r="B80" s="10" t="s">
        <v>84</v>
      </c>
      <c r="C80" s="119" t="s">
        <v>680</v>
      </c>
      <c r="D80" s="10" t="s">
        <v>30</v>
      </c>
      <c r="E80" s="119" t="s">
        <v>675</v>
      </c>
      <c r="F80" s="13">
        <f>SUMIF(AuxDemandaSIC!$B$2:$B$529,B80,AuxDemandaSIC!$C$2:$C$529)</f>
        <v>2443.9253699999999</v>
      </c>
      <c r="G80" s="81">
        <f ca="1">IF(E80="Indirecta",VLOOKUP(B80,AuxPartFluGWh!$C$5:$U$152,MATCH(C80,AuxPartFluGWh!$D$4:$U$4,0)+1,FALSE)/F80,100%)</f>
        <v>4.9879809957161243E-2</v>
      </c>
      <c r="H80" s="131">
        <f t="shared" ca="1" si="33"/>
        <v>0.27985280365890208</v>
      </c>
      <c r="I80" s="13">
        <f t="shared" ref="I80:I82" ca="1" si="42">H80*F80</f>
        <v>683.93936672761959</v>
      </c>
      <c r="J80" s="133">
        <f t="shared" ref="J80:J82" ca="1" si="43">J79</f>
        <v>0.17823587723622425</v>
      </c>
    </row>
    <row r="81" spans="1:10" s="28" customFormat="1" x14ac:dyDescent="0.25">
      <c r="A81" s="32" t="s">
        <v>75</v>
      </c>
      <c r="B81" s="10" t="s">
        <v>84</v>
      </c>
      <c r="C81" s="119" t="s">
        <v>681</v>
      </c>
      <c r="D81" s="10" t="s">
        <v>14</v>
      </c>
      <c r="E81" s="119" t="s">
        <v>675</v>
      </c>
      <c r="F81" s="13">
        <f>SUMIF(AuxDemandaSIC!$B$2:$B$529,B81,AuxDemandaSIC!$C$2:$C$529)</f>
        <v>2443.9253699999999</v>
      </c>
      <c r="G81" s="81">
        <f ca="1">IF(E81="Indirecta",VLOOKUP(B81,AuxPartFluGWh!$C$5:$U$152,MATCH(C81,AuxPartFluGWh!$D$4:$U$4,0)+1,FALSE)/F81,100%)</f>
        <v>6.2594882944130262E-4</v>
      </c>
      <c r="H81" s="131">
        <f t="shared" ca="1" si="33"/>
        <v>3.511912635926288E-3</v>
      </c>
      <c r="I81" s="13">
        <f t="shared" ca="1" si="42"/>
        <v>8.582852388163829</v>
      </c>
      <c r="J81" s="133">
        <f t="shared" ca="1" si="43"/>
        <v>0.17823587723622425</v>
      </c>
    </row>
    <row r="82" spans="1:10" s="28" customFormat="1" x14ac:dyDescent="0.25">
      <c r="A82" s="32" t="s">
        <v>75</v>
      </c>
      <c r="B82" s="10" t="s">
        <v>84</v>
      </c>
      <c r="C82" s="119" t="s">
        <v>682</v>
      </c>
      <c r="D82" s="10" t="s">
        <v>41</v>
      </c>
      <c r="E82" s="119" t="s">
        <v>675</v>
      </c>
      <c r="F82" s="13">
        <f>SUMIF(AuxDemandaSIC!$B$2:$B$529,B82,AuxDemandaSIC!$C$2:$C$529)</f>
        <v>2443.9253699999999</v>
      </c>
      <c r="G82" s="81">
        <f ca="1">IF(E82="Indirecta",VLOOKUP(B82,AuxPartFluGWh!$C$5:$U$152,MATCH(C82,AuxPartFluGWh!$D$4:$U$4,0)+1,FALSE)/F82,100%)</f>
        <v>4.4098950921141924E-2</v>
      </c>
      <c r="H82" s="131">
        <f t="shared" ca="1" si="33"/>
        <v>0.24741904719157942</v>
      </c>
      <c r="I82" s="13">
        <f t="shared" ca="1" si="42"/>
        <v>604.67368645272813</v>
      </c>
      <c r="J82" s="133">
        <f t="shared" ca="1" si="43"/>
        <v>0.17823587723622425</v>
      </c>
    </row>
    <row r="83" spans="1:10" x14ac:dyDescent="0.25">
      <c r="A83" s="32" t="s">
        <v>75</v>
      </c>
      <c r="B83" s="10" t="s">
        <v>85</v>
      </c>
      <c r="C83" s="119" t="s">
        <v>678</v>
      </c>
      <c r="D83" s="10" t="s">
        <v>16</v>
      </c>
      <c r="E83" s="119" t="s">
        <v>675</v>
      </c>
      <c r="F83" s="13">
        <f>SUMIF(AuxDemandaSIC!$B$2:$B$529,B83,AuxDemandaSIC!$C$2:$C$529)</f>
        <v>2702.4155300000002</v>
      </c>
      <c r="G83" s="81">
        <f ca="1">IF(E83="Indirecta",VLOOKUP(B83,AuxPartFluGWh!$C$5:$U$152,MATCH(C83,AuxPartFluGWh!$D$4:$U$4,0)+1,FALSE)/F83,100%)</f>
        <v>0.29894420761912455</v>
      </c>
      <c r="H83" s="131">
        <f t="shared" ca="1" si="33"/>
        <v>0.72354846442573639</v>
      </c>
      <c r="I83" s="13">
        <f t="shared" ca="1" si="1"/>
        <v>1955.3286069717626</v>
      </c>
      <c r="J83" s="133">
        <f t="shared" ref="J83" ca="1" si="44">SUM(G83:G86)</f>
        <v>0.41316404127315731</v>
      </c>
    </row>
    <row r="84" spans="1:10" s="28" customFormat="1" x14ac:dyDescent="0.25">
      <c r="A84" s="32" t="s">
        <v>75</v>
      </c>
      <c r="B84" s="10" t="s">
        <v>85</v>
      </c>
      <c r="C84" s="119" t="s">
        <v>680</v>
      </c>
      <c r="D84" s="10" t="s">
        <v>30</v>
      </c>
      <c r="E84" s="119" t="s">
        <v>675</v>
      </c>
      <c r="F84" s="13">
        <f>SUMIF(AuxDemandaSIC!$B$2:$B$529,B84,AuxDemandaSIC!$C$2:$C$529)</f>
        <v>2702.4155300000002</v>
      </c>
      <c r="G84" s="81">
        <f ca="1">IF(E84="Indirecta",VLOOKUP(B84,AuxPartFluGWh!$C$5:$U$152,MATCH(C84,AuxPartFluGWh!$D$4:$U$4,0)+1,FALSE)/F84,100%)</f>
        <v>7.7991904308209917E-2</v>
      </c>
      <c r="H84" s="131">
        <f t="shared" ca="1" si="33"/>
        <v>0.18876740596272443</v>
      </c>
      <c r="I84" s="13">
        <f t="shared" ref="I84:I86" ca="1" si="45">H84*F84</f>
        <v>510.12796943148112</v>
      </c>
      <c r="J84" s="133">
        <f t="shared" ref="J84:J86" ca="1" si="46">J83</f>
        <v>0.41316404127315731</v>
      </c>
    </row>
    <row r="85" spans="1:10" s="28" customFormat="1" x14ac:dyDescent="0.25">
      <c r="A85" s="32" t="s">
        <v>75</v>
      </c>
      <c r="B85" s="10" t="s">
        <v>85</v>
      </c>
      <c r="C85" s="119" t="s">
        <v>681</v>
      </c>
      <c r="D85" s="10" t="s">
        <v>14</v>
      </c>
      <c r="E85" s="119" t="s">
        <v>675</v>
      </c>
      <c r="F85" s="13">
        <f>SUMIF(AuxDemandaSIC!$B$2:$B$529,B85,AuxDemandaSIC!$C$2:$C$529)</f>
        <v>2702.4155300000002</v>
      </c>
      <c r="G85" s="81">
        <f ca="1">IF(E85="Indirecta",VLOOKUP(B85,AuxPartFluGWh!$C$5:$U$152,MATCH(C85,AuxPartFluGWh!$D$4:$U$4,0)+1,FALSE)/F85,100%)</f>
        <v>4.0030459944319022E-5</v>
      </c>
      <c r="H85" s="131">
        <f t="shared" ca="1" si="33"/>
        <v>9.6887569937030102E-5</v>
      </c>
      <c r="I85" s="13">
        <f t="shared" ca="1" si="45"/>
        <v>0.2618304736617913</v>
      </c>
      <c r="J85" s="133">
        <f t="shared" ca="1" si="46"/>
        <v>0.41316404127315731</v>
      </c>
    </row>
    <row r="86" spans="1:10" s="28" customFormat="1" x14ac:dyDescent="0.25">
      <c r="A86" s="32" t="s">
        <v>75</v>
      </c>
      <c r="B86" s="10" t="s">
        <v>85</v>
      </c>
      <c r="C86" s="119" t="s">
        <v>682</v>
      </c>
      <c r="D86" s="10" t="s">
        <v>41</v>
      </c>
      <c r="E86" s="119" t="s">
        <v>675</v>
      </c>
      <c r="F86" s="13">
        <f>SUMIF(AuxDemandaSIC!$B$2:$B$529,B86,AuxDemandaSIC!$C$2:$C$529)</f>
        <v>2702.4155300000002</v>
      </c>
      <c r="G86" s="81">
        <f ca="1">IF(E86="Indirecta",VLOOKUP(B86,AuxPartFluGWh!$C$5:$U$152,MATCH(C86,AuxPartFluGWh!$D$4:$U$4,0)+1,FALSE)/F86,100%)</f>
        <v>3.6187898885878526E-2</v>
      </c>
      <c r="H86" s="131">
        <f t="shared" ca="1" si="33"/>
        <v>8.7587242041602148E-2</v>
      </c>
      <c r="I86" s="13">
        <f t="shared" ca="1" si="45"/>
        <v>236.69712312309457</v>
      </c>
      <c r="J86" s="133">
        <f t="shared" ca="1" si="46"/>
        <v>0.41316404127315731</v>
      </c>
    </row>
    <row r="87" spans="1:10" x14ac:dyDescent="0.25">
      <c r="A87" s="32" t="s">
        <v>75</v>
      </c>
      <c r="B87" s="10" t="s">
        <v>86</v>
      </c>
      <c r="C87" s="119" t="s">
        <v>678</v>
      </c>
      <c r="D87" s="10" t="s">
        <v>16</v>
      </c>
      <c r="E87" s="119" t="s">
        <v>675</v>
      </c>
      <c r="F87" s="13">
        <f>SUMIF(AuxDemandaSIC!$B$2:$B$529,B87,AuxDemandaSIC!$C$2:$C$529)</f>
        <v>1899.2390999999998</v>
      </c>
      <c r="G87" s="81">
        <f ca="1">IF(E87="Indirecta",VLOOKUP(B87,AuxPartFluGWh!$C$5:$U$152,MATCH(C87,AuxPartFluGWh!$D$4:$U$4,0)+1,FALSE)/F87,100%)</f>
        <v>0.12100125163835782</v>
      </c>
      <c r="H87" s="131">
        <f t="shared" ca="1" si="33"/>
        <v>0.28744074739815811</v>
      </c>
      <c r="I87" s="13">
        <f t="shared" ca="1" si="1"/>
        <v>545.91870639180513</v>
      </c>
      <c r="J87" s="133">
        <f t="shared" ref="J87" ca="1" si="47">SUM(G87:G90)</f>
        <v>0.42096067705650969</v>
      </c>
    </row>
    <row r="88" spans="1:10" s="28" customFormat="1" x14ac:dyDescent="0.25">
      <c r="A88" s="32" t="s">
        <v>75</v>
      </c>
      <c r="B88" s="10" t="s">
        <v>86</v>
      </c>
      <c r="C88" s="119" t="s">
        <v>680</v>
      </c>
      <c r="D88" s="10" t="s">
        <v>30</v>
      </c>
      <c r="E88" s="119" t="s">
        <v>675</v>
      </c>
      <c r="F88" s="13">
        <f>SUMIF(AuxDemandaSIC!$B$2:$B$529,B88,AuxDemandaSIC!$C$2:$C$529)</f>
        <v>1899.2390999999998</v>
      </c>
      <c r="G88" s="81">
        <f ca="1">IF(E88="Indirecta",VLOOKUP(B88,AuxPartFluGWh!$C$5:$U$152,MATCH(C88,AuxPartFluGWh!$D$4:$U$4,0)+1,FALSE)/F88,100%)</f>
        <v>0.18792611280930258</v>
      </c>
      <c r="H88" s="131">
        <f t="shared" ca="1" si="33"/>
        <v>0.44642201291422623</v>
      </c>
      <c r="I88" s="13">
        <f t="shared" ref="I88:I90" ca="1" si="48">H88*F88</f>
        <v>847.86214202740325</v>
      </c>
      <c r="J88" s="133">
        <f t="shared" ref="J88:J90" ca="1" si="49">J87</f>
        <v>0.42096067705650969</v>
      </c>
    </row>
    <row r="89" spans="1:10" s="28" customFormat="1" x14ac:dyDescent="0.25">
      <c r="A89" s="32" t="s">
        <v>75</v>
      </c>
      <c r="B89" s="10" t="s">
        <v>86</v>
      </c>
      <c r="C89" s="119" t="s">
        <v>681</v>
      </c>
      <c r="D89" s="10" t="s">
        <v>14</v>
      </c>
      <c r="E89" s="119" t="s">
        <v>675</v>
      </c>
      <c r="F89" s="13">
        <f>SUMIF(AuxDemandaSIC!$B$2:$B$529,B89,AuxDemandaSIC!$C$2:$C$529)</f>
        <v>1899.2390999999998</v>
      </c>
      <c r="G89" s="81">
        <f ca="1">IF(E89="Indirecta",VLOOKUP(B89,AuxPartFluGWh!$C$5:$U$152,MATCH(C89,AuxPartFluGWh!$D$4:$U$4,0)+1,FALSE)/F89,100%)</f>
        <v>1.6757689088161019E-2</v>
      </c>
      <c r="H89" s="131">
        <f t="shared" ca="1" si="33"/>
        <v>3.9808205377604593E-2</v>
      </c>
      <c r="I89" s="13">
        <f t="shared" ca="1" si="48"/>
        <v>75.605300153976899</v>
      </c>
      <c r="J89" s="133">
        <f t="shared" ca="1" si="49"/>
        <v>0.42096067705650969</v>
      </c>
    </row>
    <row r="90" spans="1:10" s="28" customFormat="1" x14ac:dyDescent="0.25">
      <c r="A90" s="32" t="s">
        <v>75</v>
      </c>
      <c r="B90" s="10" t="s">
        <v>86</v>
      </c>
      <c r="C90" s="119" t="s">
        <v>682</v>
      </c>
      <c r="D90" s="10" t="s">
        <v>41</v>
      </c>
      <c r="E90" s="119" t="s">
        <v>675</v>
      </c>
      <c r="F90" s="13">
        <f>SUMIF(AuxDemandaSIC!$B$2:$B$529,B90,AuxDemandaSIC!$C$2:$C$529)</f>
        <v>1899.2390999999998</v>
      </c>
      <c r="G90" s="81">
        <f ca="1">IF(E90="Indirecta",VLOOKUP(B90,AuxPartFluGWh!$C$5:$U$152,MATCH(C90,AuxPartFluGWh!$D$4:$U$4,0)+1,FALSE)/F90,100%)</f>
        <v>9.5275623520688288E-2</v>
      </c>
      <c r="H90" s="131">
        <f t="shared" ca="1" si="33"/>
        <v>0.22632903431001111</v>
      </c>
      <c r="I90" s="13">
        <f t="shared" ca="1" si="48"/>
        <v>429.85295142681457</v>
      </c>
      <c r="J90" s="133">
        <f t="shared" ca="1" si="49"/>
        <v>0.42096067705650969</v>
      </c>
    </row>
    <row r="91" spans="1:10" x14ac:dyDescent="0.25">
      <c r="A91" s="32" t="s">
        <v>75</v>
      </c>
      <c r="B91" s="10" t="s">
        <v>87</v>
      </c>
      <c r="C91" s="119" t="s">
        <v>678</v>
      </c>
      <c r="D91" s="10" t="s">
        <v>16</v>
      </c>
      <c r="E91" s="119" t="s">
        <v>675</v>
      </c>
      <c r="F91" s="13">
        <f>SUMIF(AuxDemandaSIC!$B$2:$B$529,B91,AuxDemandaSIC!$C$2:$C$529)</f>
        <v>1371.0245800000002</v>
      </c>
      <c r="G91" s="81">
        <f ca="1">IF(E91="Indirecta",VLOOKUP(B91,AuxPartFluGWh!$C$5:$U$152,MATCH(C91,AuxPartFluGWh!$D$4:$U$4,0)+1,FALSE)/F91,100%)</f>
        <v>0.11214180832168356</v>
      </c>
      <c r="H91" s="131">
        <f t="shared" ca="1" si="33"/>
        <v>0.29293223685413655</v>
      </c>
      <c r="I91" s="13">
        <f t="shared" ca="1" si="1"/>
        <v>401.61729700140313</v>
      </c>
      <c r="J91" s="133">
        <f t="shared" ref="J91" ca="1" si="50">SUM(G91:G94)</f>
        <v>0.38282508448369834</v>
      </c>
    </row>
    <row r="92" spans="1:10" s="28" customFormat="1" x14ac:dyDescent="0.25">
      <c r="A92" s="32" t="s">
        <v>75</v>
      </c>
      <c r="B92" s="10" t="s">
        <v>87</v>
      </c>
      <c r="C92" s="119" t="s">
        <v>680</v>
      </c>
      <c r="D92" s="10" t="s">
        <v>30</v>
      </c>
      <c r="E92" s="119" t="s">
        <v>675</v>
      </c>
      <c r="F92" s="13">
        <f>SUMIF(AuxDemandaSIC!$B$2:$B$529,B92,AuxDemandaSIC!$C$2:$C$529)</f>
        <v>1371.0245800000002</v>
      </c>
      <c r="G92" s="81">
        <f ca="1">IF(E92="Indirecta",VLOOKUP(B92,AuxPartFluGWh!$C$5:$U$152,MATCH(C92,AuxPartFluGWh!$D$4:$U$4,0)+1,FALSE)/F92,100%)</f>
        <v>0.16988759727754038</v>
      </c>
      <c r="H92" s="131">
        <f t="shared" ca="1" si="33"/>
        <v>0.44377342071683035</v>
      </c>
      <c r="I92" s="13">
        <f t="shared" ref="I92:I94" ca="1" si="51">H92*F92</f>
        <v>608.42426775345575</v>
      </c>
      <c r="J92" s="133">
        <f t="shared" ref="J92:J94" ca="1" si="52">J91</f>
        <v>0.38282508448369834</v>
      </c>
    </row>
    <row r="93" spans="1:10" s="28" customFormat="1" x14ac:dyDescent="0.25">
      <c r="A93" s="32" t="s">
        <v>75</v>
      </c>
      <c r="B93" s="10" t="s">
        <v>87</v>
      </c>
      <c r="C93" s="119" t="s">
        <v>681</v>
      </c>
      <c r="D93" s="10" t="s">
        <v>14</v>
      </c>
      <c r="E93" s="119" t="s">
        <v>675</v>
      </c>
      <c r="F93" s="13">
        <f>SUMIF(AuxDemandaSIC!$B$2:$B$529,B93,AuxDemandaSIC!$C$2:$C$529)</f>
        <v>1371.0245800000002</v>
      </c>
      <c r="G93" s="81">
        <f ca="1">IF(E93="Indirecta",VLOOKUP(B93,AuxPartFluGWh!$C$5:$U$152,MATCH(C93,AuxPartFluGWh!$D$4:$U$4,0)+1,FALSE)/F93,100%)</f>
        <v>7.922771045676773E-4</v>
      </c>
      <c r="H93" s="131">
        <f t="shared" ca="1" si="33"/>
        <v>2.0695537901759789E-3</v>
      </c>
      <c r="I93" s="13">
        <f t="shared" ca="1" si="51"/>
        <v>2.83740911596343</v>
      </c>
      <c r="J93" s="133">
        <f t="shared" ca="1" si="52"/>
        <v>0.38282508448369834</v>
      </c>
    </row>
    <row r="94" spans="1:10" s="28" customFormat="1" x14ac:dyDescent="0.25">
      <c r="A94" s="32" t="s">
        <v>75</v>
      </c>
      <c r="B94" s="10" t="s">
        <v>87</v>
      </c>
      <c r="C94" s="119" t="s">
        <v>682</v>
      </c>
      <c r="D94" s="10" t="s">
        <v>41</v>
      </c>
      <c r="E94" s="119" t="s">
        <v>675</v>
      </c>
      <c r="F94" s="13">
        <f>SUMIF(AuxDemandaSIC!$B$2:$B$529,B94,AuxDemandaSIC!$C$2:$C$529)</f>
        <v>1371.0245800000002</v>
      </c>
      <c r="G94" s="81">
        <f ca="1">IF(E94="Indirecta",VLOOKUP(B94,AuxPartFluGWh!$C$5:$U$152,MATCH(C94,AuxPartFluGWh!$D$4:$U$4,0)+1,FALSE)/F94,100%)</f>
        <v>0.10000340177990666</v>
      </c>
      <c r="H94" s="131">
        <f t="shared" ca="1" si="33"/>
        <v>0.26122478863885695</v>
      </c>
      <c r="I94" s="13">
        <f t="shared" ca="1" si="51"/>
        <v>358.14560612917768</v>
      </c>
      <c r="J94" s="133">
        <f t="shared" ca="1" si="52"/>
        <v>0.38282508448369834</v>
      </c>
    </row>
    <row r="95" spans="1:10" x14ac:dyDescent="0.25">
      <c r="A95" s="32" t="s">
        <v>75</v>
      </c>
      <c r="B95" s="10" t="s">
        <v>88</v>
      </c>
      <c r="C95" s="119" t="s">
        <v>678</v>
      </c>
      <c r="D95" s="10" t="s">
        <v>16</v>
      </c>
      <c r="E95" s="119" t="s">
        <v>675</v>
      </c>
      <c r="F95" s="13">
        <f>SUMIF(AuxDemandaSIC!$B$2:$B$529,B95,AuxDemandaSIC!$C$2:$C$529)</f>
        <v>966.18759999999997</v>
      </c>
      <c r="G95" s="81">
        <f ca="1">IF(E95="Indirecta",VLOOKUP(B95,AuxPartFluGWh!$C$5:$U$152,MATCH(C95,AuxPartFluGWh!$D$4:$U$4,0)+1,FALSE)/F95,100%)</f>
        <v>9.3109923066428998E-2</v>
      </c>
      <c r="H95" s="131">
        <f t="shared" ca="1" si="33"/>
        <v>0.37226499738491342</v>
      </c>
      <c r="I95" s="13">
        <f t="shared" ca="1" si="1"/>
        <v>359.67782438733576</v>
      </c>
      <c r="J95" s="133">
        <f t="shared" ref="J95" ca="1" si="53">SUM(G95:G98)</f>
        <v>0.2501173189005344</v>
      </c>
    </row>
    <row r="96" spans="1:10" s="28" customFormat="1" x14ac:dyDescent="0.25">
      <c r="A96" s="32" t="s">
        <v>75</v>
      </c>
      <c r="B96" s="10" t="s">
        <v>88</v>
      </c>
      <c r="C96" s="119" t="s">
        <v>680</v>
      </c>
      <c r="D96" s="10" t="s">
        <v>30</v>
      </c>
      <c r="E96" s="119" t="s">
        <v>675</v>
      </c>
      <c r="F96" s="13">
        <f>SUMIF(AuxDemandaSIC!$B$2:$B$529,B96,AuxDemandaSIC!$C$2:$C$529)</f>
        <v>966.18759999999997</v>
      </c>
      <c r="G96" s="81">
        <f ca="1">IF(E96="Indirecta",VLOOKUP(B96,AuxPartFluGWh!$C$5:$U$152,MATCH(C96,AuxPartFluGWh!$D$4:$U$4,0)+1,FALSE)/F96,100%)</f>
        <v>4.8411685928080879E-2</v>
      </c>
      <c r="H96" s="131">
        <f t="shared" ca="1" si="33"/>
        <v>0.19355591264486979</v>
      </c>
      <c r="I96" s="13">
        <f t="shared" ref="I96:I98" ca="1" si="54">H96*F96</f>
        <v>187.01132270415638</v>
      </c>
      <c r="J96" s="133">
        <f t="shared" ref="J96:J98" ca="1" si="55">J95</f>
        <v>0.2501173189005344</v>
      </c>
    </row>
    <row r="97" spans="1:10" s="28" customFormat="1" x14ac:dyDescent="0.25">
      <c r="A97" s="32" t="s">
        <v>75</v>
      </c>
      <c r="B97" s="10" t="s">
        <v>88</v>
      </c>
      <c r="C97" s="119" t="s">
        <v>681</v>
      </c>
      <c r="D97" s="10" t="s">
        <v>14</v>
      </c>
      <c r="E97" s="119" t="s">
        <v>675</v>
      </c>
      <c r="F97" s="13">
        <f>SUMIF(AuxDemandaSIC!$B$2:$B$529,B97,AuxDemandaSIC!$C$2:$C$529)</f>
        <v>966.18759999999997</v>
      </c>
      <c r="G97" s="81">
        <f ca="1">IF(E97="Indirecta",VLOOKUP(B97,AuxPartFluGWh!$C$5:$U$152,MATCH(C97,AuxPartFluGWh!$D$4:$U$4,0)+1,FALSE)/F97,100%)</f>
        <v>6.8245022319769852E-2</v>
      </c>
      <c r="H97" s="131">
        <f t="shared" ca="1" si="33"/>
        <v>0.2728520464706774</v>
      </c>
      <c r="I97" s="13">
        <f t="shared" ca="1" si="54"/>
        <v>263.62626393459226</v>
      </c>
      <c r="J97" s="133">
        <f t="shared" ca="1" si="55"/>
        <v>0.2501173189005344</v>
      </c>
    </row>
    <row r="98" spans="1:10" s="28" customFormat="1" x14ac:dyDescent="0.25">
      <c r="A98" s="32" t="s">
        <v>75</v>
      </c>
      <c r="B98" s="10" t="s">
        <v>88</v>
      </c>
      <c r="C98" s="119" t="s">
        <v>682</v>
      </c>
      <c r="D98" s="10" t="s">
        <v>41</v>
      </c>
      <c r="E98" s="119" t="s">
        <v>675</v>
      </c>
      <c r="F98" s="13">
        <f>SUMIF(AuxDemandaSIC!$B$2:$B$529,B98,AuxDemandaSIC!$C$2:$C$529)</f>
        <v>966.18759999999997</v>
      </c>
      <c r="G98" s="81">
        <f ca="1">IF(E98="Indirecta",VLOOKUP(B98,AuxPartFluGWh!$C$5:$U$152,MATCH(C98,AuxPartFluGWh!$D$4:$U$4,0)+1,FALSE)/F98,100%)</f>
        <v>4.0350687586254631E-2</v>
      </c>
      <c r="H98" s="131">
        <f t="shared" ca="1" si="33"/>
        <v>0.16132704349953919</v>
      </c>
      <c r="I98" s="13">
        <f t="shared" ca="1" si="54"/>
        <v>155.87218897391537</v>
      </c>
      <c r="J98" s="133">
        <f t="shared" ca="1" si="55"/>
        <v>0.2501173189005344</v>
      </c>
    </row>
    <row r="99" spans="1:10" x14ac:dyDescent="0.25">
      <c r="A99" s="32" t="s">
        <v>75</v>
      </c>
      <c r="B99" s="10" t="s">
        <v>89</v>
      </c>
      <c r="C99" s="119" t="s">
        <v>678</v>
      </c>
      <c r="D99" s="10" t="s">
        <v>16</v>
      </c>
      <c r="E99" s="119" t="s">
        <v>675</v>
      </c>
      <c r="F99" s="13">
        <f>SUMIF(AuxDemandaSIC!$B$2:$B$529,B99,AuxDemandaSIC!$C$2:$C$529)</f>
        <v>2275.6469499999998</v>
      </c>
      <c r="G99" s="81">
        <f ca="1">IF(E99="Indirecta",VLOOKUP(B99,AuxPartFluGWh!$C$5:$U$152,MATCH(C99,AuxPartFluGWh!$D$4:$U$4,0)+1,FALSE)/F99,100%)</f>
        <v>7.7659390633844416E-2</v>
      </c>
      <c r="H99" s="131">
        <f t="shared" ca="1" si="33"/>
        <v>0.26989782582029337</v>
      </c>
      <c r="I99" s="13">
        <f t="shared" ca="1" si="1"/>
        <v>614.19216413958179</v>
      </c>
      <c r="J99" s="133">
        <f t="shared" ref="J99" ca="1" si="56">SUM(G99:G102)</f>
        <v>0.28773625870388647</v>
      </c>
    </row>
    <row r="100" spans="1:10" s="28" customFormat="1" x14ac:dyDescent="0.25">
      <c r="A100" s="32" t="s">
        <v>75</v>
      </c>
      <c r="B100" s="10" t="s">
        <v>89</v>
      </c>
      <c r="C100" s="119" t="s">
        <v>680</v>
      </c>
      <c r="D100" s="10" t="s">
        <v>30</v>
      </c>
      <c r="E100" s="119" t="s">
        <v>675</v>
      </c>
      <c r="F100" s="13">
        <f>SUMIF(AuxDemandaSIC!$B$2:$B$529,B100,AuxDemandaSIC!$C$2:$C$529)</f>
        <v>2275.6469499999998</v>
      </c>
      <c r="G100" s="81">
        <f ca="1">IF(E100="Indirecta",VLOOKUP(B100,AuxPartFluGWh!$C$5:$U$152,MATCH(C100,AuxPartFluGWh!$D$4:$U$4,0)+1,FALSE)/F100,100%)</f>
        <v>7.669731574879711E-2</v>
      </c>
      <c r="H100" s="131">
        <f t="shared" ca="1" si="33"/>
        <v>0.26655422606202517</v>
      </c>
      <c r="I100" s="13">
        <f t="shared" ref="I100:I102" ca="1" si="57">H100*F100</f>
        <v>606.58331154765801</v>
      </c>
      <c r="J100" s="133">
        <f t="shared" ref="J100:J102" ca="1" si="58">J99</f>
        <v>0.28773625870388647</v>
      </c>
    </row>
    <row r="101" spans="1:10" s="28" customFormat="1" x14ac:dyDescent="0.25">
      <c r="A101" s="32" t="s">
        <v>75</v>
      </c>
      <c r="B101" s="10" t="s">
        <v>89</v>
      </c>
      <c r="C101" s="119" t="s">
        <v>681</v>
      </c>
      <c r="D101" s="10" t="s">
        <v>14</v>
      </c>
      <c r="E101" s="119" t="s">
        <v>675</v>
      </c>
      <c r="F101" s="13">
        <f>SUMIF(AuxDemandaSIC!$B$2:$B$529,B101,AuxDemandaSIC!$C$2:$C$529)</f>
        <v>2275.6469499999998</v>
      </c>
      <c r="G101" s="81">
        <f ca="1">IF(E101="Indirecta",VLOOKUP(B101,AuxPartFluGWh!$C$5:$U$152,MATCH(C101,AuxPartFluGWh!$D$4:$U$4,0)+1,FALSE)/F101,100%)</f>
        <v>5.350627160375146E-2</v>
      </c>
      <c r="H101" s="131">
        <f t="shared" ca="1" si="33"/>
        <v>0.18595595787882796</v>
      </c>
      <c r="I101" s="13">
        <f t="shared" ca="1" si="57"/>
        <v>423.17010838128328</v>
      </c>
      <c r="J101" s="133">
        <f t="shared" ca="1" si="58"/>
        <v>0.28773625870388647</v>
      </c>
    </row>
    <row r="102" spans="1:10" s="28" customFormat="1" x14ac:dyDescent="0.25">
      <c r="A102" s="32" t="s">
        <v>75</v>
      </c>
      <c r="B102" s="10" t="s">
        <v>89</v>
      </c>
      <c r="C102" s="119" t="s">
        <v>682</v>
      </c>
      <c r="D102" s="10" t="s">
        <v>41</v>
      </c>
      <c r="E102" s="119" t="s">
        <v>675</v>
      </c>
      <c r="F102" s="13">
        <f>SUMIF(AuxDemandaSIC!$B$2:$B$529,B102,AuxDemandaSIC!$C$2:$C$529)</f>
        <v>2275.6469499999998</v>
      </c>
      <c r="G102" s="81">
        <f ca="1">IF(E102="Indirecta",VLOOKUP(B102,AuxPartFluGWh!$C$5:$U$152,MATCH(C102,AuxPartFluGWh!$D$4:$U$4,0)+1,FALSE)/F102,100%)</f>
        <v>7.9873280717493472E-2</v>
      </c>
      <c r="H102" s="131">
        <f t="shared" ca="1" si="33"/>
        <v>0.2775919902388535</v>
      </c>
      <c r="I102" s="13">
        <f t="shared" ca="1" si="57"/>
        <v>631.70136593147674</v>
      </c>
      <c r="J102" s="133">
        <f t="shared" ca="1" si="58"/>
        <v>0.28773625870388647</v>
      </c>
    </row>
    <row r="103" spans="1:10" x14ac:dyDescent="0.25">
      <c r="A103" s="32" t="s">
        <v>75</v>
      </c>
      <c r="B103" s="10" t="s">
        <v>90</v>
      </c>
      <c r="C103" s="119" t="s">
        <v>678</v>
      </c>
      <c r="D103" s="10" t="s">
        <v>16</v>
      </c>
      <c r="E103" s="119" t="s">
        <v>675</v>
      </c>
      <c r="F103" s="13">
        <f>SUMIF(AuxDemandaSIC!$B$2:$B$529,B103,AuxDemandaSIC!$C$2:$C$529)</f>
        <v>2798.6783300000002</v>
      </c>
      <c r="G103" s="81">
        <f ca="1">IF(E103="Indirecta",VLOOKUP(B103,AuxPartFluGWh!$C$5:$U$152,MATCH(C103,AuxPartFluGWh!$D$4:$U$4,0)+1,FALSE)/F103,100%)</f>
        <v>0.2911329714667944</v>
      </c>
      <c r="H103" s="131">
        <f t="shared" ca="1" si="33"/>
        <v>0.71105281077262117</v>
      </c>
      <c r="I103" s="13">
        <f t="shared" ca="1" si="1"/>
        <v>1990.0080929949256</v>
      </c>
      <c r="J103" s="133">
        <f t="shared" ref="J103" ca="1" si="59">SUM(G103:G106)</f>
        <v>0.40943930894591768</v>
      </c>
    </row>
    <row r="104" spans="1:10" s="28" customFormat="1" x14ac:dyDescent="0.25">
      <c r="A104" s="32" t="s">
        <v>75</v>
      </c>
      <c r="B104" s="10" t="s">
        <v>90</v>
      </c>
      <c r="C104" s="119" t="s">
        <v>680</v>
      </c>
      <c r="D104" s="10" t="s">
        <v>30</v>
      </c>
      <c r="E104" s="119" t="s">
        <v>675</v>
      </c>
      <c r="F104" s="13">
        <f>SUMIF(AuxDemandaSIC!$B$2:$B$529,B104,AuxDemandaSIC!$C$2:$C$529)</f>
        <v>2798.6783300000002</v>
      </c>
      <c r="G104" s="81">
        <f ca="1">IF(E104="Indirecta",VLOOKUP(B104,AuxPartFluGWh!$C$5:$U$152,MATCH(C104,AuxPartFluGWh!$D$4:$U$4,0)+1,FALSE)/F104,100%)</f>
        <v>7.7246429475643308E-2</v>
      </c>
      <c r="H104" s="131">
        <f t="shared" ca="1" si="33"/>
        <v>0.18866393086318611</v>
      </c>
      <c r="I104" s="13">
        <f t="shared" ref="I104:I106" ca="1" si="60">H104*F104</f>
        <v>528.00965495941716</v>
      </c>
      <c r="J104" s="133">
        <f t="shared" ref="J104:J106" ca="1" si="61">J103</f>
        <v>0.40943930894591768</v>
      </c>
    </row>
    <row r="105" spans="1:10" s="28" customFormat="1" x14ac:dyDescent="0.25">
      <c r="A105" s="32" t="s">
        <v>75</v>
      </c>
      <c r="B105" s="10" t="s">
        <v>90</v>
      </c>
      <c r="C105" s="119" t="s">
        <v>681</v>
      </c>
      <c r="D105" s="10" t="s">
        <v>14</v>
      </c>
      <c r="E105" s="119" t="s">
        <v>675</v>
      </c>
      <c r="F105" s="13">
        <f>SUMIF(AuxDemandaSIC!$B$2:$B$529,B105,AuxDemandaSIC!$C$2:$C$529)</f>
        <v>2798.6783300000002</v>
      </c>
      <c r="G105" s="81">
        <f ca="1">IF(E105="Indirecta",VLOOKUP(B105,AuxPartFluGWh!$C$5:$U$152,MATCH(C105,AuxPartFluGWh!$D$4:$U$4,0)+1,FALSE)/F105,100%)</f>
        <v>4.2981202728936303E-3</v>
      </c>
      <c r="H105" s="131">
        <f t="shared" ca="1" si="33"/>
        <v>1.0497576024048447E-2</v>
      </c>
      <c r="I105" s="13">
        <f t="shared" ca="1" si="60"/>
        <v>29.379338536031948</v>
      </c>
      <c r="J105" s="133">
        <f t="shared" ca="1" si="61"/>
        <v>0.40943930894591768</v>
      </c>
    </row>
    <row r="106" spans="1:10" s="28" customFormat="1" x14ac:dyDescent="0.25">
      <c r="A106" s="32" t="s">
        <v>75</v>
      </c>
      <c r="B106" s="10" t="s">
        <v>90</v>
      </c>
      <c r="C106" s="119" t="s">
        <v>682</v>
      </c>
      <c r="D106" s="10" t="s">
        <v>41</v>
      </c>
      <c r="E106" s="119" t="s">
        <v>675</v>
      </c>
      <c r="F106" s="13">
        <f>SUMIF(AuxDemandaSIC!$B$2:$B$529,B106,AuxDemandaSIC!$C$2:$C$529)</f>
        <v>2798.6783300000002</v>
      </c>
      <c r="G106" s="81">
        <f ca="1">IF(E106="Indirecta",VLOOKUP(B106,AuxPartFluGWh!$C$5:$U$152,MATCH(C106,AuxPartFluGWh!$D$4:$U$4,0)+1,FALSE)/F106,100%)</f>
        <v>3.6761787730586359E-2</v>
      </c>
      <c r="H106" s="131">
        <f t="shared" ca="1" si="33"/>
        <v>8.9785682340144279E-2</v>
      </c>
      <c r="I106" s="13">
        <f t="shared" ca="1" si="60"/>
        <v>251.28124350962551</v>
      </c>
      <c r="J106" s="133">
        <f t="shared" ca="1" si="61"/>
        <v>0.40943930894591768</v>
      </c>
    </row>
    <row r="107" spans="1:10" x14ac:dyDescent="0.25">
      <c r="A107" s="32" t="s">
        <v>75</v>
      </c>
      <c r="B107" s="10" t="s">
        <v>91</v>
      </c>
      <c r="C107" s="119" t="s">
        <v>678</v>
      </c>
      <c r="D107" s="10" t="s">
        <v>16</v>
      </c>
      <c r="E107" s="119" t="s">
        <v>675</v>
      </c>
      <c r="F107" s="13">
        <f>SUMIF(AuxDemandaSIC!$B$2:$B$529,B107,AuxDemandaSIC!$C$2:$C$529)</f>
        <v>1949.7332899999997</v>
      </c>
      <c r="G107" s="81">
        <f ca="1">IF(E107="Indirecta",VLOOKUP(B107,AuxPartFluGWh!$C$5:$U$152,MATCH(C107,AuxPartFluGWh!$D$4:$U$4,0)+1,FALSE)/F107,100%)</f>
        <v>0.20522973482884618</v>
      </c>
      <c r="H107" s="131">
        <f t="shared" ca="1" si="33"/>
        <v>0.46815854243024574</v>
      </c>
      <c r="I107" s="13">
        <f t="shared" ca="1" si="1"/>
        <v>912.78429517412746</v>
      </c>
      <c r="J107" s="133">
        <f t="shared" ref="J107" ca="1" si="62">SUM(G107:G110)</f>
        <v>0.43837656739847874</v>
      </c>
    </row>
    <row r="108" spans="1:10" s="28" customFormat="1" x14ac:dyDescent="0.25">
      <c r="A108" s="32" t="s">
        <v>75</v>
      </c>
      <c r="B108" s="10" t="s">
        <v>91</v>
      </c>
      <c r="C108" s="119" t="s">
        <v>680</v>
      </c>
      <c r="D108" s="10" t="s">
        <v>30</v>
      </c>
      <c r="E108" s="119" t="s">
        <v>675</v>
      </c>
      <c r="F108" s="13">
        <f>SUMIF(AuxDemandaSIC!$B$2:$B$529,B108,AuxDemandaSIC!$C$2:$C$529)</f>
        <v>1949.7332899999997</v>
      </c>
      <c r="G108" s="81">
        <f ca="1">IF(E108="Indirecta",VLOOKUP(B108,AuxPartFluGWh!$C$5:$U$152,MATCH(C108,AuxPartFluGWh!$D$4:$U$4,0)+1,FALSE)/F108,100%)</f>
        <v>0.14975024114463403</v>
      </c>
      <c r="H108" s="131">
        <f t="shared" ca="1" si="33"/>
        <v>0.34160183796619986</v>
      </c>
      <c r="I108" s="13">
        <f t="shared" ref="I108:I110" ca="1" si="63">H108*F108</f>
        <v>666.03247540788561</v>
      </c>
      <c r="J108" s="133">
        <f t="shared" ref="J108:J110" ca="1" si="64">J107</f>
        <v>0.43837656739847874</v>
      </c>
    </row>
    <row r="109" spans="1:10" s="28" customFormat="1" x14ac:dyDescent="0.25">
      <c r="A109" s="32" t="s">
        <v>75</v>
      </c>
      <c r="B109" s="10" t="s">
        <v>91</v>
      </c>
      <c r="C109" s="119" t="s">
        <v>681</v>
      </c>
      <c r="D109" s="10" t="s">
        <v>14</v>
      </c>
      <c r="E109" s="119" t="s">
        <v>675</v>
      </c>
      <c r="F109" s="13">
        <f>SUMIF(AuxDemandaSIC!$B$2:$B$529,B109,AuxDemandaSIC!$C$2:$C$529)</f>
        <v>1949.7332899999997</v>
      </c>
      <c r="G109" s="81">
        <f ca="1">IF(E109="Indirecta",VLOOKUP(B109,AuxPartFluGWh!$C$5:$U$152,MATCH(C109,AuxPartFluGWh!$D$4:$U$4,0)+1,FALSE)/F109,100%)</f>
        <v>2.0373392029867606E-2</v>
      </c>
      <c r="H109" s="131">
        <f t="shared" ca="1" si="33"/>
        <v>4.6474637435053527E-2</v>
      </c>
      <c r="I109" s="13">
        <f t="shared" ca="1" si="63"/>
        <v>90.613147747804064</v>
      </c>
      <c r="J109" s="133">
        <f t="shared" ca="1" si="64"/>
        <v>0.43837656739847874</v>
      </c>
    </row>
    <row r="110" spans="1:10" s="28" customFormat="1" x14ac:dyDescent="0.25">
      <c r="A110" s="32" t="s">
        <v>75</v>
      </c>
      <c r="B110" s="10" t="s">
        <v>91</v>
      </c>
      <c r="C110" s="119" t="s">
        <v>682</v>
      </c>
      <c r="D110" s="10" t="s">
        <v>41</v>
      </c>
      <c r="E110" s="119" t="s">
        <v>675</v>
      </c>
      <c r="F110" s="13">
        <f>SUMIF(AuxDemandaSIC!$B$2:$B$529,B110,AuxDemandaSIC!$C$2:$C$529)</f>
        <v>1949.7332899999997</v>
      </c>
      <c r="G110" s="81">
        <f ca="1">IF(E110="Indirecta",VLOOKUP(B110,AuxPartFluGWh!$C$5:$U$152,MATCH(C110,AuxPartFluGWh!$D$4:$U$4,0)+1,FALSE)/F110,100%)</f>
        <v>6.3023199395130958E-2</v>
      </c>
      <c r="H110" s="131">
        <f t="shared" ca="1" si="33"/>
        <v>0.14376498216850098</v>
      </c>
      <c r="I110" s="13">
        <f t="shared" ca="1" si="63"/>
        <v>280.30337167018268</v>
      </c>
      <c r="J110" s="133">
        <f t="shared" ca="1" si="64"/>
        <v>0.43837656739847874</v>
      </c>
    </row>
    <row r="111" spans="1:10" x14ac:dyDescent="0.25">
      <c r="A111" s="32" t="s">
        <v>75</v>
      </c>
      <c r="B111" s="10" t="s">
        <v>92</v>
      </c>
      <c r="C111" s="119" t="s">
        <v>678</v>
      </c>
      <c r="D111" s="10" t="s">
        <v>16</v>
      </c>
      <c r="E111" s="119" t="s">
        <v>675</v>
      </c>
      <c r="F111" s="13">
        <f>SUMIF(AuxDemandaSIC!$B$2:$B$529,B111,AuxDemandaSIC!$C$2:$C$529)</f>
        <v>1460.1131199999995</v>
      </c>
      <c r="G111" s="81">
        <f ca="1">IF(E111="Indirecta",VLOOKUP(B111,AuxPartFluGWh!$C$5:$U$152,MATCH(C111,AuxPartFluGWh!$D$4:$U$4,0)+1,FALSE)/F111,100%)</f>
        <v>7.4170704026083958E-2</v>
      </c>
      <c r="H111" s="131">
        <f t="shared" ca="1" si="33"/>
        <v>0.41991863498608528</v>
      </c>
      <c r="I111" s="13">
        <f t="shared" ca="1" si="1"/>
        <v>613.12870827567394</v>
      </c>
      <c r="J111" s="133">
        <f t="shared" ref="J111" ca="1" si="65">SUM(G111:G114)</f>
        <v>0.17663113243007597</v>
      </c>
    </row>
    <row r="112" spans="1:10" s="28" customFormat="1" x14ac:dyDescent="0.25">
      <c r="A112" s="32" t="s">
        <v>75</v>
      </c>
      <c r="B112" s="10" t="s">
        <v>92</v>
      </c>
      <c r="C112" s="119" t="s">
        <v>680</v>
      </c>
      <c r="D112" s="10" t="s">
        <v>30</v>
      </c>
      <c r="E112" s="119" t="s">
        <v>675</v>
      </c>
      <c r="F112" s="13">
        <f>SUMIF(AuxDemandaSIC!$B$2:$B$529,B112,AuxDemandaSIC!$C$2:$C$529)</f>
        <v>1460.1131199999995</v>
      </c>
      <c r="G112" s="81">
        <f ca="1">IF(E112="Indirecta",VLOOKUP(B112,AuxPartFluGWh!$C$5:$U$152,MATCH(C112,AuxPartFluGWh!$D$4:$U$4,0)+1,FALSE)/F112,100%)</f>
        <v>5.1809960075523687E-2</v>
      </c>
      <c r="H112" s="131">
        <f t="shared" ca="1" si="33"/>
        <v>0.2933229231037966</v>
      </c>
      <c r="I112" s="13">
        <f t="shared" ref="I112:I114" ca="1" si="66">H112*F112</f>
        <v>428.28464842060441</v>
      </c>
      <c r="J112" s="133">
        <f t="shared" ref="J112:J114" ca="1" si="67">J111</f>
        <v>0.17663113243007597</v>
      </c>
    </row>
    <row r="113" spans="1:10" s="28" customFormat="1" x14ac:dyDescent="0.25">
      <c r="A113" s="32" t="s">
        <v>75</v>
      </c>
      <c r="B113" s="10" t="s">
        <v>92</v>
      </c>
      <c r="C113" s="119" t="s">
        <v>681</v>
      </c>
      <c r="D113" s="10" t="s">
        <v>14</v>
      </c>
      <c r="E113" s="119" t="s">
        <v>675</v>
      </c>
      <c r="F113" s="13">
        <f>SUMIF(AuxDemandaSIC!$B$2:$B$529,B113,AuxDemandaSIC!$C$2:$C$529)</f>
        <v>1460.1131199999995</v>
      </c>
      <c r="G113" s="81">
        <f ca="1">IF(E113="Indirecta",VLOOKUP(B113,AuxPartFluGWh!$C$5:$U$152,MATCH(C113,AuxPartFluGWh!$D$4:$U$4,0)+1,FALSE)/F113,100%)</f>
        <v>2.2345663402789698E-3</v>
      </c>
      <c r="H113" s="131">
        <f t="shared" ca="1" si="33"/>
        <v>1.2651033311828996E-2</v>
      </c>
      <c r="I113" s="13">
        <f t="shared" ca="1" si="66"/>
        <v>18.471939720158563</v>
      </c>
      <c r="J113" s="133">
        <f t="shared" ca="1" si="67"/>
        <v>0.17663113243007597</v>
      </c>
    </row>
    <row r="114" spans="1:10" s="28" customFormat="1" x14ac:dyDescent="0.25">
      <c r="A114" s="32" t="s">
        <v>75</v>
      </c>
      <c r="B114" s="10" t="s">
        <v>92</v>
      </c>
      <c r="C114" s="119" t="s">
        <v>682</v>
      </c>
      <c r="D114" s="10" t="s">
        <v>41</v>
      </c>
      <c r="E114" s="119" t="s">
        <v>675</v>
      </c>
      <c r="F114" s="13">
        <f>SUMIF(AuxDemandaSIC!$B$2:$B$529,B114,AuxDemandaSIC!$C$2:$C$529)</f>
        <v>1460.1131199999995</v>
      </c>
      <c r="G114" s="81">
        <f ca="1">IF(E114="Indirecta",VLOOKUP(B114,AuxPartFluGWh!$C$5:$U$152,MATCH(C114,AuxPartFluGWh!$D$4:$U$4,0)+1,FALSE)/F114,100%)</f>
        <v>4.8415901988189382E-2</v>
      </c>
      <c r="H114" s="131">
        <f t="shared" ca="1" si="33"/>
        <v>0.2741074085982893</v>
      </c>
      <c r="I114" s="13">
        <f t="shared" ca="1" si="66"/>
        <v>400.22782358356289</v>
      </c>
      <c r="J114" s="133">
        <f t="shared" ca="1" si="67"/>
        <v>0.17663113243007597</v>
      </c>
    </row>
    <row r="115" spans="1:10" x14ac:dyDescent="0.25">
      <c r="A115" s="32" t="s">
        <v>75</v>
      </c>
      <c r="B115" s="10" t="s">
        <v>93</v>
      </c>
      <c r="C115" s="119" t="s">
        <v>678</v>
      </c>
      <c r="D115" s="10" t="s">
        <v>16</v>
      </c>
      <c r="E115" s="119" t="s">
        <v>675</v>
      </c>
      <c r="F115" s="13">
        <f>SUMIF(AuxDemandaSIC!$B$2:$B$529,B115,AuxDemandaSIC!$C$2:$C$529)</f>
        <v>2190.3678300000001</v>
      </c>
      <c r="G115" s="81">
        <f ca="1">IF(E115="Indirecta",VLOOKUP(B115,AuxPartFluGWh!$C$5:$U$152,MATCH(C115,AuxPartFluGWh!$D$4:$U$4,0)+1,FALSE)/F115,100%)</f>
        <v>9.6808333694959878E-2</v>
      </c>
      <c r="H115" s="131">
        <f t="shared" ca="1" si="33"/>
        <v>0.27958482421544506</v>
      </c>
      <c r="I115" s="13">
        <f t="shared" ca="1" si="1"/>
        <v>612.3936047177159</v>
      </c>
      <c r="J115" s="133">
        <f t="shared" ref="J115" ca="1" si="68">SUM(G115:G118)</f>
        <v>0.34625746932659124</v>
      </c>
    </row>
    <row r="116" spans="1:10" s="28" customFormat="1" x14ac:dyDescent="0.25">
      <c r="A116" s="32" t="s">
        <v>75</v>
      </c>
      <c r="B116" s="10" t="s">
        <v>93</v>
      </c>
      <c r="C116" s="119" t="s">
        <v>680</v>
      </c>
      <c r="D116" s="10" t="s">
        <v>30</v>
      </c>
      <c r="E116" s="119" t="s">
        <v>675</v>
      </c>
      <c r="F116" s="13">
        <f>SUMIF(AuxDemandaSIC!$B$2:$B$529,B116,AuxDemandaSIC!$C$2:$C$529)</f>
        <v>2190.3678300000001</v>
      </c>
      <c r="G116" s="81">
        <f ca="1">IF(E116="Indirecta",VLOOKUP(B116,AuxPartFluGWh!$C$5:$U$152,MATCH(C116,AuxPartFluGWh!$D$4:$U$4,0)+1,FALSE)/F116,100%)</f>
        <v>0.13540170041552479</v>
      </c>
      <c r="H116" s="131">
        <f t="shared" ca="1" si="33"/>
        <v>0.39104340674255156</v>
      </c>
      <c r="I116" s="13">
        <f t="shared" ref="I116:I118" ca="1" si="69">H116*F116</f>
        <v>856.52889826249009</v>
      </c>
      <c r="J116" s="133">
        <f t="shared" ref="J116:J118" ca="1" si="70">J115</f>
        <v>0.34625746932659124</v>
      </c>
    </row>
    <row r="117" spans="1:10" s="28" customFormat="1" x14ac:dyDescent="0.25">
      <c r="A117" s="32" t="s">
        <v>75</v>
      </c>
      <c r="B117" s="10" t="s">
        <v>93</v>
      </c>
      <c r="C117" s="119" t="s">
        <v>681</v>
      </c>
      <c r="D117" s="10" t="s">
        <v>14</v>
      </c>
      <c r="E117" s="119" t="s">
        <v>675</v>
      </c>
      <c r="F117" s="13">
        <f>SUMIF(AuxDemandaSIC!$B$2:$B$529,B117,AuxDemandaSIC!$C$2:$C$529)</f>
        <v>2190.3678300000001</v>
      </c>
      <c r="G117" s="81">
        <f ca="1">IF(E117="Indirecta",VLOOKUP(B117,AuxPartFluGWh!$C$5:$U$152,MATCH(C117,AuxPartFluGWh!$D$4:$U$4,0)+1,FALSE)/F117,100%)</f>
        <v>0</v>
      </c>
      <c r="H117" s="131">
        <f t="shared" ca="1" si="33"/>
        <v>0</v>
      </c>
      <c r="I117" s="13">
        <f t="shared" ca="1" si="69"/>
        <v>0</v>
      </c>
      <c r="J117" s="133">
        <f t="shared" ca="1" si="70"/>
        <v>0.34625746932659124</v>
      </c>
    </row>
    <row r="118" spans="1:10" s="28" customFormat="1" x14ac:dyDescent="0.25">
      <c r="A118" s="32" t="s">
        <v>75</v>
      </c>
      <c r="B118" s="10" t="s">
        <v>93</v>
      </c>
      <c r="C118" s="119" t="s">
        <v>682</v>
      </c>
      <c r="D118" s="10" t="s">
        <v>41</v>
      </c>
      <c r="E118" s="119" t="s">
        <v>675</v>
      </c>
      <c r="F118" s="13">
        <f>SUMIF(AuxDemandaSIC!$B$2:$B$529,B118,AuxDemandaSIC!$C$2:$C$529)</f>
        <v>2190.3678300000001</v>
      </c>
      <c r="G118" s="81">
        <f ca="1">IF(E118="Indirecta",VLOOKUP(B118,AuxPartFluGWh!$C$5:$U$152,MATCH(C118,AuxPartFluGWh!$D$4:$U$4,0)+1,FALSE)/F118,100%)</f>
        <v>0.11404743521610655</v>
      </c>
      <c r="H118" s="131">
        <f t="shared" ca="1" si="33"/>
        <v>0.32937176904200333</v>
      </c>
      <c r="I118" s="13">
        <f t="shared" ca="1" si="69"/>
        <v>721.44532701979404</v>
      </c>
      <c r="J118" s="133">
        <f t="shared" ca="1" si="70"/>
        <v>0.34625746932659124</v>
      </c>
    </row>
    <row r="119" spans="1:10" x14ac:dyDescent="0.25">
      <c r="A119" s="32" t="s">
        <v>75</v>
      </c>
      <c r="B119" s="10" t="s">
        <v>94</v>
      </c>
      <c r="C119" s="119" t="s">
        <v>678</v>
      </c>
      <c r="D119" s="10" t="s">
        <v>16</v>
      </c>
      <c r="E119" s="119" t="s">
        <v>675</v>
      </c>
      <c r="F119" s="13">
        <f>SUMIF(AuxDemandaSIC!$B$2:$B$529,B119,AuxDemandaSIC!$C$2:$C$529)</f>
        <v>4200.3253599999998</v>
      </c>
      <c r="G119" s="81">
        <f ca="1">IF(E119="Indirecta",VLOOKUP(B119,AuxPartFluGWh!$C$5:$U$152,MATCH(C119,AuxPartFluGWh!$D$4:$U$4,0)+1,FALSE)/F119,100%)</f>
        <v>0.15092711298975153</v>
      </c>
      <c r="H119" s="131">
        <f t="shared" ca="1" si="33"/>
        <v>0.36016458352147929</v>
      </c>
      <c r="I119" s="13">
        <f t="shared" ca="1" si="1"/>
        <v>1512.8084339391075</v>
      </c>
      <c r="J119" s="133">
        <f t="shared" ref="J119" ca="1" si="71">SUM(G119:G122)</f>
        <v>0.4190504005531977</v>
      </c>
    </row>
    <row r="120" spans="1:10" s="28" customFormat="1" x14ac:dyDescent="0.25">
      <c r="A120" s="32" t="s">
        <v>75</v>
      </c>
      <c r="B120" s="10" t="s">
        <v>94</v>
      </c>
      <c r="C120" s="119" t="s">
        <v>680</v>
      </c>
      <c r="D120" s="10" t="s">
        <v>30</v>
      </c>
      <c r="E120" s="119" t="s">
        <v>675</v>
      </c>
      <c r="F120" s="13">
        <f>SUMIF(AuxDemandaSIC!$B$2:$B$529,B120,AuxDemandaSIC!$C$2:$C$529)</f>
        <v>4200.3253599999998</v>
      </c>
      <c r="G120" s="81">
        <f ca="1">IF(E120="Indirecta",VLOOKUP(B120,AuxPartFluGWh!$C$5:$U$152,MATCH(C120,AuxPartFluGWh!$D$4:$U$4,0)+1,FALSE)/F120,100%)</f>
        <v>0.18963098150795668</v>
      </c>
      <c r="H120" s="131">
        <f t="shared" ca="1" si="33"/>
        <v>0.45252547487753414</v>
      </c>
      <c r="I120" s="13">
        <f t="shared" ref="I120:I122" ca="1" si="72">H120*F120</f>
        <v>1900.7542281741494</v>
      </c>
      <c r="J120" s="133">
        <f t="shared" ref="J120:J122" ca="1" si="73">J119</f>
        <v>0.4190504005531977</v>
      </c>
    </row>
    <row r="121" spans="1:10" s="28" customFormat="1" x14ac:dyDescent="0.25">
      <c r="A121" s="32" t="s">
        <v>75</v>
      </c>
      <c r="B121" s="10" t="s">
        <v>94</v>
      </c>
      <c r="C121" s="119" t="s">
        <v>681</v>
      </c>
      <c r="D121" s="10" t="s">
        <v>14</v>
      </c>
      <c r="E121" s="119" t="s">
        <v>675</v>
      </c>
      <c r="F121" s="13">
        <f>SUMIF(AuxDemandaSIC!$B$2:$B$529,B121,AuxDemandaSIC!$C$2:$C$529)</f>
        <v>4200.3253599999998</v>
      </c>
      <c r="G121" s="81">
        <f ca="1">IF(E121="Indirecta",VLOOKUP(B121,AuxPartFluGWh!$C$5:$U$152,MATCH(C121,AuxPartFluGWh!$D$4:$U$4,0)+1,FALSE)/F121,100%)</f>
        <v>5.3471900979403951E-4</v>
      </c>
      <c r="H121" s="131">
        <f t="shared" ca="1" si="33"/>
        <v>1.2760255307909148E-3</v>
      </c>
      <c r="I121" s="13">
        <f t="shared" ca="1" si="72"/>
        <v>5.3597223969885404</v>
      </c>
      <c r="J121" s="133">
        <f t="shared" ca="1" si="73"/>
        <v>0.4190504005531977</v>
      </c>
    </row>
    <row r="122" spans="1:10" s="28" customFormat="1" x14ac:dyDescent="0.25">
      <c r="A122" s="32" t="s">
        <v>75</v>
      </c>
      <c r="B122" s="10" t="s">
        <v>94</v>
      </c>
      <c r="C122" s="119" t="s">
        <v>682</v>
      </c>
      <c r="D122" s="10" t="s">
        <v>41</v>
      </c>
      <c r="E122" s="119" t="s">
        <v>675</v>
      </c>
      <c r="F122" s="13">
        <f>SUMIF(AuxDemandaSIC!$B$2:$B$529,B122,AuxDemandaSIC!$C$2:$C$529)</f>
        <v>4200.3253599999998</v>
      </c>
      <c r="G122" s="81">
        <f ca="1">IF(E122="Indirecta",VLOOKUP(B122,AuxPartFluGWh!$C$5:$U$152,MATCH(C122,AuxPartFluGWh!$D$4:$U$4,0)+1,FALSE)/F122,100%)</f>
        <v>7.7957587045695442E-2</v>
      </c>
      <c r="H122" s="131">
        <f t="shared" ca="1" si="33"/>
        <v>0.18603391607019562</v>
      </c>
      <c r="I122" s="13">
        <f t="shared" ca="1" si="72"/>
        <v>781.40297548975423</v>
      </c>
      <c r="J122" s="133">
        <f t="shared" ca="1" si="73"/>
        <v>0.4190504005531977</v>
      </c>
    </row>
    <row r="123" spans="1:10" x14ac:dyDescent="0.25">
      <c r="A123" s="32" t="s">
        <v>75</v>
      </c>
      <c r="B123" s="10" t="s">
        <v>95</v>
      </c>
      <c r="C123" s="119" t="s">
        <v>678</v>
      </c>
      <c r="D123" s="10" t="s">
        <v>16</v>
      </c>
      <c r="E123" s="119" t="s">
        <v>675</v>
      </c>
      <c r="F123" s="13">
        <f>SUMIF(AuxDemandaSIC!$B$2:$B$529,B123,AuxDemandaSIC!$C$2:$C$529)</f>
        <v>2535.4532499999991</v>
      </c>
      <c r="G123" s="81">
        <f ca="1">IF(E123="Indirecta",VLOOKUP(B123,AuxPartFluGWh!$C$5:$U$152,MATCH(C123,AuxPartFluGWh!$D$4:$U$4,0)+1,FALSE)/F123,100%)</f>
        <v>0.23720008845698792</v>
      </c>
      <c r="H123" s="131">
        <f t="shared" ca="1" si="33"/>
        <v>0.5564731847050346</v>
      </c>
      <c r="I123" s="13">
        <f t="shared" ca="1" si="1"/>
        <v>1410.9117446982298</v>
      </c>
      <c r="J123" s="133">
        <f t="shared" ref="J123" ca="1" si="74">SUM(G123:G126)</f>
        <v>0.42625609818507021</v>
      </c>
    </row>
    <row r="124" spans="1:10" s="28" customFormat="1" x14ac:dyDescent="0.25">
      <c r="A124" s="32" t="s">
        <v>75</v>
      </c>
      <c r="B124" s="10" t="s">
        <v>95</v>
      </c>
      <c r="C124" s="119" t="s">
        <v>680</v>
      </c>
      <c r="D124" s="10" t="s">
        <v>30</v>
      </c>
      <c r="E124" s="119" t="s">
        <v>675</v>
      </c>
      <c r="F124" s="13">
        <f>SUMIF(AuxDemandaSIC!$B$2:$B$529,B124,AuxDemandaSIC!$C$2:$C$529)</f>
        <v>2535.4532499999991</v>
      </c>
      <c r="G124" s="81">
        <f ca="1">IF(E124="Indirecta",VLOOKUP(B124,AuxPartFluGWh!$C$5:$U$152,MATCH(C124,AuxPartFluGWh!$D$4:$U$4,0)+1,FALSE)/F124,100%)</f>
        <v>0.1275657138321796</v>
      </c>
      <c r="H124" s="131">
        <f t="shared" ca="1" si="33"/>
        <v>0.29927012041665529</v>
      </c>
      <c r="I124" s="13">
        <f t="shared" ref="I124:I126" ca="1" si="75">H124*F124</f>
        <v>758.78539943829981</v>
      </c>
      <c r="J124" s="133">
        <f t="shared" ref="J124:J126" ca="1" si="76">J123</f>
        <v>0.42625609818507021</v>
      </c>
    </row>
    <row r="125" spans="1:10" s="28" customFormat="1" x14ac:dyDescent="0.25">
      <c r="A125" s="32" t="s">
        <v>75</v>
      </c>
      <c r="B125" s="10" t="s">
        <v>95</v>
      </c>
      <c r="C125" s="119" t="s">
        <v>681</v>
      </c>
      <c r="D125" s="10" t="s">
        <v>14</v>
      </c>
      <c r="E125" s="119" t="s">
        <v>675</v>
      </c>
      <c r="F125" s="13">
        <f>SUMIF(AuxDemandaSIC!$B$2:$B$529,B125,AuxDemandaSIC!$C$2:$C$529)</f>
        <v>2535.4532499999991</v>
      </c>
      <c r="G125" s="81">
        <f ca="1">IF(E125="Indirecta",VLOOKUP(B125,AuxPartFluGWh!$C$5:$U$152,MATCH(C125,AuxPartFluGWh!$D$4:$U$4,0)+1,FALSE)/F125,100%)</f>
        <v>6.8098256275630192E-3</v>
      </c>
      <c r="H125" s="131">
        <f t="shared" ca="1" si="33"/>
        <v>1.59759019438271E-2</v>
      </c>
      <c r="I125" s="13">
        <f t="shared" ca="1" si="75"/>
        <v>40.506152505157722</v>
      </c>
      <c r="J125" s="133">
        <f t="shared" ca="1" si="76"/>
        <v>0.42625609818507021</v>
      </c>
    </row>
    <row r="126" spans="1:10" s="28" customFormat="1" x14ac:dyDescent="0.25">
      <c r="A126" s="32" t="s">
        <v>75</v>
      </c>
      <c r="B126" s="10" t="s">
        <v>95</v>
      </c>
      <c r="C126" s="119" t="s">
        <v>682</v>
      </c>
      <c r="D126" s="10" t="s">
        <v>41</v>
      </c>
      <c r="E126" s="119" t="s">
        <v>675</v>
      </c>
      <c r="F126" s="13">
        <f>SUMIF(AuxDemandaSIC!$B$2:$B$529,B126,AuxDemandaSIC!$C$2:$C$529)</f>
        <v>2535.4532499999991</v>
      </c>
      <c r="G126" s="81">
        <f ca="1">IF(E126="Indirecta",VLOOKUP(B126,AuxPartFluGWh!$C$5:$U$152,MATCH(C126,AuxPartFluGWh!$D$4:$U$4,0)+1,FALSE)/F126,100%)</f>
        <v>5.4680470268339679E-2</v>
      </c>
      <c r="H126" s="131">
        <f t="shared" ca="1" si="33"/>
        <v>0.12828079293448308</v>
      </c>
      <c r="I126" s="13">
        <f t="shared" ca="1" si="75"/>
        <v>325.24995335831204</v>
      </c>
      <c r="J126" s="133">
        <f t="shared" ca="1" si="76"/>
        <v>0.42625609818507021</v>
      </c>
    </row>
    <row r="127" spans="1:10" x14ac:dyDescent="0.25">
      <c r="A127" s="32" t="s">
        <v>75</v>
      </c>
      <c r="B127" s="10" t="s">
        <v>96</v>
      </c>
      <c r="C127" s="119" t="s">
        <v>678</v>
      </c>
      <c r="D127" s="10" t="s">
        <v>16</v>
      </c>
      <c r="E127" s="119" t="s">
        <v>675</v>
      </c>
      <c r="F127" s="13">
        <f>SUMIF(AuxDemandaSIC!$B$2:$B$529,B127,AuxDemandaSIC!$C$2:$C$529)</f>
        <v>949.34487000000013</v>
      </c>
      <c r="G127" s="81">
        <f ca="1">IF(E127="Indirecta",VLOOKUP(B127,AuxPartFluGWh!$C$5:$U$152,MATCH(C127,AuxPartFluGWh!$D$4:$U$4,0)+1,FALSE)/F127,100%)</f>
        <v>0.30122075037180285</v>
      </c>
      <c r="H127" s="131">
        <f t="shared" ca="1" si="33"/>
        <v>0.71535945182647265</v>
      </c>
      <c r="I127" s="13">
        <f t="shared" ca="1" si="1"/>
        <v>679.12282579747398</v>
      </c>
      <c r="J127" s="133">
        <f t="shared" ref="J127" ca="1" si="77">SUM(G127:G130)</f>
        <v>0.42107607525520063</v>
      </c>
    </row>
    <row r="128" spans="1:10" s="28" customFormat="1" x14ac:dyDescent="0.25">
      <c r="A128" s="32" t="s">
        <v>75</v>
      </c>
      <c r="B128" s="10" t="s">
        <v>96</v>
      </c>
      <c r="C128" s="119" t="s">
        <v>680</v>
      </c>
      <c r="D128" s="10" t="s">
        <v>30</v>
      </c>
      <c r="E128" s="119" t="s">
        <v>675</v>
      </c>
      <c r="F128" s="13">
        <f>SUMIF(AuxDemandaSIC!$B$2:$B$529,B128,AuxDemandaSIC!$C$2:$C$529)</f>
        <v>949.34487000000013</v>
      </c>
      <c r="G128" s="81">
        <f ca="1">IF(E128="Indirecta",VLOOKUP(B128,AuxPartFluGWh!$C$5:$U$152,MATCH(C128,AuxPartFluGWh!$D$4:$U$4,0)+1,FALSE)/F128,100%)</f>
        <v>8.2011741862537901E-2</v>
      </c>
      <c r="H128" s="131">
        <f t="shared" ca="1" si="33"/>
        <v>0.19476704254173841</v>
      </c>
      <c r="I128" s="13">
        <f t="shared" ref="I128:I130" ca="1" si="78">H128*F128</f>
        <v>184.90109268207115</v>
      </c>
      <c r="J128" s="133">
        <f t="shared" ref="J128:J130" ca="1" si="79">J127</f>
        <v>0.42107607525520063</v>
      </c>
    </row>
    <row r="129" spans="1:10" s="28" customFormat="1" x14ac:dyDescent="0.25">
      <c r="A129" s="32" t="s">
        <v>75</v>
      </c>
      <c r="B129" s="10" t="s">
        <v>96</v>
      </c>
      <c r="C129" s="119" t="s">
        <v>681</v>
      </c>
      <c r="D129" s="10" t="s">
        <v>14</v>
      </c>
      <c r="E129" s="119" t="s">
        <v>675</v>
      </c>
      <c r="F129" s="13">
        <f>SUMIF(AuxDemandaSIC!$B$2:$B$529,B129,AuxDemandaSIC!$C$2:$C$529)</f>
        <v>949.34487000000013</v>
      </c>
      <c r="G129" s="81">
        <f ca="1">IF(E129="Indirecta",VLOOKUP(B129,AuxPartFluGWh!$C$5:$U$152,MATCH(C129,AuxPartFluGWh!$D$4:$U$4,0)+1,FALSE)/F129,100%)</f>
        <v>1.4638016072024038E-4</v>
      </c>
      <c r="H129" s="131">
        <f t="shared" ca="1" si="33"/>
        <v>3.4763352591695953E-4</v>
      </c>
      <c r="I129" s="13">
        <f t="shared" ca="1" si="78"/>
        <v>0.3300241044692776</v>
      </c>
      <c r="J129" s="133">
        <f t="shared" ca="1" si="79"/>
        <v>0.42107607525520063</v>
      </c>
    </row>
    <row r="130" spans="1:10" s="28" customFormat="1" x14ac:dyDescent="0.25">
      <c r="A130" s="32" t="s">
        <v>75</v>
      </c>
      <c r="B130" s="10" t="s">
        <v>96</v>
      </c>
      <c r="C130" s="119" t="s">
        <v>682</v>
      </c>
      <c r="D130" s="10" t="s">
        <v>41</v>
      </c>
      <c r="E130" s="119" t="s">
        <v>675</v>
      </c>
      <c r="F130" s="13">
        <f>SUMIF(AuxDemandaSIC!$B$2:$B$529,B130,AuxDemandaSIC!$C$2:$C$529)</f>
        <v>949.34487000000013</v>
      </c>
      <c r="G130" s="81">
        <f ca="1">IF(E130="Indirecta",VLOOKUP(B130,AuxPartFluGWh!$C$5:$U$152,MATCH(C130,AuxPartFluGWh!$D$4:$U$4,0)+1,FALSE)/F130,100%)</f>
        <v>3.7697202860139646E-2</v>
      </c>
      <c r="H130" s="131">
        <f t="shared" ca="1" si="33"/>
        <v>8.9525872105872054E-2</v>
      </c>
      <c r="I130" s="13">
        <f t="shared" ca="1" si="78"/>
        <v>84.990927415985738</v>
      </c>
      <c r="J130" s="133">
        <f t="shared" ca="1" si="79"/>
        <v>0.42107607525520063</v>
      </c>
    </row>
    <row r="131" spans="1:10" x14ac:dyDescent="0.25">
      <c r="A131" s="32" t="s">
        <v>75</v>
      </c>
      <c r="B131" s="10" t="s">
        <v>97</v>
      </c>
      <c r="C131" s="119" t="s">
        <v>678</v>
      </c>
      <c r="D131" s="10" t="s">
        <v>16</v>
      </c>
      <c r="E131" s="119" t="s">
        <v>675</v>
      </c>
      <c r="F131" s="13">
        <f>SUMIF(AuxDemandaSIC!$B$2:$B$529,B131,AuxDemandaSIC!$C$2:$C$529)</f>
        <v>5023.7359300000026</v>
      </c>
      <c r="G131" s="81">
        <f ca="1">IF(E131="Indirecta",VLOOKUP(B131,AuxPartFluGWh!$C$5:$U$152,MATCH(C131,AuxPartFluGWh!$D$4:$U$4,0)+1,FALSE)/F131,100%)</f>
        <v>0.26457078532612199</v>
      </c>
      <c r="H131" s="131">
        <f t="shared" ca="1" si="33"/>
        <v>0.70743745404534442</v>
      </c>
      <c r="I131" s="13">
        <f t="shared" ca="1" si="1"/>
        <v>3553.9789561153225</v>
      </c>
      <c r="J131" s="133">
        <f t="shared" ref="J131" ca="1" si="80">SUM(G131:G134)</f>
        <v>0.37398470184639654</v>
      </c>
    </row>
    <row r="132" spans="1:10" s="28" customFormat="1" x14ac:dyDescent="0.25">
      <c r="A132" s="32" t="s">
        <v>75</v>
      </c>
      <c r="B132" s="10" t="s">
        <v>97</v>
      </c>
      <c r="C132" s="119" t="s">
        <v>680</v>
      </c>
      <c r="D132" s="10" t="s">
        <v>30</v>
      </c>
      <c r="E132" s="119" t="s">
        <v>675</v>
      </c>
      <c r="F132" s="13">
        <f>SUMIF(AuxDemandaSIC!$B$2:$B$529,B132,AuxDemandaSIC!$C$2:$C$529)</f>
        <v>5023.7359300000026</v>
      </c>
      <c r="G132" s="81">
        <f ca="1">IF(E132="Indirecta",VLOOKUP(B132,AuxPartFluGWh!$C$5:$U$152,MATCH(C132,AuxPartFluGWh!$D$4:$U$4,0)+1,FALSE)/F132,100%)</f>
        <v>7.268072389864963E-2</v>
      </c>
      <c r="H132" s="131">
        <f t="shared" ca="1" si="33"/>
        <v>0.19434143573204538</v>
      </c>
      <c r="I132" s="13">
        <f t="shared" ref="I132:I134" ca="1" si="81">H132*F132</f>
        <v>976.32005337486271</v>
      </c>
      <c r="J132" s="133">
        <f t="shared" ref="J132:J134" ca="1" si="82">J131</f>
        <v>0.37398470184639654</v>
      </c>
    </row>
    <row r="133" spans="1:10" s="28" customFormat="1" x14ac:dyDescent="0.25">
      <c r="A133" s="32" t="s">
        <v>75</v>
      </c>
      <c r="B133" s="10" t="s">
        <v>97</v>
      </c>
      <c r="C133" s="119" t="s">
        <v>681</v>
      </c>
      <c r="D133" s="10" t="s">
        <v>14</v>
      </c>
      <c r="E133" s="119" t="s">
        <v>675</v>
      </c>
      <c r="F133" s="13">
        <f>SUMIF(AuxDemandaSIC!$B$2:$B$529,B133,AuxDemandaSIC!$C$2:$C$529)</f>
        <v>5023.7359300000026</v>
      </c>
      <c r="G133" s="81">
        <f ca="1">IF(E133="Indirecta",VLOOKUP(B133,AuxPartFluGWh!$C$5:$U$152,MATCH(C133,AuxPartFluGWh!$D$4:$U$4,0)+1,FALSE)/F133,100%)</f>
        <v>3.5190706484792428E-4</v>
      </c>
      <c r="H133" s="131">
        <f t="shared" ref="H133:H196" ca="1" si="83">IF(E133="Directa",100%,G133/J133)</f>
        <v>9.4096647031423222E-4</v>
      </c>
      <c r="I133" s="13">
        <f t="shared" ca="1" si="81"/>
        <v>4.727167065842889</v>
      </c>
      <c r="J133" s="133">
        <f t="shared" ca="1" si="82"/>
        <v>0.37398470184639654</v>
      </c>
    </row>
    <row r="134" spans="1:10" s="28" customFormat="1" x14ac:dyDescent="0.25">
      <c r="A134" s="32" t="s">
        <v>75</v>
      </c>
      <c r="B134" s="10" t="s">
        <v>97</v>
      </c>
      <c r="C134" s="119" t="s">
        <v>682</v>
      </c>
      <c r="D134" s="10" t="s">
        <v>41</v>
      </c>
      <c r="E134" s="119" t="s">
        <v>675</v>
      </c>
      <c r="F134" s="13">
        <f>SUMIF(AuxDemandaSIC!$B$2:$B$529,B134,AuxDemandaSIC!$C$2:$C$529)</f>
        <v>5023.7359300000026</v>
      </c>
      <c r="G134" s="81">
        <f ca="1">IF(E134="Indirecta",VLOOKUP(B134,AuxPartFluGWh!$C$5:$U$152,MATCH(C134,AuxPartFluGWh!$D$4:$U$4,0)+1,FALSE)/F134,100%)</f>
        <v>3.6381285556776957E-2</v>
      </c>
      <c r="H134" s="131">
        <f t="shared" ca="1" si="83"/>
        <v>9.728014375229585E-2</v>
      </c>
      <c r="I134" s="13">
        <f t="shared" ca="1" si="81"/>
        <v>488.70975344397391</v>
      </c>
      <c r="J134" s="133">
        <f t="shared" ca="1" si="82"/>
        <v>0.37398470184639654</v>
      </c>
    </row>
    <row r="135" spans="1:10" x14ac:dyDescent="0.25">
      <c r="A135" s="32" t="s">
        <v>75</v>
      </c>
      <c r="B135" s="10" t="s">
        <v>98</v>
      </c>
      <c r="C135" s="119" t="s">
        <v>678</v>
      </c>
      <c r="D135" s="10" t="s">
        <v>16</v>
      </c>
      <c r="E135" s="119" t="s">
        <v>675</v>
      </c>
      <c r="F135" s="13">
        <f>SUMIF(AuxDemandaSIC!$B$2:$B$529,B135,AuxDemandaSIC!$C$2:$C$529)</f>
        <v>1966.2582999999991</v>
      </c>
      <c r="G135" s="81">
        <f ca="1">IF(E135="Indirecta",VLOOKUP(B135,AuxPartFluGWh!$C$5:$U$152,MATCH(C135,AuxPartFluGWh!$D$4:$U$4,0)+1,FALSE)/F135,100%)</f>
        <v>0.20223181915072061</v>
      </c>
      <c r="H135" s="131">
        <f t="shared" ca="1" si="83"/>
        <v>0.6735019049026455</v>
      </c>
      <c r="I135" s="13">
        <f t="shared" ca="1" si="1"/>
        <v>1324.2787105806367</v>
      </c>
      <c r="J135" s="133">
        <f t="shared" ref="J135" ca="1" si="84">SUM(G135:G138)</f>
        <v>0.30026911234936027</v>
      </c>
    </row>
    <row r="136" spans="1:10" s="28" customFormat="1" x14ac:dyDescent="0.25">
      <c r="A136" s="32" t="s">
        <v>75</v>
      </c>
      <c r="B136" s="10" t="s">
        <v>98</v>
      </c>
      <c r="C136" s="119" t="s">
        <v>680</v>
      </c>
      <c r="D136" s="10" t="s">
        <v>30</v>
      </c>
      <c r="E136" s="119" t="s">
        <v>675</v>
      </c>
      <c r="F136" s="13">
        <f>SUMIF(AuxDemandaSIC!$B$2:$B$529,B136,AuxDemandaSIC!$C$2:$C$529)</f>
        <v>1966.2582999999991</v>
      </c>
      <c r="G136" s="81">
        <f ca="1">IF(E136="Indirecta",VLOOKUP(B136,AuxPartFluGWh!$C$5:$U$152,MATCH(C136,AuxPartFluGWh!$D$4:$U$4,0)+1,FALSE)/F136,100%)</f>
        <v>6.1901273184796685E-2</v>
      </c>
      <c r="H136" s="131">
        <f t="shared" ca="1" si="83"/>
        <v>0.20615264986954482</v>
      </c>
      <c r="I136" s="13">
        <f t="shared" ref="I136:I138" ca="1" si="85">H136*F136</f>
        <v>405.34935887298622</v>
      </c>
      <c r="J136" s="133">
        <f t="shared" ref="J136:J138" ca="1" si="86">J135</f>
        <v>0.30026911234936027</v>
      </c>
    </row>
    <row r="137" spans="1:10" s="28" customFormat="1" x14ac:dyDescent="0.25">
      <c r="A137" s="32" t="s">
        <v>75</v>
      </c>
      <c r="B137" s="10" t="s">
        <v>98</v>
      </c>
      <c r="C137" s="119" t="s">
        <v>681</v>
      </c>
      <c r="D137" s="10" t="s">
        <v>14</v>
      </c>
      <c r="E137" s="119" t="s">
        <v>675</v>
      </c>
      <c r="F137" s="13">
        <f>SUMIF(AuxDemandaSIC!$B$2:$B$529,B137,AuxDemandaSIC!$C$2:$C$529)</f>
        <v>1966.2582999999991</v>
      </c>
      <c r="G137" s="81">
        <f ca="1">IF(E137="Indirecta",VLOOKUP(B137,AuxPartFluGWh!$C$5:$U$152,MATCH(C137,AuxPartFluGWh!$D$4:$U$4,0)+1,FALSE)/F137,100%)</f>
        <v>7.2877157937074508E-4</v>
      </c>
      <c r="H137" s="131">
        <f t="shared" ca="1" si="83"/>
        <v>2.4270614238963953E-3</v>
      </c>
      <c r="I137" s="13">
        <f t="shared" ca="1" si="85"/>
        <v>4.7722296693461033</v>
      </c>
      <c r="J137" s="133">
        <f t="shared" ca="1" si="86"/>
        <v>0.30026911234936027</v>
      </c>
    </row>
    <row r="138" spans="1:10" s="28" customFormat="1" x14ac:dyDescent="0.25">
      <c r="A138" s="32" t="s">
        <v>75</v>
      </c>
      <c r="B138" s="10" t="s">
        <v>98</v>
      </c>
      <c r="C138" s="119" t="s">
        <v>682</v>
      </c>
      <c r="D138" s="10" t="s">
        <v>41</v>
      </c>
      <c r="E138" s="119" t="s">
        <v>675</v>
      </c>
      <c r="F138" s="13">
        <f>SUMIF(AuxDemandaSIC!$B$2:$B$529,B138,AuxDemandaSIC!$C$2:$C$529)</f>
        <v>1966.2582999999991</v>
      </c>
      <c r="G138" s="81">
        <f ca="1">IF(E138="Indirecta",VLOOKUP(B138,AuxPartFluGWh!$C$5:$U$152,MATCH(C138,AuxPartFluGWh!$D$4:$U$4,0)+1,FALSE)/F138,100%)</f>
        <v>3.5407248434472266E-2</v>
      </c>
      <c r="H138" s="131">
        <f t="shared" ca="1" si="83"/>
        <v>0.11791838380391342</v>
      </c>
      <c r="I138" s="13">
        <f t="shared" ca="1" si="85"/>
        <v>231.85800087703024</v>
      </c>
      <c r="J138" s="133">
        <f t="shared" ca="1" si="86"/>
        <v>0.30026911234936027</v>
      </c>
    </row>
    <row r="139" spans="1:10" x14ac:dyDescent="0.25">
      <c r="A139" s="32" t="s">
        <v>75</v>
      </c>
      <c r="B139" s="10" t="s">
        <v>99</v>
      </c>
      <c r="C139" s="119" t="s">
        <v>678</v>
      </c>
      <c r="D139" s="10" t="s">
        <v>16</v>
      </c>
      <c r="E139" s="119" t="s">
        <v>675</v>
      </c>
      <c r="F139" s="13">
        <f>SUMIF(AuxDemandaSIC!$B$2:$B$529,B139,AuxDemandaSIC!$C$2:$C$529)</f>
        <v>5264.1080700000011</v>
      </c>
      <c r="G139" s="81">
        <f ca="1">IF(E139="Indirecta",VLOOKUP(B139,AuxPartFluGWh!$C$5:$U$152,MATCH(C139,AuxPartFluGWh!$D$4:$U$4,0)+1,FALSE)/F139,100%)</f>
        <v>9.7608508901456018E-2</v>
      </c>
      <c r="H139" s="131">
        <f t="shared" ca="1" si="83"/>
        <v>0.23887330480772315</v>
      </c>
      <c r="I139" s="13">
        <f t="shared" ca="1" si="1"/>
        <v>1257.4548915459054</v>
      </c>
      <c r="J139" s="133">
        <f t="shared" ref="J139" ca="1" si="87">SUM(G139:G142)</f>
        <v>0.40862041482627898</v>
      </c>
    </row>
    <row r="140" spans="1:10" s="28" customFormat="1" x14ac:dyDescent="0.25">
      <c r="A140" s="32" t="s">
        <v>75</v>
      </c>
      <c r="B140" s="10" t="s">
        <v>99</v>
      </c>
      <c r="C140" s="119" t="s">
        <v>680</v>
      </c>
      <c r="D140" s="10" t="s">
        <v>30</v>
      </c>
      <c r="E140" s="119" t="s">
        <v>675</v>
      </c>
      <c r="F140" s="13">
        <f>SUMIF(AuxDemandaSIC!$B$2:$B$529,B140,AuxDemandaSIC!$C$2:$C$529)</f>
        <v>5264.1080700000011</v>
      </c>
      <c r="G140" s="81">
        <f ca="1">IF(E140="Indirecta",VLOOKUP(B140,AuxPartFluGWh!$C$5:$U$152,MATCH(C140,AuxPartFluGWh!$D$4:$U$4,0)+1,FALSE)/F140,100%)</f>
        <v>0.1501130293749772</v>
      </c>
      <c r="H140" s="131">
        <f t="shared" ca="1" si="83"/>
        <v>0.36736546664903247</v>
      </c>
      <c r="I140" s="13">
        <f t="shared" ref="I140:I142" ca="1" si="88">H140*F140</f>
        <v>1933.8515176264882</v>
      </c>
      <c r="J140" s="133">
        <f t="shared" ref="J140:J142" ca="1" si="89">J139</f>
        <v>0.40862041482627898</v>
      </c>
    </row>
    <row r="141" spans="1:10" s="28" customFormat="1" x14ac:dyDescent="0.25">
      <c r="A141" s="32" t="s">
        <v>75</v>
      </c>
      <c r="B141" s="10" t="s">
        <v>99</v>
      </c>
      <c r="C141" s="119" t="s">
        <v>681</v>
      </c>
      <c r="D141" s="10" t="s">
        <v>14</v>
      </c>
      <c r="E141" s="119" t="s">
        <v>675</v>
      </c>
      <c r="F141" s="13">
        <f>SUMIF(AuxDemandaSIC!$B$2:$B$529,B141,AuxDemandaSIC!$C$2:$C$529)</f>
        <v>5264.1080700000011</v>
      </c>
      <c r="G141" s="81">
        <f ca="1">IF(E141="Indirecta",VLOOKUP(B141,AuxPartFluGWh!$C$5:$U$152,MATCH(C141,AuxPartFluGWh!$D$4:$U$4,0)+1,FALSE)/F141,100%)</f>
        <v>1.5028287376347773E-5</v>
      </c>
      <c r="H141" s="131">
        <f t="shared" ca="1" si="83"/>
        <v>3.6778111986247443E-5</v>
      </c>
      <c r="I141" s="13">
        <f t="shared" ca="1" si="88"/>
        <v>0.19360395610616893</v>
      </c>
      <c r="J141" s="133">
        <f t="shared" ca="1" si="89"/>
        <v>0.40862041482627898</v>
      </c>
    </row>
    <row r="142" spans="1:10" s="28" customFormat="1" x14ac:dyDescent="0.25">
      <c r="A142" s="32" t="s">
        <v>75</v>
      </c>
      <c r="B142" s="10" t="s">
        <v>99</v>
      </c>
      <c r="C142" s="119" t="s">
        <v>682</v>
      </c>
      <c r="D142" s="10" t="s">
        <v>41</v>
      </c>
      <c r="E142" s="119" t="s">
        <v>675</v>
      </c>
      <c r="F142" s="13">
        <f>SUMIF(AuxDemandaSIC!$B$2:$B$529,B142,AuxDemandaSIC!$C$2:$C$529)</f>
        <v>5264.1080700000011</v>
      </c>
      <c r="G142" s="81">
        <f ca="1">IF(E142="Indirecta",VLOOKUP(B142,AuxPartFluGWh!$C$5:$U$152,MATCH(C142,AuxPartFluGWh!$D$4:$U$4,0)+1,FALSE)/F142,100%)</f>
        <v>0.16088384826246943</v>
      </c>
      <c r="H142" s="131">
        <f t="shared" ca="1" si="83"/>
        <v>0.3937244504312582</v>
      </c>
      <c r="I142" s="13">
        <f t="shared" ca="1" si="88"/>
        <v>2072.6080568715015</v>
      </c>
      <c r="J142" s="133">
        <f t="shared" ca="1" si="89"/>
        <v>0.40862041482627898</v>
      </c>
    </row>
    <row r="143" spans="1:10" x14ac:dyDescent="0.25">
      <c r="A143" s="32" t="s">
        <v>75</v>
      </c>
      <c r="B143" s="10" t="s">
        <v>100</v>
      </c>
      <c r="C143" s="119" t="s">
        <v>678</v>
      </c>
      <c r="D143" s="10" t="s">
        <v>16</v>
      </c>
      <c r="E143" s="119" t="s">
        <v>675</v>
      </c>
      <c r="F143" s="13">
        <f>SUMIF(AuxDemandaSIC!$B$2:$B$529,B143,AuxDemandaSIC!$C$2:$C$529)</f>
        <v>2784.3203599999993</v>
      </c>
      <c r="G143" s="81">
        <f ca="1">IF(E143="Indirecta",VLOOKUP(B143,AuxPartFluGWh!$C$5:$U$152,MATCH(C143,AuxPartFluGWh!$D$4:$U$4,0)+1,FALSE)/F143,100%)</f>
        <v>0.1066507875735619</v>
      </c>
      <c r="H143" s="131">
        <f t="shared" ca="1" si="83"/>
        <v>0.27481067913555007</v>
      </c>
      <c r="I143" s="13">
        <f t="shared" ca="1" si="1"/>
        <v>765.16096906253904</v>
      </c>
      <c r="J143" s="133">
        <f t="shared" ref="J143" ca="1" si="90">SUM(G143:G146)</f>
        <v>0.3880882209856063</v>
      </c>
    </row>
    <row r="144" spans="1:10" s="28" customFormat="1" x14ac:dyDescent="0.25">
      <c r="A144" s="32" t="s">
        <v>75</v>
      </c>
      <c r="B144" s="10" t="s">
        <v>100</v>
      </c>
      <c r="C144" s="119" t="s">
        <v>680</v>
      </c>
      <c r="D144" s="10" t="s">
        <v>30</v>
      </c>
      <c r="E144" s="119" t="s">
        <v>675</v>
      </c>
      <c r="F144" s="13">
        <f>SUMIF(AuxDemandaSIC!$B$2:$B$529,B144,AuxDemandaSIC!$C$2:$C$529)</f>
        <v>2784.3203599999993</v>
      </c>
      <c r="G144" s="81">
        <f ca="1">IF(E144="Indirecta",VLOOKUP(B144,AuxPartFluGWh!$C$5:$U$152,MATCH(C144,AuxPartFluGWh!$D$4:$U$4,0)+1,FALSE)/F144,100%)</f>
        <v>0.15733669979694828</v>
      </c>
      <c r="H144" s="131">
        <f t="shared" ca="1" si="83"/>
        <v>0.40541477759198391</v>
      </c>
      <c r="I144" s="13">
        <f t="shared" ref="I144:I146" ca="1" si="91">H144*F144</f>
        <v>1128.8046194942324</v>
      </c>
      <c r="J144" s="133">
        <f t="shared" ref="J144:J146" ca="1" si="92">J143</f>
        <v>0.3880882209856063</v>
      </c>
    </row>
    <row r="145" spans="1:10" s="28" customFormat="1" x14ac:dyDescent="0.25">
      <c r="A145" s="32" t="s">
        <v>75</v>
      </c>
      <c r="B145" s="10" t="s">
        <v>100</v>
      </c>
      <c r="C145" s="119" t="s">
        <v>681</v>
      </c>
      <c r="D145" s="10" t="s">
        <v>14</v>
      </c>
      <c r="E145" s="119" t="s">
        <v>675</v>
      </c>
      <c r="F145" s="13">
        <f>SUMIF(AuxDemandaSIC!$B$2:$B$529,B145,AuxDemandaSIC!$C$2:$C$529)</f>
        <v>2784.3203599999993</v>
      </c>
      <c r="G145" s="81">
        <f ca="1">IF(E145="Indirecta",VLOOKUP(B145,AuxPartFluGWh!$C$5:$U$152,MATCH(C145,AuxPartFluGWh!$D$4:$U$4,0)+1,FALSE)/F145,100%)</f>
        <v>1.8127855159318633E-2</v>
      </c>
      <c r="H145" s="131">
        <f t="shared" ca="1" si="83"/>
        <v>4.671065541046393E-2</v>
      </c>
      <c r="I145" s="13">
        <f t="shared" ca="1" si="91"/>
        <v>130.05742888829883</v>
      </c>
      <c r="J145" s="133">
        <f t="shared" ca="1" si="92"/>
        <v>0.3880882209856063</v>
      </c>
    </row>
    <row r="146" spans="1:10" s="28" customFormat="1" x14ac:dyDescent="0.25">
      <c r="A146" s="32" t="s">
        <v>75</v>
      </c>
      <c r="B146" s="10" t="s">
        <v>100</v>
      </c>
      <c r="C146" s="119" t="s">
        <v>682</v>
      </c>
      <c r="D146" s="10" t="s">
        <v>41</v>
      </c>
      <c r="E146" s="119" t="s">
        <v>675</v>
      </c>
      <c r="F146" s="13">
        <f>SUMIF(AuxDemandaSIC!$B$2:$B$529,B146,AuxDemandaSIC!$C$2:$C$529)</f>
        <v>2784.3203599999993</v>
      </c>
      <c r="G146" s="81">
        <f ca="1">IF(E146="Indirecta",VLOOKUP(B146,AuxPartFluGWh!$C$5:$U$152,MATCH(C146,AuxPartFluGWh!$D$4:$U$4,0)+1,FALSE)/F146,100%)</f>
        <v>0.10597287845577746</v>
      </c>
      <c r="H146" s="131">
        <f t="shared" ca="1" si="83"/>
        <v>0.27306388786200203</v>
      </c>
      <c r="I146" s="13">
        <f t="shared" ca="1" si="91"/>
        <v>760.29734255492895</v>
      </c>
      <c r="J146" s="133">
        <f t="shared" ca="1" si="92"/>
        <v>0.3880882209856063</v>
      </c>
    </row>
    <row r="147" spans="1:10" x14ac:dyDescent="0.25">
      <c r="A147" s="32" t="s">
        <v>75</v>
      </c>
      <c r="B147" s="10" t="s">
        <v>101</v>
      </c>
      <c r="C147" s="119" t="s">
        <v>678</v>
      </c>
      <c r="D147" s="10" t="s">
        <v>16</v>
      </c>
      <c r="E147" s="119" t="s">
        <v>675</v>
      </c>
      <c r="F147" s="13">
        <f>SUMIF(AuxDemandaSIC!$B$2:$B$529,B147,AuxDemandaSIC!$C$2:$C$529)</f>
        <v>1672.7023899999992</v>
      </c>
      <c r="G147" s="81">
        <f ca="1">IF(E147="Indirecta",VLOOKUP(B147,AuxPartFluGWh!$C$5:$U$152,MATCH(C147,AuxPartFluGWh!$D$4:$U$4,0)+1,FALSE)/F147,100%)</f>
        <v>0.26751452419665023</v>
      </c>
      <c r="H147" s="131">
        <f t="shared" ca="1" si="83"/>
        <v>0.55041308714806814</v>
      </c>
      <c r="I147" s="13">
        <f t="shared" ca="1" si="1"/>
        <v>920.67728635985145</v>
      </c>
      <c r="J147" s="133">
        <f t="shared" ref="J147" ca="1" si="93">SUM(G147:G150)</f>
        <v>0.48602500638703999</v>
      </c>
    </row>
    <row r="148" spans="1:10" s="28" customFormat="1" x14ac:dyDescent="0.25">
      <c r="A148" s="32" t="s">
        <v>75</v>
      </c>
      <c r="B148" s="10" t="s">
        <v>101</v>
      </c>
      <c r="C148" s="119" t="s">
        <v>680</v>
      </c>
      <c r="D148" s="10" t="s">
        <v>30</v>
      </c>
      <c r="E148" s="119" t="s">
        <v>675</v>
      </c>
      <c r="F148" s="13">
        <f>SUMIF(AuxDemandaSIC!$B$2:$B$529,B148,AuxDemandaSIC!$C$2:$C$529)</f>
        <v>1672.7023899999992</v>
      </c>
      <c r="G148" s="81">
        <f ca="1">IF(E148="Indirecta",VLOOKUP(B148,AuxPartFluGWh!$C$5:$U$152,MATCH(C148,AuxPartFluGWh!$D$4:$U$4,0)+1,FALSE)/F148,100%)</f>
        <v>0.10462177285773204</v>
      </c>
      <c r="H148" s="131">
        <f t="shared" ca="1" si="83"/>
        <v>0.21526006168994891</v>
      </c>
      <c r="I148" s="13">
        <f t="shared" ref="I148:I150" ca="1" si="94">H148*F148</f>
        <v>360.0660196603248</v>
      </c>
      <c r="J148" s="133">
        <f t="shared" ref="J148:J150" ca="1" si="95">J147</f>
        <v>0.48602500638703999</v>
      </c>
    </row>
    <row r="149" spans="1:10" s="28" customFormat="1" x14ac:dyDescent="0.25">
      <c r="A149" s="32" t="s">
        <v>75</v>
      </c>
      <c r="B149" s="10" t="s">
        <v>101</v>
      </c>
      <c r="C149" s="119" t="s">
        <v>681</v>
      </c>
      <c r="D149" s="10" t="s">
        <v>14</v>
      </c>
      <c r="E149" s="119" t="s">
        <v>675</v>
      </c>
      <c r="F149" s="13">
        <f>SUMIF(AuxDemandaSIC!$B$2:$B$529,B149,AuxDemandaSIC!$C$2:$C$529)</f>
        <v>1672.7023899999992</v>
      </c>
      <c r="G149" s="81">
        <f ca="1">IF(E149="Indirecta",VLOOKUP(B149,AuxPartFluGWh!$C$5:$U$152,MATCH(C149,AuxPartFluGWh!$D$4:$U$4,0)+1,FALSE)/F149,100%)</f>
        <v>6.7761719678740312E-2</v>
      </c>
      <c r="H149" s="131">
        <f t="shared" ca="1" si="83"/>
        <v>0.13942023309142063</v>
      </c>
      <c r="I149" s="13">
        <f t="shared" ca="1" si="94"/>
        <v>233.20855710637628</v>
      </c>
      <c r="J149" s="133">
        <f t="shared" ca="1" si="95"/>
        <v>0.48602500638703999</v>
      </c>
    </row>
    <row r="150" spans="1:10" s="28" customFormat="1" x14ac:dyDescent="0.25">
      <c r="A150" s="32" t="s">
        <v>75</v>
      </c>
      <c r="B150" s="10" t="s">
        <v>101</v>
      </c>
      <c r="C150" s="119" t="s">
        <v>682</v>
      </c>
      <c r="D150" s="10" t="s">
        <v>41</v>
      </c>
      <c r="E150" s="119" t="s">
        <v>675</v>
      </c>
      <c r="F150" s="13">
        <f>SUMIF(AuxDemandaSIC!$B$2:$B$529,B150,AuxDemandaSIC!$C$2:$C$529)</f>
        <v>1672.7023899999992</v>
      </c>
      <c r="G150" s="81">
        <f ca="1">IF(E150="Indirecta",VLOOKUP(B150,AuxPartFluGWh!$C$5:$U$152,MATCH(C150,AuxPartFluGWh!$D$4:$U$4,0)+1,FALSE)/F150,100%)</f>
        <v>4.6126989653917407E-2</v>
      </c>
      <c r="H150" s="131">
        <f t="shared" ca="1" si="83"/>
        <v>9.4906618070562304E-2</v>
      </c>
      <c r="I150" s="13">
        <f t="shared" ca="1" si="94"/>
        <v>158.75052687344669</v>
      </c>
      <c r="J150" s="133">
        <f t="shared" ca="1" si="95"/>
        <v>0.48602500638703999</v>
      </c>
    </row>
    <row r="151" spans="1:10" x14ac:dyDescent="0.25">
      <c r="A151" s="32" t="s">
        <v>75</v>
      </c>
      <c r="B151" s="10" t="s">
        <v>102</v>
      </c>
      <c r="C151" s="119" t="s">
        <v>678</v>
      </c>
      <c r="D151" s="10" t="s">
        <v>16</v>
      </c>
      <c r="E151" s="119" t="s">
        <v>675</v>
      </c>
      <c r="F151" s="13">
        <f>SUMIF(AuxDemandaSIC!$B$2:$B$529,B151,AuxDemandaSIC!$C$2:$C$529)</f>
        <v>2510.5395800000001</v>
      </c>
      <c r="G151" s="81">
        <f ca="1">IF(E151="Indirecta",VLOOKUP(B151,AuxPartFluGWh!$C$5:$U$152,MATCH(C151,AuxPartFluGWh!$D$4:$U$4,0)+1,FALSE)/F151,100%)</f>
        <v>0.10445848523700646</v>
      </c>
      <c r="H151" s="131">
        <f t="shared" ca="1" si="83"/>
        <v>0.27885375041890842</v>
      </c>
      <c r="I151" s="13">
        <f t="shared" ca="1" si="1"/>
        <v>700.07337745811117</v>
      </c>
      <c r="J151" s="133">
        <f t="shared" ref="J151" ca="1" si="96">SUM(G151:G154)</f>
        <v>0.37459953498951892</v>
      </c>
    </row>
    <row r="152" spans="1:10" s="28" customFormat="1" x14ac:dyDescent="0.25">
      <c r="A152" s="32" t="s">
        <v>75</v>
      </c>
      <c r="B152" s="10" t="s">
        <v>102</v>
      </c>
      <c r="C152" s="119" t="s">
        <v>680</v>
      </c>
      <c r="D152" s="10" t="s">
        <v>30</v>
      </c>
      <c r="E152" s="119" t="s">
        <v>675</v>
      </c>
      <c r="F152" s="13">
        <f>SUMIF(AuxDemandaSIC!$B$2:$B$529,B152,AuxDemandaSIC!$C$2:$C$529)</f>
        <v>2510.5395800000001</v>
      </c>
      <c r="G152" s="81">
        <f ca="1">IF(E152="Indirecta",VLOOKUP(B152,AuxPartFluGWh!$C$5:$U$152,MATCH(C152,AuxPartFluGWh!$D$4:$U$4,0)+1,FALSE)/F152,100%)</f>
        <v>0.15213586909843385</v>
      </c>
      <c r="H152" s="131">
        <f t="shared" ca="1" si="83"/>
        <v>0.40612935919071691</v>
      </c>
      <c r="I152" s="13">
        <f t="shared" ref="I152:I154" ca="1" si="97">H152*F152</f>
        <v>1019.6038308483317</v>
      </c>
      <c r="J152" s="133">
        <f t="shared" ref="J152:J154" ca="1" si="98">J151</f>
        <v>0.37459953498951892</v>
      </c>
    </row>
    <row r="153" spans="1:10" s="28" customFormat="1" x14ac:dyDescent="0.25">
      <c r="A153" s="32" t="s">
        <v>75</v>
      </c>
      <c r="B153" s="10" t="s">
        <v>102</v>
      </c>
      <c r="C153" s="119" t="s">
        <v>681</v>
      </c>
      <c r="D153" s="10" t="s">
        <v>14</v>
      </c>
      <c r="E153" s="119" t="s">
        <v>675</v>
      </c>
      <c r="F153" s="13">
        <f>SUMIF(AuxDemandaSIC!$B$2:$B$529,B153,AuxDemandaSIC!$C$2:$C$529)</f>
        <v>2510.5395800000001</v>
      </c>
      <c r="G153" s="81">
        <f ca="1">IF(E153="Indirecta",VLOOKUP(B153,AuxPartFluGWh!$C$5:$U$152,MATCH(C153,AuxPartFluGWh!$D$4:$U$4,0)+1,FALSE)/F153,100%)</f>
        <v>9.9709819470986064E-3</v>
      </c>
      <c r="H153" s="131">
        <f t="shared" ca="1" si="83"/>
        <v>2.6617710423419476E-2</v>
      </c>
      <c r="I153" s="13">
        <f t="shared" ca="1" si="97"/>
        <v>66.824815546973156</v>
      </c>
      <c r="J153" s="133">
        <f t="shared" ca="1" si="98"/>
        <v>0.37459953498951892</v>
      </c>
    </row>
    <row r="154" spans="1:10" s="28" customFormat="1" x14ac:dyDescent="0.25">
      <c r="A154" s="32" t="s">
        <v>75</v>
      </c>
      <c r="B154" s="10" t="s">
        <v>102</v>
      </c>
      <c r="C154" s="119" t="s">
        <v>682</v>
      </c>
      <c r="D154" s="10" t="s">
        <v>41</v>
      </c>
      <c r="E154" s="119" t="s">
        <v>675</v>
      </c>
      <c r="F154" s="13">
        <f>SUMIF(AuxDemandaSIC!$B$2:$B$529,B154,AuxDemandaSIC!$C$2:$C$529)</f>
        <v>2510.5395800000001</v>
      </c>
      <c r="G154" s="81">
        <f ca="1">IF(E154="Indirecta",VLOOKUP(B154,AuxPartFluGWh!$C$5:$U$152,MATCH(C154,AuxPartFluGWh!$D$4:$U$4,0)+1,FALSE)/F154,100%)</f>
        <v>0.10803419870697997</v>
      </c>
      <c r="H154" s="131">
        <f t="shared" ca="1" si="83"/>
        <v>0.28839917996695513</v>
      </c>
      <c r="I154" s="13">
        <f t="shared" ca="1" si="97"/>
        <v>724.03755614658394</v>
      </c>
      <c r="J154" s="133">
        <f t="shared" ca="1" si="98"/>
        <v>0.37459953498951892</v>
      </c>
    </row>
    <row r="155" spans="1:10" x14ac:dyDescent="0.25">
      <c r="A155" s="32" t="s">
        <v>75</v>
      </c>
      <c r="B155" s="10" t="s">
        <v>103</v>
      </c>
      <c r="C155" s="119" t="s">
        <v>678</v>
      </c>
      <c r="D155" s="10" t="s">
        <v>16</v>
      </c>
      <c r="E155" s="119" t="s">
        <v>675</v>
      </c>
      <c r="F155" s="13">
        <f>SUMIF(AuxDemandaSIC!$B$2:$B$529,B155,AuxDemandaSIC!$C$2:$C$529)</f>
        <v>1810.8270899999995</v>
      </c>
      <c r="G155" s="81">
        <f ca="1">IF(E155="Indirecta",VLOOKUP(B155,AuxPartFluGWh!$C$5:$U$152,MATCH(C155,AuxPartFluGWh!$D$4:$U$4,0)+1,FALSE)/F155,100%)</f>
        <v>8.0905517963605678E-2</v>
      </c>
      <c r="H155" s="131">
        <f t="shared" ca="1" si="83"/>
        <v>0.20242432108700945</v>
      </c>
      <c r="I155" s="13">
        <f t="shared" ca="1" si="1"/>
        <v>366.55544429921486</v>
      </c>
      <c r="J155" s="133">
        <f t="shared" ref="J155" ca="1" si="99">SUM(G155:G158)</f>
        <v>0.39968279270567247</v>
      </c>
    </row>
    <row r="156" spans="1:10" s="28" customFormat="1" x14ac:dyDescent="0.25">
      <c r="A156" s="32" t="s">
        <v>75</v>
      </c>
      <c r="B156" s="10" t="s">
        <v>103</v>
      </c>
      <c r="C156" s="119" t="s">
        <v>680</v>
      </c>
      <c r="D156" s="10" t="s">
        <v>30</v>
      </c>
      <c r="E156" s="119" t="s">
        <v>675</v>
      </c>
      <c r="F156" s="13">
        <f>SUMIF(AuxDemandaSIC!$B$2:$B$529,B156,AuxDemandaSIC!$C$2:$C$529)</f>
        <v>1810.8270899999995</v>
      </c>
      <c r="G156" s="81">
        <f ca="1">IF(E156="Indirecta",VLOOKUP(B156,AuxPartFluGWh!$C$5:$U$152,MATCH(C156,AuxPartFluGWh!$D$4:$U$4,0)+1,FALSE)/F156,100%)</f>
        <v>0.10705489839823719</v>
      </c>
      <c r="H156" s="131">
        <f t="shared" ca="1" si="83"/>
        <v>0.26784965565698676</v>
      </c>
      <c r="I156" s="13">
        <f t="shared" ref="I156:I158" ca="1" si="100">H156*F156</f>
        <v>485.02941251084326</v>
      </c>
      <c r="J156" s="133">
        <f t="shared" ref="J156:J158" ca="1" si="101">J155</f>
        <v>0.39968279270567247</v>
      </c>
    </row>
    <row r="157" spans="1:10" s="28" customFormat="1" x14ac:dyDescent="0.25">
      <c r="A157" s="32" t="s">
        <v>75</v>
      </c>
      <c r="B157" s="10" t="s">
        <v>103</v>
      </c>
      <c r="C157" s="119" t="s">
        <v>681</v>
      </c>
      <c r="D157" s="10" t="s">
        <v>14</v>
      </c>
      <c r="E157" s="119" t="s">
        <v>675</v>
      </c>
      <c r="F157" s="13">
        <f>SUMIF(AuxDemandaSIC!$B$2:$B$529,B157,AuxDemandaSIC!$C$2:$C$529)</f>
        <v>1810.8270899999995</v>
      </c>
      <c r="G157" s="81">
        <f ca="1">IF(E157="Indirecta",VLOOKUP(B157,AuxPartFluGWh!$C$5:$U$152,MATCH(C157,AuxPartFluGWh!$D$4:$U$4,0)+1,FALSE)/F157,100%)</f>
        <v>5.8191494299081249E-2</v>
      </c>
      <c r="H157" s="131">
        <f t="shared" ca="1" si="83"/>
        <v>0.14559419459904951</v>
      </c>
      <c r="I157" s="13">
        <f t="shared" ca="1" si="100"/>
        <v>263.64591172669049</v>
      </c>
      <c r="J157" s="133">
        <f t="shared" ca="1" si="101"/>
        <v>0.39968279270567247</v>
      </c>
    </row>
    <row r="158" spans="1:10" s="28" customFormat="1" x14ac:dyDescent="0.25">
      <c r="A158" s="32" t="s">
        <v>75</v>
      </c>
      <c r="B158" s="10" t="s">
        <v>103</v>
      </c>
      <c r="C158" s="119" t="s">
        <v>682</v>
      </c>
      <c r="D158" s="10" t="s">
        <v>41</v>
      </c>
      <c r="E158" s="119" t="s">
        <v>675</v>
      </c>
      <c r="F158" s="13">
        <f>SUMIF(AuxDemandaSIC!$B$2:$B$529,B158,AuxDemandaSIC!$C$2:$C$529)</f>
        <v>1810.8270899999995</v>
      </c>
      <c r="G158" s="81">
        <f ca="1">IF(E158="Indirecta",VLOOKUP(B158,AuxPartFluGWh!$C$5:$U$152,MATCH(C158,AuxPartFluGWh!$D$4:$U$4,0)+1,FALSE)/F158,100%)</f>
        <v>0.15353088204474838</v>
      </c>
      <c r="H158" s="131">
        <f t="shared" ca="1" si="83"/>
        <v>0.38413182865695433</v>
      </c>
      <c r="I158" s="13">
        <f t="shared" ca="1" si="100"/>
        <v>695.596321463251</v>
      </c>
      <c r="J158" s="133">
        <f t="shared" ca="1" si="101"/>
        <v>0.39968279270567247</v>
      </c>
    </row>
    <row r="159" spans="1:10" x14ac:dyDescent="0.25">
      <c r="A159" s="32" t="s">
        <v>75</v>
      </c>
      <c r="B159" s="10" t="s">
        <v>104</v>
      </c>
      <c r="C159" s="119" t="s">
        <v>678</v>
      </c>
      <c r="D159" s="10" t="s">
        <v>16</v>
      </c>
      <c r="E159" s="119" t="s">
        <v>675</v>
      </c>
      <c r="F159" s="13">
        <f>SUMIF(AuxDemandaSIC!$B$2:$B$529,B159,AuxDemandaSIC!$C$2:$C$529)</f>
        <v>3298.0179699999999</v>
      </c>
      <c r="G159" s="81">
        <f ca="1">IF(E159="Indirecta",VLOOKUP(B159,AuxPartFluGWh!$C$5:$U$152,MATCH(C159,AuxPartFluGWh!$D$4:$U$4,0)+1,FALSE)/F159,100%)</f>
        <v>8.0354843376527818E-2</v>
      </c>
      <c r="H159" s="131">
        <f t="shared" ca="1" si="83"/>
        <v>0.21669774627536109</v>
      </c>
      <c r="I159" s="13">
        <f t="shared" ca="1" si="1"/>
        <v>714.67306127464144</v>
      </c>
      <c r="J159" s="133">
        <f t="shared" ref="J159" ca="1" si="102">SUM(G159:G162)</f>
        <v>0.37081531653042532</v>
      </c>
    </row>
    <row r="160" spans="1:10" s="28" customFormat="1" x14ac:dyDescent="0.25">
      <c r="A160" s="32" t="s">
        <v>75</v>
      </c>
      <c r="B160" s="10" t="s">
        <v>104</v>
      </c>
      <c r="C160" s="119" t="s">
        <v>680</v>
      </c>
      <c r="D160" s="10" t="s">
        <v>30</v>
      </c>
      <c r="E160" s="119" t="s">
        <v>675</v>
      </c>
      <c r="F160" s="13">
        <f>SUMIF(AuxDemandaSIC!$B$2:$B$529,B160,AuxDemandaSIC!$C$2:$C$529)</f>
        <v>3298.0179699999999</v>
      </c>
      <c r="G160" s="81">
        <f ca="1">IF(E160="Indirecta",VLOOKUP(B160,AuxPartFluGWh!$C$5:$U$152,MATCH(C160,AuxPartFluGWh!$D$4:$U$4,0)+1,FALSE)/F160,100%)</f>
        <v>0.10673099617298648</v>
      </c>
      <c r="H160" s="131">
        <f t="shared" ca="1" si="83"/>
        <v>0.28782790627859417</v>
      </c>
      <c r="I160" s="13">
        <f t="shared" ref="I160:I162" ca="1" si="103">H160*F160</f>
        <v>949.26160717427933</v>
      </c>
      <c r="J160" s="133">
        <f t="shared" ref="J160:J162" ca="1" si="104">J159</f>
        <v>0.37081531653042532</v>
      </c>
    </row>
    <row r="161" spans="1:10" s="28" customFormat="1" x14ac:dyDescent="0.25">
      <c r="A161" s="32" t="s">
        <v>75</v>
      </c>
      <c r="B161" s="10" t="s">
        <v>104</v>
      </c>
      <c r="C161" s="119" t="s">
        <v>681</v>
      </c>
      <c r="D161" s="10" t="s">
        <v>14</v>
      </c>
      <c r="E161" s="119" t="s">
        <v>675</v>
      </c>
      <c r="F161" s="13">
        <f>SUMIF(AuxDemandaSIC!$B$2:$B$529,B161,AuxDemandaSIC!$C$2:$C$529)</f>
        <v>3298.0179699999999</v>
      </c>
      <c r="G161" s="81">
        <f ca="1">IF(E161="Indirecta",VLOOKUP(B161,AuxPartFluGWh!$C$5:$U$152,MATCH(C161,AuxPartFluGWh!$D$4:$U$4,0)+1,FALSE)/F161,100%)</f>
        <v>2.5441414196511962E-2</v>
      </c>
      <c r="H161" s="131">
        <f t="shared" ca="1" si="83"/>
        <v>6.8609394117150765E-2</v>
      </c>
      <c r="I161" s="13">
        <f t="shared" ca="1" si="103"/>
        <v>226.27501470917551</v>
      </c>
      <c r="J161" s="133">
        <f t="shared" ca="1" si="104"/>
        <v>0.37081531653042532</v>
      </c>
    </row>
    <row r="162" spans="1:10" s="28" customFormat="1" x14ac:dyDescent="0.25">
      <c r="A162" s="32" t="s">
        <v>75</v>
      </c>
      <c r="B162" s="10" t="s">
        <v>104</v>
      </c>
      <c r="C162" s="119" t="s">
        <v>682</v>
      </c>
      <c r="D162" s="10" t="s">
        <v>41</v>
      </c>
      <c r="E162" s="119" t="s">
        <v>675</v>
      </c>
      <c r="F162" s="13">
        <f>SUMIF(AuxDemandaSIC!$B$2:$B$529,B162,AuxDemandaSIC!$C$2:$C$529)</f>
        <v>3298.0179699999999</v>
      </c>
      <c r="G162" s="81">
        <f ca="1">IF(E162="Indirecta",VLOOKUP(B162,AuxPartFluGWh!$C$5:$U$152,MATCH(C162,AuxPartFluGWh!$D$4:$U$4,0)+1,FALSE)/F162,100%)</f>
        <v>0.15828806278439905</v>
      </c>
      <c r="H162" s="131">
        <f t="shared" ca="1" si="83"/>
        <v>0.42686495332889396</v>
      </c>
      <c r="I162" s="13">
        <f t="shared" ca="1" si="103"/>
        <v>1407.8082868419035</v>
      </c>
      <c r="J162" s="133">
        <f t="shared" ca="1" si="104"/>
        <v>0.37081531653042532</v>
      </c>
    </row>
    <row r="163" spans="1:10" x14ac:dyDescent="0.25">
      <c r="A163" s="32" t="s">
        <v>75</v>
      </c>
      <c r="B163" s="10" t="s">
        <v>105</v>
      </c>
      <c r="C163" s="119" t="s">
        <v>678</v>
      </c>
      <c r="D163" s="10" t="s">
        <v>16</v>
      </c>
      <c r="E163" s="119" t="s">
        <v>675</v>
      </c>
      <c r="F163" s="13">
        <f>SUMIF(AuxDemandaSIC!$B$2:$B$529,B163,AuxDemandaSIC!$C$2:$C$529)</f>
        <v>918.5945899999997</v>
      </c>
      <c r="G163" s="81">
        <f ca="1">IF(E163="Indirecta",VLOOKUP(B163,AuxPartFluGWh!$C$5:$U$152,MATCH(C163,AuxPartFluGWh!$D$4:$U$4,0)+1,FALSE)/F163,100%)</f>
        <v>7.3201894127329609E-2</v>
      </c>
      <c r="H163" s="131">
        <f t="shared" ca="1" si="83"/>
        <v>0.38346311432889996</v>
      </c>
      <c r="I163" s="13">
        <f t="shared" ca="1" si="1"/>
        <v>352.24714228707887</v>
      </c>
      <c r="J163" s="133">
        <f t="shared" ref="J163" ca="1" si="105">SUM(G163:G166)</f>
        <v>0.19089683307725824</v>
      </c>
    </row>
    <row r="164" spans="1:10" s="28" customFormat="1" x14ac:dyDescent="0.25">
      <c r="A164" s="32" t="s">
        <v>75</v>
      </c>
      <c r="B164" s="10" t="s">
        <v>105</v>
      </c>
      <c r="C164" s="119" t="s">
        <v>680</v>
      </c>
      <c r="D164" s="10" t="s">
        <v>30</v>
      </c>
      <c r="E164" s="119" t="s">
        <v>675</v>
      </c>
      <c r="F164" s="13">
        <f>SUMIF(AuxDemandaSIC!$B$2:$B$529,B164,AuxDemandaSIC!$C$2:$C$529)</f>
        <v>918.5945899999997</v>
      </c>
      <c r="G164" s="81">
        <f ca="1">IF(E164="Indirecta",VLOOKUP(B164,AuxPartFluGWh!$C$5:$U$152,MATCH(C164,AuxPartFluGWh!$D$4:$U$4,0)+1,FALSE)/F164,100%)</f>
        <v>5.9367142601733404E-2</v>
      </c>
      <c r="H164" s="131">
        <f t="shared" ca="1" si="83"/>
        <v>0.31099071495705122</v>
      </c>
      <c r="I164" s="13">
        <f t="shared" ref="I164:I166" ca="1" si="106">H164*F164</f>
        <v>285.67438829977925</v>
      </c>
      <c r="J164" s="133">
        <f t="shared" ref="J164:J166" ca="1" si="107">J163</f>
        <v>0.19089683307725824</v>
      </c>
    </row>
    <row r="165" spans="1:10" s="28" customFormat="1" x14ac:dyDescent="0.25">
      <c r="A165" s="32" t="s">
        <v>75</v>
      </c>
      <c r="B165" s="10" t="s">
        <v>105</v>
      </c>
      <c r="C165" s="119" t="s">
        <v>681</v>
      </c>
      <c r="D165" s="10" t="s">
        <v>14</v>
      </c>
      <c r="E165" s="119" t="s">
        <v>675</v>
      </c>
      <c r="F165" s="13">
        <f>SUMIF(AuxDemandaSIC!$B$2:$B$529,B165,AuxDemandaSIC!$C$2:$C$529)</f>
        <v>918.5945899999997</v>
      </c>
      <c r="G165" s="81">
        <f ca="1">IF(E165="Indirecta",VLOOKUP(B165,AuxPartFluGWh!$C$5:$U$152,MATCH(C165,AuxPartFluGWh!$D$4:$U$4,0)+1,FALSE)/F165,100%)</f>
        <v>0</v>
      </c>
      <c r="H165" s="131">
        <f t="shared" ca="1" si="83"/>
        <v>0</v>
      </c>
      <c r="I165" s="13">
        <f t="shared" ca="1" si="106"/>
        <v>0</v>
      </c>
      <c r="J165" s="133">
        <f t="shared" ca="1" si="107"/>
        <v>0.19089683307725824</v>
      </c>
    </row>
    <row r="166" spans="1:10" s="28" customFormat="1" x14ac:dyDescent="0.25">
      <c r="A166" s="32" t="s">
        <v>75</v>
      </c>
      <c r="B166" s="10" t="s">
        <v>105</v>
      </c>
      <c r="C166" s="119" t="s">
        <v>682</v>
      </c>
      <c r="D166" s="10" t="s">
        <v>41</v>
      </c>
      <c r="E166" s="119" t="s">
        <v>675</v>
      </c>
      <c r="F166" s="13">
        <f>SUMIF(AuxDemandaSIC!$B$2:$B$529,B166,AuxDemandaSIC!$C$2:$C$529)</f>
        <v>918.5945899999997</v>
      </c>
      <c r="G166" s="81">
        <f ca="1">IF(E166="Indirecta",VLOOKUP(B166,AuxPartFluGWh!$C$5:$U$152,MATCH(C166,AuxPartFluGWh!$D$4:$U$4,0)+1,FALSE)/F166,100%)</f>
        <v>5.8327796348195252E-2</v>
      </c>
      <c r="H166" s="131">
        <f t="shared" ca="1" si="83"/>
        <v>0.30554617071404894</v>
      </c>
      <c r="I166" s="13">
        <f t="shared" ca="1" si="106"/>
        <v>280.67305941314169</v>
      </c>
      <c r="J166" s="133">
        <f t="shared" ca="1" si="107"/>
        <v>0.19089683307725824</v>
      </c>
    </row>
    <row r="167" spans="1:10" x14ac:dyDescent="0.25">
      <c r="A167" s="32" t="s">
        <v>75</v>
      </c>
      <c r="B167" s="10" t="s">
        <v>106</v>
      </c>
      <c r="C167" s="119" t="s">
        <v>678</v>
      </c>
      <c r="D167" s="10" t="s">
        <v>16</v>
      </c>
      <c r="E167" s="119" t="s">
        <v>675</v>
      </c>
      <c r="F167" s="13">
        <f>SUMIF(AuxDemandaSIC!$B$2:$B$529,B167,AuxDemandaSIC!$C$2:$C$529)</f>
        <v>3430.5257399999996</v>
      </c>
      <c r="G167" s="81">
        <f ca="1">IF(E167="Indirecta",VLOOKUP(B167,AuxPartFluGWh!$C$5:$U$152,MATCH(C167,AuxPartFluGWh!$D$4:$U$4,0)+1,FALSE)/F167,100%)</f>
        <v>8.9518287851683226E-2</v>
      </c>
      <c r="H167" s="131">
        <f t="shared" ca="1" si="83"/>
        <v>0.50598228043185567</v>
      </c>
      <c r="I167" s="13">
        <f t="shared" ca="1" si="1"/>
        <v>1735.785237005379</v>
      </c>
      <c r="J167" s="133">
        <f t="shared" ref="J167" ca="1" si="108">SUM(G167:G170)</f>
        <v>0.17691980789382467</v>
      </c>
    </row>
    <row r="168" spans="1:10" s="28" customFormat="1" x14ac:dyDescent="0.25">
      <c r="A168" s="32" t="s">
        <v>75</v>
      </c>
      <c r="B168" s="10" t="s">
        <v>106</v>
      </c>
      <c r="C168" s="119" t="s">
        <v>680</v>
      </c>
      <c r="D168" s="10" t="s">
        <v>30</v>
      </c>
      <c r="E168" s="119" t="s">
        <v>675</v>
      </c>
      <c r="F168" s="13">
        <f>SUMIF(AuxDemandaSIC!$B$2:$B$529,B168,AuxDemandaSIC!$C$2:$C$529)</f>
        <v>3430.5257399999996</v>
      </c>
      <c r="G168" s="81">
        <f ca="1">IF(E168="Indirecta",VLOOKUP(B168,AuxPartFluGWh!$C$5:$U$152,MATCH(C168,AuxPartFluGWh!$D$4:$U$4,0)+1,FALSE)/F168,100%)</f>
        <v>4.7438587208790045E-2</v>
      </c>
      <c r="H168" s="131">
        <f t="shared" ca="1" si="83"/>
        <v>0.26813609947654637</v>
      </c>
      <c r="I168" s="13">
        <f t="shared" ref="I168:I170" ca="1" si="109">H168*F168</f>
        <v>919.84779107749273</v>
      </c>
      <c r="J168" s="133">
        <f t="shared" ref="J168:J170" ca="1" si="110">J167</f>
        <v>0.17691980789382467</v>
      </c>
    </row>
    <row r="169" spans="1:10" s="28" customFormat="1" x14ac:dyDescent="0.25">
      <c r="A169" s="32" t="s">
        <v>75</v>
      </c>
      <c r="B169" s="10" t="s">
        <v>106</v>
      </c>
      <c r="C169" s="119" t="s">
        <v>681</v>
      </c>
      <c r="D169" s="10" t="s">
        <v>14</v>
      </c>
      <c r="E169" s="119" t="s">
        <v>675</v>
      </c>
      <c r="F169" s="13">
        <f>SUMIF(AuxDemandaSIC!$B$2:$B$529,B169,AuxDemandaSIC!$C$2:$C$529)</f>
        <v>3430.5257399999996</v>
      </c>
      <c r="G169" s="81">
        <f ca="1">IF(E169="Indirecta",VLOOKUP(B169,AuxPartFluGWh!$C$5:$U$152,MATCH(C169,AuxPartFluGWh!$D$4:$U$4,0)+1,FALSE)/F169,100%)</f>
        <v>0</v>
      </c>
      <c r="H169" s="131">
        <f t="shared" ca="1" si="83"/>
        <v>0</v>
      </c>
      <c r="I169" s="13">
        <f t="shared" ca="1" si="109"/>
        <v>0</v>
      </c>
      <c r="J169" s="133">
        <f t="shared" ca="1" si="110"/>
        <v>0.17691980789382467</v>
      </c>
    </row>
    <row r="170" spans="1:10" s="28" customFormat="1" x14ac:dyDescent="0.25">
      <c r="A170" s="32" t="s">
        <v>75</v>
      </c>
      <c r="B170" s="10" t="s">
        <v>106</v>
      </c>
      <c r="C170" s="119" t="s">
        <v>682</v>
      </c>
      <c r="D170" s="10" t="s">
        <v>41</v>
      </c>
      <c r="E170" s="119" t="s">
        <v>675</v>
      </c>
      <c r="F170" s="13">
        <f>SUMIF(AuxDemandaSIC!$B$2:$B$529,B170,AuxDemandaSIC!$C$2:$C$529)</f>
        <v>3430.5257399999996</v>
      </c>
      <c r="G170" s="81">
        <f ca="1">IF(E170="Indirecta",VLOOKUP(B170,AuxPartFluGWh!$C$5:$U$152,MATCH(C170,AuxPartFluGWh!$D$4:$U$4,0)+1,FALSE)/F170,100%)</f>
        <v>3.9962932833351408E-2</v>
      </c>
      <c r="H170" s="131">
        <f t="shared" ca="1" si="83"/>
        <v>0.22588162009159801</v>
      </c>
      <c r="I170" s="13">
        <f t="shared" ca="1" si="109"/>
        <v>774.89271191712805</v>
      </c>
      <c r="J170" s="133">
        <f t="shared" ca="1" si="110"/>
        <v>0.17691980789382467</v>
      </c>
    </row>
    <row r="171" spans="1:10" x14ac:dyDescent="0.25">
      <c r="A171" s="32" t="s">
        <v>109</v>
      </c>
      <c r="B171" s="10" t="s">
        <v>13</v>
      </c>
      <c r="C171" s="119"/>
      <c r="D171" s="10" t="s">
        <v>13</v>
      </c>
      <c r="E171" s="119" t="s">
        <v>674</v>
      </c>
      <c r="F171" s="13">
        <f>SUMIF(AuxDemandaSIC!$B$2:$B$529,B171,AuxDemandaSIC!$C$2:$C$529)</f>
        <v>5570.5397400000002</v>
      </c>
      <c r="G171" s="81">
        <f>IF(E171="Indirecta",VLOOKUP(B171,AuxPartFluGWh!$C$5:$U$152,MATCH(C171,AuxPartFluGWh!$D$4:$U$4,0)+1,FALSE)/F171,100%)</f>
        <v>1</v>
      </c>
      <c r="H171" s="131">
        <f t="shared" si="83"/>
        <v>1</v>
      </c>
      <c r="I171" s="13">
        <f t="shared" si="1"/>
        <v>5570.5397400000002</v>
      </c>
      <c r="J171" s="133"/>
    </row>
    <row r="172" spans="1:10" x14ac:dyDescent="0.25">
      <c r="A172" s="32" t="s">
        <v>109</v>
      </c>
      <c r="B172" s="10" t="s">
        <v>14</v>
      </c>
      <c r="C172" s="119"/>
      <c r="D172" s="10" t="s">
        <v>14</v>
      </c>
      <c r="E172" s="119" t="s">
        <v>674</v>
      </c>
      <c r="F172" s="13">
        <f>SUMIF(AuxDemandaSIC!$B$2:$B$529,B172,AuxDemandaSIC!$C$2:$C$529)</f>
        <v>11091.269400000003</v>
      </c>
      <c r="G172" s="81">
        <f>IF(E172="Indirecta",VLOOKUP(B172,AuxPartFluGWh!$C$5:$U$152,MATCH(C172,AuxPartFluGWh!$D$4:$U$4,0)+1,FALSE)/F172,100%)</f>
        <v>1</v>
      </c>
      <c r="H172" s="131">
        <f t="shared" si="83"/>
        <v>1</v>
      </c>
      <c r="I172" s="13">
        <f t="shared" ref="I172:I305" si="111">H172*F172</f>
        <v>11091.269400000003</v>
      </c>
      <c r="J172" s="133"/>
    </row>
    <row r="173" spans="1:10" x14ac:dyDescent="0.25">
      <c r="A173" s="32" t="s">
        <v>109</v>
      </c>
      <c r="B173" s="10" t="s">
        <v>15</v>
      </c>
      <c r="C173" s="119"/>
      <c r="D173" s="10" t="s">
        <v>15</v>
      </c>
      <c r="E173" s="119" t="s">
        <v>674</v>
      </c>
      <c r="F173" s="13">
        <f>SUMIF(AuxDemandaSIC!$B$2:$B$529,B173,AuxDemandaSIC!$C$2:$C$529)</f>
        <v>1277.7028099999998</v>
      </c>
      <c r="G173" s="81">
        <f>IF(E173="Indirecta",VLOOKUP(B173,AuxPartFluGWh!$C$5:$U$152,MATCH(C173,AuxPartFluGWh!$D$4:$U$4,0)+1,FALSE)/F173,100%)</f>
        <v>1</v>
      </c>
      <c r="H173" s="131">
        <f t="shared" si="83"/>
        <v>1</v>
      </c>
      <c r="I173" s="13">
        <f t="shared" si="111"/>
        <v>1277.7028099999998</v>
      </c>
      <c r="J173" s="133"/>
    </row>
    <row r="174" spans="1:10" x14ac:dyDescent="0.25">
      <c r="A174" s="32" t="s">
        <v>109</v>
      </c>
      <c r="B174" s="10" t="s">
        <v>16</v>
      </c>
      <c r="C174" s="119"/>
      <c r="D174" s="10" t="s">
        <v>16</v>
      </c>
      <c r="E174" s="119" t="s">
        <v>674</v>
      </c>
      <c r="F174" s="13">
        <f>SUMIF(AuxDemandaSIC!$B$2:$B$529,B174,AuxDemandaSIC!$C$2:$C$529)</f>
        <v>0</v>
      </c>
      <c r="G174" s="81">
        <f>IF(E174="Indirecta",VLOOKUP(B174,AuxPartFluGWh!$C$5:$U$152,MATCH(C174,AuxPartFluGWh!$D$4:$U$4,0)+1,FALSE)/F174,100%)</f>
        <v>1</v>
      </c>
      <c r="H174" s="131">
        <f t="shared" si="83"/>
        <v>1</v>
      </c>
      <c r="I174" s="13">
        <f t="shared" si="111"/>
        <v>0</v>
      </c>
      <c r="J174" s="133"/>
    </row>
    <row r="175" spans="1:10" x14ac:dyDescent="0.25">
      <c r="A175" s="32" t="s">
        <v>109</v>
      </c>
      <c r="B175" s="10" t="s">
        <v>30</v>
      </c>
      <c r="C175" s="119"/>
      <c r="D175" s="10" t="s">
        <v>30</v>
      </c>
      <c r="E175" s="119" t="s">
        <v>674</v>
      </c>
      <c r="F175" s="13">
        <f>SUMIF(AuxDemandaSIC!$B$2:$B$529,B175,AuxDemandaSIC!$C$2:$C$529)</f>
        <v>0</v>
      </c>
      <c r="G175" s="81">
        <f>IF(E175="Indirecta",VLOOKUP(B175,AuxPartFluGWh!$C$5:$U$152,MATCH(C175,AuxPartFluGWh!$D$4:$U$4,0)+1,FALSE)/F175,100%)</f>
        <v>1</v>
      </c>
      <c r="H175" s="131">
        <f t="shared" si="83"/>
        <v>1</v>
      </c>
      <c r="I175" s="13">
        <f t="shared" si="111"/>
        <v>0</v>
      </c>
      <c r="J175" s="133"/>
    </row>
    <row r="176" spans="1:10" x14ac:dyDescent="0.25">
      <c r="A176" s="32" t="s">
        <v>109</v>
      </c>
      <c r="B176" s="10" t="s">
        <v>41</v>
      </c>
      <c r="C176" s="119"/>
      <c r="D176" s="10" t="s">
        <v>41</v>
      </c>
      <c r="E176" s="119" t="s">
        <v>674</v>
      </c>
      <c r="F176" s="13">
        <f>SUMIF(AuxDemandaSIC!$B$2:$B$529,B176,AuxDemandaSIC!$C$2:$C$529)</f>
        <v>1423.1564000000003</v>
      </c>
      <c r="G176" s="81">
        <f>IF(E176="Indirecta",VLOOKUP(B176,AuxPartFluGWh!$C$5:$U$152,MATCH(C176,AuxPartFluGWh!$D$4:$U$4,0)+1,FALSE)/F176,100%)</f>
        <v>1</v>
      </c>
      <c r="H176" s="131">
        <f t="shared" si="83"/>
        <v>1</v>
      </c>
      <c r="I176" s="13">
        <f t="shared" si="111"/>
        <v>1423.1564000000003</v>
      </c>
      <c r="J176" s="133"/>
    </row>
    <row r="177" spans="1:10" x14ac:dyDescent="0.25">
      <c r="A177" s="32" t="s">
        <v>109</v>
      </c>
      <c r="B177" s="10" t="s">
        <v>19</v>
      </c>
      <c r="C177" s="119"/>
      <c r="D177" s="10" t="s">
        <v>19</v>
      </c>
      <c r="E177" s="119" t="s">
        <v>674</v>
      </c>
      <c r="F177" s="13">
        <f>SUMIF(AuxDemandaSIC!$B$2:$B$529,B177,AuxDemandaSIC!$C$2:$C$529)</f>
        <v>132.4152</v>
      </c>
      <c r="G177" s="81">
        <f>IF(E177="Indirecta",VLOOKUP(B177,AuxPartFluGWh!$C$5:$U$152,MATCH(C177,AuxPartFluGWh!$D$4:$U$4,0)+1,FALSE)/F177,100%)</f>
        <v>1</v>
      </c>
      <c r="H177" s="131">
        <f t="shared" si="83"/>
        <v>1</v>
      </c>
      <c r="I177" s="13">
        <f t="shared" si="111"/>
        <v>132.4152</v>
      </c>
      <c r="J177" s="133"/>
    </row>
    <row r="178" spans="1:10" x14ac:dyDescent="0.25">
      <c r="A178" s="32" t="s">
        <v>109</v>
      </c>
      <c r="B178" s="10" t="s">
        <v>18</v>
      </c>
      <c r="C178" s="119"/>
      <c r="D178" s="10" t="s">
        <v>18</v>
      </c>
      <c r="E178" s="119" t="s">
        <v>674</v>
      </c>
      <c r="F178" s="13">
        <f>SUMIF(AuxDemandaSIC!$B$2:$B$529,B178,AuxDemandaSIC!$C$2:$C$529)</f>
        <v>8264.4633599999997</v>
      </c>
      <c r="G178" s="81">
        <f>IF(E178="Indirecta",VLOOKUP(B178,AuxPartFluGWh!$C$5:$U$152,MATCH(C178,AuxPartFluGWh!$D$4:$U$4,0)+1,FALSE)/F178,100%)</f>
        <v>1</v>
      </c>
      <c r="H178" s="131">
        <f t="shared" si="83"/>
        <v>1</v>
      </c>
      <c r="I178" s="13">
        <f t="shared" si="111"/>
        <v>8264.4633599999997</v>
      </c>
      <c r="J178" s="133"/>
    </row>
    <row r="179" spans="1:10" x14ac:dyDescent="0.25">
      <c r="A179" s="32" t="s">
        <v>109</v>
      </c>
      <c r="B179" s="10" t="s">
        <v>107</v>
      </c>
      <c r="C179" s="119"/>
      <c r="D179" s="10" t="s">
        <v>107</v>
      </c>
      <c r="E179" s="119" t="s">
        <v>674</v>
      </c>
      <c r="F179" s="13">
        <f>SUMIF(AuxDemandaSIC!$B$2:$B$529,B179,AuxDemandaSIC!$C$2:$C$529)</f>
        <v>1874.6924100000003</v>
      </c>
      <c r="G179" s="81">
        <f>IF(E179="Indirecta",VLOOKUP(B179,AuxPartFluGWh!$C$5:$U$152,MATCH(C179,AuxPartFluGWh!$D$4:$U$4,0)+1,FALSE)/F179,100%)</f>
        <v>1</v>
      </c>
      <c r="H179" s="131">
        <f t="shared" si="83"/>
        <v>1</v>
      </c>
      <c r="I179" s="13">
        <f t="shared" si="111"/>
        <v>1874.6924100000003</v>
      </c>
      <c r="J179" s="133"/>
    </row>
    <row r="180" spans="1:10" x14ac:dyDescent="0.25">
      <c r="A180" s="32" t="s">
        <v>109</v>
      </c>
      <c r="B180" s="10" t="s">
        <v>39</v>
      </c>
      <c r="C180" s="119"/>
      <c r="D180" s="10" t="s">
        <v>39</v>
      </c>
      <c r="E180" s="119" t="s">
        <v>674</v>
      </c>
      <c r="F180" s="13">
        <f>SUMIF(AuxDemandaSIC!$B$2:$B$529,B180,AuxDemandaSIC!$C$2:$C$529)</f>
        <v>174.29411999999996</v>
      </c>
      <c r="G180" s="81">
        <f>IF(E180="Indirecta",VLOOKUP(B180,AuxPartFluGWh!$C$5:$U$152,MATCH(C180,AuxPartFluGWh!$D$4:$U$4,0)+1,FALSE)/F180,100%)</f>
        <v>1</v>
      </c>
      <c r="H180" s="131">
        <f t="shared" si="83"/>
        <v>1</v>
      </c>
      <c r="I180" s="13">
        <f t="shared" si="111"/>
        <v>174.29411999999996</v>
      </c>
      <c r="J180" s="133"/>
    </row>
    <row r="181" spans="1:10" x14ac:dyDescent="0.25">
      <c r="A181" s="32" t="s">
        <v>109</v>
      </c>
      <c r="B181" s="10" t="s">
        <v>108</v>
      </c>
      <c r="C181" s="119"/>
      <c r="D181" s="10" t="s">
        <v>108</v>
      </c>
      <c r="E181" s="119" t="s">
        <v>674</v>
      </c>
      <c r="F181" s="13">
        <f>SUMIF(AuxDemandaSIC!$B$2:$B$529,B181,AuxDemandaSIC!$C$2:$C$529)</f>
        <v>2856.7849400000005</v>
      </c>
      <c r="G181" s="81">
        <f>IF(E181="Indirecta",VLOOKUP(B181,AuxPartFluGWh!$C$5:$U$152,MATCH(C181,AuxPartFluGWh!$D$4:$U$4,0)+1,FALSE)/F181,100%)</f>
        <v>1</v>
      </c>
      <c r="H181" s="131">
        <f t="shared" si="83"/>
        <v>1</v>
      </c>
      <c r="I181" s="13">
        <f t="shared" si="111"/>
        <v>2856.7849400000005</v>
      </c>
      <c r="J181" s="133"/>
    </row>
    <row r="182" spans="1:10" x14ac:dyDescent="0.25">
      <c r="A182" s="32" t="s">
        <v>128</v>
      </c>
      <c r="B182" s="10" t="s">
        <v>110</v>
      </c>
      <c r="C182" s="119" t="s">
        <v>683</v>
      </c>
      <c r="D182" s="10" t="s">
        <v>41</v>
      </c>
      <c r="E182" s="119" t="s">
        <v>675</v>
      </c>
      <c r="F182" s="13">
        <f>SUMIF(AuxDemandaSIC!$B$2:$B$529,B182,AuxDemandaSIC!$C$2:$C$529)</f>
        <v>24.58559</v>
      </c>
      <c r="G182" s="81">
        <f ca="1">IF(E182="Indirecta",VLOOKUP(B182,AuxPartFluGWh!$C$5:$U$152,MATCH(C182,AuxPartFluGWh!$D$4:$U$4,0)+1,FALSE)/F182,100%)</f>
        <v>5.3143265764412397E-3</v>
      </c>
      <c r="H182" s="131">
        <f t="shared" ca="1" si="83"/>
        <v>0.49455167451117954</v>
      </c>
      <c r="I182" s="13">
        <f t="shared" ca="1" si="111"/>
        <v>12.158844703345311</v>
      </c>
      <c r="J182" s="133">
        <f t="shared" ref="J182:J194" ca="1" si="112">SUM(G182:G184)</f>
        <v>1.0745745794297391E-2</v>
      </c>
    </row>
    <row r="183" spans="1:10" s="28" customFormat="1" x14ac:dyDescent="0.25">
      <c r="A183" s="32" t="s">
        <v>128</v>
      </c>
      <c r="B183" s="10" t="s">
        <v>110</v>
      </c>
      <c r="C183" s="119" t="s">
        <v>684</v>
      </c>
      <c r="D183" s="10" t="s">
        <v>20</v>
      </c>
      <c r="E183" s="119" t="s">
        <v>675</v>
      </c>
      <c r="F183" s="13">
        <f>SUMIF(AuxDemandaSIC!$B$2:$B$529,B183,AuxDemandaSIC!$C$2:$C$529)</f>
        <v>24.58559</v>
      </c>
      <c r="G183" s="81">
        <f ca="1">IF(E183="Indirecta",VLOOKUP(B183,AuxPartFluGWh!$C$5:$U$152,MATCH(C183,AuxPartFluGWh!$D$4:$U$4,0)+1,FALSE)/F183,100%)</f>
        <v>5.4314192178561514E-3</v>
      </c>
      <c r="H183" s="131">
        <f t="shared" ca="1" si="83"/>
        <v>0.50544832548882046</v>
      </c>
      <c r="I183" s="13">
        <f t="shared" ref="I183:I184" ca="1" si="113">H183*F183</f>
        <v>12.426745296654689</v>
      </c>
      <c r="J183" s="133">
        <f t="shared" ref="J183:J196" ca="1" si="114">J182</f>
        <v>1.0745745794297391E-2</v>
      </c>
    </row>
    <row r="184" spans="1:10" s="28" customFormat="1" x14ac:dyDescent="0.25">
      <c r="A184" s="32" t="s">
        <v>128</v>
      </c>
      <c r="B184" s="10" t="s">
        <v>110</v>
      </c>
      <c r="C184" s="119" t="s">
        <v>685</v>
      </c>
      <c r="D184" s="10" t="s">
        <v>108</v>
      </c>
      <c r="E184" s="119" t="s">
        <v>675</v>
      </c>
      <c r="F184" s="13">
        <f>SUMIF(AuxDemandaSIC!$B$2:$B$529,B184,AuxDemandaSIC!$C$2:$C$529)</f>
        <v>24.58559</v>
      </c>
      <c r="G184" s="81">
        <f ca="1">IF(E184="Indirecta",VLOOKUP(B184,AuxPartFluGWh!$C$5:$U$152,MATCH(C184,AuxPartFluGWh!$D$4:$U$4,0)+1,FALSE)/F184,100%)</f>
        <v>0</v>
      </c>
      <c r="H184" s="131">
        <f t="shared" ca="1" si="83"/>
        <v>0</v>
      </c>
      <c r="I184" s="13">
        <f t="shared" ca="1" si="113"/>
        <v>0</v>
      </c>
      <c r="J184" s="133">
        <f t="shared" ca="1" si="114"/>
        <v>1.0745745794297391E-2</v>
      </c>
    </row>
    <row r="185" spans="1:10" x14ac:dyDescent="0.25">
      <c r="A185" s="32" t="s">
        <v>128</v>
      </c>
      <c r="B185" s="10" t="s">
        <v>111</v>
      </c>
      <c r="C185" s="119" t="s">
        <v>683</v>
      </c>
      <c r="D185" s="10" t="s">
        <v>41</v>
      </c>
      <c r="E185" s="119" t="s">
        <v>675</v>
      </c>
      <c r="F185" s="13">
        <f>SUMIF(AuxDemandaSIC!$B$2:$B$529,B185,AuxDemandaSIC!$C$2:$C$529)</f>
        <v>994.70831000000021</v>
      </c>
      <c r="G185" s="81">
        <f ca="1">IF(E185="Indirecta",VLOOKUP(B185,AuxPartFluGWh!$C$5:$U$152,MATCH(C185,AuxPartFluGWh!$D$4:$U$4,0)+1,FALSE)/F185,100%)</f>
        <v>1.5027524132917787E-2</v>
      </c>
      <c r="H185" s="131">
        <f t="shared" ca="1" si="83"/>
        <v>0.72343741233632874</v>
      </c>
      <c r="I185" s="13">
        <f t="shared" ca="1" si="111"/>
        <v>719.60920581584287</v>
      </c>
      <c r="J185" s="133">
        <f t="shared" ca="1" si="112"/>
        <v>2.0772390087466799E-2</v>
      </c>
    </row>
    <row r="186" spans="1:10" s="28" customFormat="1" x14ac:dyDescent="0.25">
      <c r="A186" s="32" t="s">
        <v>128</v>
      </c>
      <c r="B186" s="10" t="s">
        <v>111</v>
      </c>
      <c r="C186" s="119" t="s">
        <v>684</v>
      </c>
      <c r="D186" s="10" t="s">
        <v>20</v>
      </c>
      <c r="E186" s="119" t="s">
        <v>675</v>
      </c>
      <c r="F186" s="13">
        <f>SUMIF(AuxDemandaSIC!$B$2:$B$529,B186,AuxDemandaSIC!$C$2:$C$529)</f>
        <v>994.70831000000021</v>
      </c>
      <c r="G186" s="81">
        <f ca="1">IF(E186="Indirecta",VLOOKUP(B186,AuxPartFluGWh!$C$5:$U$152,MATCH(C186,AuxPartFluGWh!$D$4:$U$4,0)+1,FALSE)/F186,100%)</f>
        <v>5.7448659545490128E-3</v>
      </c>
      <c r="H186" s="131">
        <f t="shared" ca="1" si="83"/>
        <v>0.27656258766367126</v>
      </c>
      <c r="I186" s="13">
        <f t="shared" ref="I186:I187" ca="1" si="115">H186*F186</f>
        <v>275.09910418415734</v>
      </c>
      <c r="J186" s="133">
        <f t="shared" ca="1" si="114"/>
        <v>2.0772390087466799E-2</v>
      </c>
    </row>
    <row r="187" spans="1:10" s="28" customFormat="1" x14ac:dyDescent="0.25">
      <c r="A187" s="32" t="s">
        <v>128</v>
      </c>
      <c r="B187" s="10" t="s">
        <v>111</v>
      </c>
      <c r="C187" s="119" t="s">
        <v>685</v>
      </c>
      <c r="D187" s="10" t="s">
        <v>108</v>
      </c>
      <c r="E187" s="119" t="s">
        <v>675</v>
      </c>
      <c r="F187" s="13">
        <f>SUMIF(AuxDemandaSIC!$B$2:$B$529,B187,AuxDemandaSIC!$C$2:$C$529)</f>
        <v>994.70831000000021</v>
      </c>
      <c r="G187" s="81">
        <f ca="1">IF(E187="Indirecta",VLOOKUP(B187,AuxPartFluGWh!$C$5:$U$152,MATCH(C187,AuxPartFluGWh!$D$4:$U$4,0)+1,FALSE)/F187,100%)</f>
        <v>0</v>
      </c>
      <c r="H187" s="131">
        <f t="shared" ca="1" si="83"/>
        <v>0</v>
      </c>
      <c r="I187" s="13">
        <f t="shared" ca="1" si="115"/>
        <v>0</v>
      </c>
      <c r="J187" s="133">
        <f t="shared" ca="1" si="114"/>
        <v>2.0772390087466799E-2</v>
      </c>
    </row>
    <row r="188" spans="1:10" x14ac:dyDescent="0.25">
      <c r="A188" s="32" t="s">
        <v>128</v>
      </c>
      <c r="B188" s="10" t="s">
        <v>112</v>
      </c>
      <c r="C188" s="119" t="s">
        <v>683</v>
      </c>
      <c r="D188" s="10" t="s">
        <v>41</v>
      </c>
      <c r="E188" s="119" t="s">
        <v>675</v>
      </c>
      <c r="F188" s="13">
        <f>SUMIF(AuxDemandaSIC!$B$2:$B$529,B188,AuxDemandaSIC!$C$2:$C$529)</f>
        <v>5447.3957099999989</v>
      </c>
      <c r="G188" s="81">
        <f ca="1">IF(E188="Indirecta",VLOOKUP(B188,AuxPartFluGWh!$C$5:$U$152,MATCH(C188,AuxPartFluGWh!$D$4:$U$4,0)+1,FALSE)/F188,100%)</f>
        <v>1.0855056392215718E-2</v>
      </c>
      <c r="H188" s="131">
        <f t="shared" ca="1" si="83"/>
        <v>0.49319041371926237</v>
      </c>
      <c r="I188" s="13">
        <f t="shared" ca="1" si="111"/>
        <v>2686.6033439074345</v>
      </c>
      <c r="J188" s="133">
        <f t="shared" ca="1" si="112"/>
        <v>2.2009868988237709E-2</v>
      </c>
    </row>
    <row r="189" spans="1:10" s="28" customFormat="1" x14ac:dyDescent="0.25">
      <c r="A189" s="32" t="s">
        <v>128</v>
      </c>
      <c r="B189" s="10" t="s">
        <v>112</v>
      </c>
      <c r="C189" s="119" t="s">
        <v>684</v>
      </c>
      <c r="D189" s="10" t="s">
        <v>20</v>
      </c>
      <c r="E189" s="119" t="s">
        <v>675</v>
      </c>
      <c r="F189" s="13">
        <f>SUMIF(AuxDemandaSIC!$B$2:$B$529,B189,AuxDemandaSIC!$C$2:$C$529)</f>
        <v>5447.3957099999989</v>
      </c>
      <c r="G189" s="81">
        <f ca="1">IF(E189="Indirecta",VLOOKUP(B189,AuxPartFluGWh!$C$5:$U$152,MATCH(C189,AuxPartFluGWh!$D$4:$U$4,0)+1,FALSE)/F189,100%)</f>
        <v>1.1154812596021991E-2</v>
      </c>
      <c r="H189" s="131">
        <f t="shared" ca="1" si="83"/>
        <v>0.50680958628073758</v>
      </c>
      <c r="I189" s="13">
        <f t="shared" ref="I189:I190" ca="1" si="116">H189*F189</f>
        <v>2760.792366092564</v>
      </c>
      <c r="J189" s="133">
        <f t="shared" ca="1" si="114"/>
        <v>2.2009868988237709E-2</v>
      </c>
    </row>
    <row r="190" spans="1:10" s="28" customFormat="1" x14ac:dyDescent="0.25">
      <c r="A190" s="32" t="s">
        <v>128</v>
      </c>
      <c r="B190" s="10" t="s">
        <v>112</v>
      </c>
      <c r="C190" s="119" t="s">
        <v>685</v>
      </c>
      <c r="D190" s="10" t="s">
        <v>108</v>
      </c>
      <c r="E190" s="119" t="s">
        <v>675</v>
      </c>
      <c r="F190" s="13">
        <f>SUMIF(AuxDemandaSIC!$B$2:$B$529,B190,AuxDemandaSIC!$C$2:$C$529)</f>
        <v>5447.3957099999989</v>
      </c>
      <c r="G190" s="81">
        <f ca="1">IF(E190="Indirecta",VLOOKUP(B190,AuxPartFluGWh!$C$5:$U$152,MATCH(C190,AuxPartFluGWh!$D$4:$U$4,0)+1,FALSE)/F190,100%)</f>
        <v>0</v>
      </c>
      <c r="H190" s="131">
        <f t="shared" ca="1" si="83"/>
        <v>0</v>
      </c>
      <c r="I190" s="13">
        <f t="shared" ca="1" si="116"/>
        <v>0</v>
      </c>
      <c r="J190" s="133">
        <f t="shared" ca="1" si="114"/>
        <v>2.2009868988237709E-2</v>
      </c>
    </row>
    <row r="191" spans="1:10" x14ac:dyDescent="0.25">
      <c r="A191" s="32" t="s">
        <v>128</v>
      </c>
      <c r="B191" s="10" t="s">
        <v>113</v>
      </c>
      <c r="C191" s="119" t="s">
        <v>683</v>
      </c>
      <c r="D191" s="10" t="s">
        <v>41</v>
      </c>
      <c r="E191" s="119" t="s">
        <v>675</v>
      </c>
      <c r="F191" s="13">
        <f>SUMIF(AuxDemandaSIC!$B$2:$B$529,B191,AuxDemandaSIC!$C$2:$C$529)</f>
        <v>962.51136000000031</v>
      </c>
      <c r="G191" s="81">
        <f ca="1">IF(E191="Indirecta",VLOOKUP(B191,AuxPartFluGWh!$C$5:$U$152,MATCH(C191,AuxPartFluGWh!$D$4:$U$4,0)+1,FALSE)/F191,100%)</f>
        <v>9.6351770955988795E-3</v>
      </c>
      <c r="H191" s="131">
        <f t="shared" ca="1" si="83"/>
        <v>0.3817740518001434</v>
      </c>
      <c r="I191" s="13">
        <f t="shared" ca="1" si="111"/>
        <v>367.46186181086659</v>
      </c>
      <c r="J191" s="133">
        <f t="shared" ca="1" si="112"/>
        <v>2.5237904593481492E-2</v>
      </c>
    </row>
    <row r="192" spans="1:10" s="28" customFormat="1" x14ac:dyDescent="0.25">
      <c r="A192" s="32" t="s">
        <v>128</v>
      </c>
      <c r="B192" s="10" t="s">
        <v>113</v>
      </c>
      <c r="C192" s="119" t="s">
        <v>684</v>
      </c>
      <c r="D192" s="10" t="s">
        <v>20</v>
      </c>
      <c r="E192" s="119" t="s">
        <v>675</v>
      </c>
      <c r="F192" s="13">
        <f>SUMIF(AuxDemandaSIC!$B$2:$B$529,B192,AuxDemandaSIC!$C$2:$C$529)</f>
        <v>962.51136000000031</v>
      </c>
      <c r="G192" s="81">
        <f ca="1">IF(E192="Indirecta",VLOOKUP(B192,AuxPartFluGWh!$C$5:$U$152,MATCH(C192,AuxPartFluGWh!$D$4:$U$4,0)+1,FALSE)/F192,100%)</f>
        <v>1.5602727497882612E-2</v>
      </c>
      <c r="H192" s="131">
        <f t="shared" ca="1" si="83"/>
        <v>0.61822594819985666</v>
      </c>
      <c r="I192" s="13">
        <f t="shared" ref="I192:I193" ca="1" si="117">H192*F192</f>
        <v>595.04949818913383</v>
      </c>
      <c r="J192" s="133">
        <f t="shared" ca="1" si="114"/>
        <v>2.5237904593481492E-2</v>
      </c>
    </row>
    <row r="193" spans="1:10" s="28" customFormat="1" x14ac:dyDescent="0.25">
      <c r="A193" s="32" t="s">
        <v>128</v>
      </c>
      <c r="B193" s="10" t="s">
        <v>113</v>
      </c>
      <c r="C193" s="119" t="s">
        <v>685</v>
      </c>
      <c r="D193" s="10" t="s">
        <v>108</v>
      </c>
      <c r="E193" s="119" t="s">
        <v>675</v>
      </c>
      <c r="F193" s="13">
        <f>SUMIF(AuxDemandaSIC!$B$2:$B$529,B193,AuxDemandaSIC!$C$2:$C$529)</f>
        <v>962.51136000000031</v>
      </c>
      <c r="G193" s="81">
        <f ca="1">IF(E193="Indirecta",VLOOKUP(B193,AuxPartFluGWh!$C$5:$U$152,MATCH(C193,AuxPartFluGWh!$D$4:$U$4,0)+1,FALSE)/F193,100%)</f>
        <v>0</v>
      </c>
      <c r="H193" s="131">
        <f t="shared" ca="1" si="83"/>
        <v>0</v>
      </c>
      <c r="I193" s="13">
        <f t="shared" ca="1" si="117"/>
        <v>0</v>
      </c>
      <c r="J193" s="133">
        <f t="shared" ca="1" si="114"/>
        <v>2.5237904593481492E-2</v>
      </c>
    </row>
    <row r="194" spans="1:10" x14ac:dyDescent="0.25">
      <c r="A194" s="32" t="s">
        <v>128</v>
      </c>
      <c r="B194" s="10" t="s">
        <v>114</v>
      </c>
      <c r="C194" s="119" t="s">
        <v>683</v>
      </c>
      <c r="D194" s="10" t="s">
        <v>41</v>
      </c>
      <c r="E194" s="119" t="s">
        <v>675</v>
      </c>
      <c r="F194" s="13">
        <f>SUMIF(AuxDemandaSIC!$B$2:$B$529,B194,AuxDemandaSIC!$C$2:$C$529)</f>
        <v>1.4825100000000004</v>
      </c>
      <c r="G194" s="81">
        <f ca="1">IF(E194="Indirecta",VLOOKUP(B194,AuxPartFluGWh!$C$5:$U$152,MATCH(C194,AuxPartFluGWh!$D$4:$U$4,0)+1,FALSE)/F194,100%)</f>
        <v>9.2824432282995629E-3</v>
      </c>
      <c r="H194" s="131">
        <f t="shared" ca="1" si="83"/>
        <v>0.31631403209734549</v>
      </c>
      <c r="I194" s="13">
        <f t="shared" ca="1" si="111"/>
        <v>0.4689387157246358</v>
      </c>
      <c r="J194" s="133">
        <f t="shared" ca="1" si="112"/>
        <v>2.9345657436540454E-2</v>
      </c>
    </row>
    <row r="195" spans="1:10" s="28" customFormat="1" x14ac:dyDescent="0.25">
      <c r="A195" s="32" t="s">
        <v>128</v>
      </c>
      <c r="B195" s="10" t="s">
        <v>114</v>
      </c>
      <c r="C195" s="119" t="s">
        <v>684</v>
      </c>
      <c r="D195" s="10" t="s">
        <v>20</v>
      </c>
      <c r="E195" s="119" t="s">
        <v>675</v>
      </c>
      <c r="F195" s="13">
        <f>SUMIF(AuxDemandaSIC!$B$2:$B$529,B195,AuxDemandaSIC!$C$2:$C$529)</f>
        <v>1.4825100000000004</v>
      </c>
      <c r="G195" s="81">
        <f ca="1">IF(E195="Indirecta",VLOOKUP(B195,AuxPartFluGWh!$C$5:$U$152,MATCH(C195,AuxPartFluGWh!$D$4:$U$4,0)+1,FALSE)/F195,100%)</f>
        <v>2.0063214208240889E-2</v>
      </c>
      <c r="H195" s="131">
        <f t="shared" ca="1" si="83"/>
        <v>0.68368596790265446</v>
      </c>
      <c r="I195" s="13">
        <f t="shared" ref="I195:I196" ca="1" si="118">H195*F195</f>
        <v>1.0135712842753646</v>
      </c>
      <c r="J195" s="133">
        <f t="shared" ca="1" si="114"/>
        <v>2.9345657436540454E-2</v>
      </c>
    </row>
    <row r="196" spans="1:10" s="28" customFormat="1" x14ac:dyDescent="0.25">
      <c r="A196" s="32" t="s">
        <v>128</v>
      </c>
      <c r="B196" s="10" t="s">
        <v>114</v>
      </c>
      <c r="C196" s="119" t="s">
        <v>685</v>
      </c>
      <c r="D196" s="10" t="s">
        <v>108</v>
      </c>
      <c r="E196" s="119" t="s">
        <v>675</v>
      </c>
      <c r="F196" s="13">
        <f>SUMIF(AuxDemandaSIC!$B$2:$B$529,B196,AuxDemandaSIC!$C$2:$C$529)</f>
        <v>1.4825100000000004</v>
      </c>
      <c r="G196" s="81">
        <f ca="1">IF(E196="Indirecta",VLOOKUP(B196,AuxPartFluGWh!$C$5:$U$152,MATCH(C196,AuxPartFluGWh!$D$4:$U$4,0)+1,FALSE)/F196,100%)</f>
        <v>0</v>
      </c>
      <c r="H196" s="131">
        <f t="shared" ca="1" si="83"/>
        <v>0</v>
      </c>
      <c r="I196" s="13">
        <f t="shared" ca="1" si="118"/>
        <v>0</v>
      </c>
      <c r="J196" s="133">
        <f t="shared" ca="1" si="114"/>
        <v>2.9345657436540454E-2</v>
      </c>
    </row>
    <row r="197" spans="1:10" x14ac:dyDescent="0.25">
      <c r="A197" s="32" t="s">
        <v>128</v>
      </c>
      <c r="B197" s="10" t="s">
        <v>115</v>
      </c>
      <c r="C197" s="119" t="s">
        <v>683</v>
      </c>
      <c r="D197" s="10" t="s">
        <v>41</v>
      </c>
      <c r="E197" s="119" t="s">
        <v>674</v>
      </c>
      <c r="F197" s="13">
        <f>SUMIF(AuxDemandaSIC!$B$2:$B$529,B197,AuxDemandaSIC!$C$2:$C$529)</f>
        <v>0</v>
      </c>
      <c r="G197" s="81">
        <f>IF(E197="Indirecta",VLOOKUP(B197,AuxPartFluGWh!$C$5:$U$152,MATCH(C197,AuxPartFluGWh!$D$4:$U$4,0)+1,FALSE)/F197,100%)</f>
        <v>1</v>
      </c>
      <c r="H197" s="131">
        <f t="shared" ref="H197:H260" si="119">IF(E197="Directa",100%,G197/J197)</f>
        <v>1</v>
      </c>
      <c r="I197" s="13">
        <f t="shared" si="111"/>
        <v>0</v>
      </c>
      <c r="J197" s="133"/>
    </row>
    <row r="198" spans="1:10" x14ac:dyDescent="0.25">
      <c r="A198" s="32" t="s">
        <v>128</v>
      </c>
      <c r="B198" s="10" t="s">
        <v>116</v>
      </c>
      <c r="C198" s="119" t="s">
        <v>683</v>
      </c>
      <c r="D198" s="10" t="s">
        <v>41</v>
      </c>
      <c r="E198" s="119" t="s">
        <v>675</v>
      </c>
      <c r="F198" s="13">
        <f>SUMIF(AuxDemandaSIC!$B$2:$B$529,B198,AuxDemandaSIC!$C$2:$C$529)</f>
        <v>2397.2558700000009</v>
      </c>
      <c r="G198" s="81">
        <f ca="1">IF(E198="Indirecta",VLOOKUP(B198,AuxPartFluGWh!$C$5:$U$152,MATCH(C198,AuxPartFluGWh!$D$4:$U$4,0)+1,FALSE)/F198,100%)</f>
        <v>5.1206688725253307E-3</v>
      </c>
      <c r="H198" s="131">
        <f t="shared" ca="1" si="119"/>
        <v>0.1383602127044378</v>
      </c>
      <c r="I198" s="13">
        <f t="shared" ca="1" si="111"/>
        <v>331.68483208016221</v>
      </c>
      <c r="J198" s="133">
        <f t="shared" ref="J198" ca="1" si="120">SUM(G198:G200)</f>
        <v>3.7009692110433486E-2</v>
      </c>
    </row>
    <row r="199" spans="1:10" s="28" customFormat="1" x14ac:dyDescent="0.25">
      <c r="A199" s="32" t="s">
        <v>128</v>
      </c>
      <c r="B199" s="10" t="s">
        <v>116</v>
      </c>
      <c r="C199" s="119" t="s">
        <v>684</v>
      </c>
      <c r="D199" s="10" t="s">
        <v>20</v>
      </c>
      <c r="E199" s="119" t="s">
        <v>675</v>
      </c>
      <c r="F199" s="13">
        <f>SUMIF(AuxDemandaSIC!$B$2:$B$529,B199,AuxDemandaSIC!$C$2:$C$529)</f>
        <v>2397.2558700000009</v>
      </c>
      <c r="G199" s="81">
        <f ca="1">IF(E199="Indirecta",VLOOKUP(B199,AuxPartFluGWh!$C$5:$U$152,MATCH(C199,AuxPartFluGWh!$D$4:$U$4,0)+1,FALSE)/F199,100%)</f>
        <v>3.1889023237908154E-2</v>
      </c>
      <c r="H199" s="131">
        <f t="shared" ca="1" si="119"/>
        <v>0.86163978729556212</v>
      </c>
      <c r="I199" s="13">
        <f t="shared" ref="I199:I200" ca="1" si="121">H199*F199</f>
        <v>2065.5710379198385</v>
      </c>
      <c r="J199" s="133">
        <f t="shared" ref="J199:J200" ca="1" si="122">J198</f>
        <v>3.7009692110433486E-2</v>
      </c>
    </row>
    <row r="200" spans="1:10" s="28" customFormat="1" x14ac:dyDescent="0.25">
      <c r="A200" s="32" t="s">
        <v>128</v>
      </c>
      <c r="B200" s="10" t="s">
        <v>116</v>
      </c>
      <c r="C200" s="119" t="s">
        <v>685</v>
      </c>
      <c r="D200" s="10" t="s">
        <v>108</v>
      </c>
      <c r="E200" s="119" t="s">
        <v>675</v>
      </c>
      <c r="F200" s="13">
        <f>SUMIF(AuxDemandaSIC!$B$2:$B$529,B200,AuxDemandaSIC!$C$2:$C$529)</f>
        <v>2397.2558700000009</v>
      </c>
      <c r="G200" s="81">
        <f ca="1">IF(E200="Indirecta",VLOOKUP(B200,AuxPartFluGWh!$C$5:$U$152,MATCH(C200,AuxPartFluGWh!$D$4:$U$4,0)+1,FALSE)/F200,100%)</f>
        <v>0</v>
      </c>
      <c r="H200" s="131">
        <f t="shared" ca="1" si="119"/>
        <v>0</v>
      </c>
      <c r="I200" s="13">
        <f t="shared" ca="1" si="121"/>
        <v>0</v>
      </c>
      <c r="J200" s="133">
        <f t="shared" ca="1" si="122"/>
        <v>3.7009692110433486E-2</v>
      </c>
    </row>
    <row r="201" spans="1:10" x14ac:dyDescent="0.25">
      <c r="A201" s="32" t="s">
        <v>128</v>
      </c>
      <c r="B201" s="10" t="s">
        <v>117</v>
      </c>
      <c r="C201" s="119"/>
      <c r="D201" s="10" t="s">
        <v>20</v>
      </c>
      <c r="E201" s="119" t="s">
        <v>674</v>
      </c>
      <c r="F201" s="13">
        <f>SUMIF(AuxDemandaSIC!$B$2:$B$529,B201,AuxDemandaSIC!$C$2:$C$529)</f>
        <v>2499.67119</v>
      </c>
      <c r="G201" s="81">
        <f>IF(E201="Indirecta",VLOOKUP(B201,AuxPartFluGWh!$C$5:$U$152,MATCH(C201,AuxPartFluGWh!$D$4:$U$4,0)+1,FALSE)/F201,100%)</f>
        <v>1</v>
      </c>
      <c r="H201" s="131">
        <f t="shared" si="119"/>
        <v>1</v>
      </c>
      <c r="I201" s="13">
        <f t="shared" si="111"/>
        <v>2499.67119</v>
      </c>
      <c r="J201" s="133"/>
    </row>
    <row r="202" spans="1:10" x14ac:dyDescent="0.25">
      <c r="A202" s="32" t="s">
        <v>128</v>
      </c>
      <c r="B202" s="10" t="s">
        <v>118</v>
      </c>
      <c r="C202" s="119" t="s">
        <v>683</v>
      </c>
      <c r="D202" s="10" t="s">
        <v>41</v>
      </c>
      <c r="E202" s="119" t="s">
        <v>675</v>
      </c>
      <c r="F202" s="13">
        <f>SUMIF(AuxDemandaSIC!$B$2:$B$529,B202,AuxDemandaSIC!$C$2:$C$529)</f>
        <v>2060.5095099999994</v>
      </c>
      <c r="G202" s="81">
        <f ca="1">IF(E202="Indirecta",VLOOKUP(B202,AuxPartFluGWh!$C$5:$U$152,MATCH(C202,AuxPartFluGWh!$D$4:$U$4,0)+1,FALSE)/F202,100%)</f>
        <v>3.4954620090424473E-3</v>
      </c>
      <c r="H202" s="131">
        <f t="shared" ca="1" si="119"/>
        <v>6.2137124124329195E-2</v>
      </c>
      <c r="I202" s="13">
        <f t="shared" ca="1" si="111"/>
        <v>128.0341351822307</v>
      </c>
      <c r="J202" s="133">
        <f t="shared" ref="J202:J211" ca="1" si="123">SUM(G202:G204)</f>
        <v>5.6254003678194574E-2</v>
      </c>
    </row>
    <row r="203" spans="1:10" s="28" customFormat="1" x14ac:dyDescent="0.25">
      <c r="A203" s="32" t="s">
        <v>128</v>
      </c>
      <c r="B203" s="10" t="s">
        <v>118</v>
      </c>
      <c r="C203" s="119" t="s">
        <v>684</v>
      </c>
      <c r="D203" s="10" t="s">
        <v>20</v>
      </c>
      <c r="E203" s="119" t="s">
        <v>675</v>
      </c>
      <c r="F203" s="13">
        <f>SUMIF(AuxDemandaSIC!$B$2:$B$529,B203,AuxDemandaSIC!$C$2:$C$529)</f>
        <v>2060.5095099999994</v>
      </c>
      <c r="G203" s="81">
        <f ca="1">IF(E203="Indirecta",VLOOKUP(B203,AuxPartFluGWh!$C$5:$U$152,MATCH(C203,AuxPartFluGWh!$D$4:$U$4,0)+1,FALSE)/F203,100%)</f>
        <v>5.2758541669152129E-2</v>
      </c>
      <c r="H203" s="131">
        <f t="shared" ca="1" si="119"/>
        <v>0.93786287587567085</v>
      </c>
      <c r="I203" s="13">
        <f t="shared" ref="I203:I204" ca="1" si="124">H203*F203</f>
        <v>1932.4753748177689</v>
      </c>
      <c r="J203" s="133">
        <f t="shared" ref="J203:J213" ca="1" si="125">J202</f>
        <v>5.6254003678194574E-2</v>
      </c>
    </row>
    <row r="204" spans="1:10" s="28" customFormat="1" x14ac:dyDescent="0.25">
      <c r="A204" s="32" t="s">
        <v>128</v>
      </c>
      <c r="B204" s="10" t="s">
        <v>118</v>
      </c>
      <c r="C204" s="119" t="s">
        <v>685</v>
      </c>
      <c r="D204" s="10" t="s">
        <v>108</v>
      </c>
      <c r="E204" s="119" t="s">
        <v>675</v>
      </c>
      <c r="F204" s="13">
        <f>SUMIF(AuxDemandaSIC!$B$2:$B$529,B204,AuxDemandaSIC!$C$2:$C$529)</f>
        <v>2060.5095099999994</v>
      </c>
      <c r="G204" s="81">
        <f ca="1">IF(E204="Indirecta",VLOOKUP(B204,AuxPartFluGWh!$C$5:$U$152,MATCH(C204,AuxPartFluGWh!$D$4:$U$4,0)+1,FALSE)/F204,100%)</f>
        <v>0</v>
      </c>
      <c r="H204" s="131">
        <f t="shared" ca="1" si="119"/>
        <v>0</v>
      </c>
      <c r="I204" s="13">
        <f t="shared" ca="1" si="124"/>
        <v>0</v>
      </c>
      <c r="J204" s="133">
        <f t="shared" ca="1" si="125"/>
        <v>5.6254003678194574E-2</v>
      </c>
    </row>
    <row r="205" spans="1:10" x14ac:dyDescent="0.25">
      <c r="A205" s="32" t="s">
        <v>128</v>
      </c>
      <c r="B205" s="10" t="s">
        <v>119</v>
      </c>
      <c r="C205" s="119" t="s">
        <v>683</v>
      </c>
      <c r="D205" s="10" t="s">
        <v>41</v>
      </c>
      <c r="E205" s="119" t="s">
        <v>675</v>
      </c>
      <c r="F205" s="13">
        <f>SUMIF(AuxDemandaSIC!$B$2:$B$529,B205,AuxDemandaSIC!$C$2:$C$529)</f>
        <v>957.1325599999999</v>
      </c>
      <c r="G205" s="81">
        <f ca="1">IF(E205="Indirecta",VLOOKUP(B205,AuxPartFluGWh!$C$5:$U$152,MATCH(C205,AuxPartFluGWh!$D$4:$U$4,0)+1,FALSE)/F205,100%)</f>
        <v>3.3840028674681868E-3</v>
      </c>
      <c r="H205" s="131">
        <f t="shared" ca="1" si="119"/>
        <v>6.1281482316381204E-2</v>
      </c>
      <c r="I205" s="13">
        <f t="shared" ca="1" si="111"/>
        <v>58.654502050072665</v>
      </c>
      <c r="J205" s="133">
        <f t="shared" ca="1" si="123"/>
        <v>5.5220643162601932E-2</v>
      </c>
    </row>
    <row r="206" spans="1:10" s="28" customFormat="1" x14ac:dyDescent="0.25">
      <c r="A206" s="32" t="s">
        <v>128</v>
      </c>
      <c r="B206" s="10" t="s">
        <v>119</v>
      </c>
      <c r="C206" s="119" t="s">
        <v>684</v>
      </c>
      <c r="D206" s="10" t="s">
        <v>20</v>
      </c>
      <c r="E206" s="119" t="s">
        <v>675</v>
      </c>
      <c r="F206" s="13">
        <f>SUMIF(AuxDemandaSIC!$B$2:$B$529,B206,AuxDemandaSIC!$C$2:$C$529)</f>
        <v>957.1325599999999</v>
      </c>
      <c r="G206" s="81">
        <f ca="1">IF(E206="Indirecta",VLOOKUP(B206,AuxPartFluGWh!$C$5:$U$152,MATCH(C206,AuxPartFluGWh!$D$4:$U$4,0)+1,FALSE)/F206,100%)</f>
        <v>5.1836640295133747E-2</v>
      </c>
      <c r="H206" s="131">
        <f t="shared" ca="1" si="119"/>
        <v>0.9387185176836188</v>
      </c>
      <c r="I206" s="13">
        <f t="shared" ref="I206:I207" ca="1" si="126">H206*F206</f>
        <v>898.47805794992723</v>
      </c>
      <c r="J206" s="133">
        <f t="shared" ca="1" si="125"/>
        <v>5.5220643162601932E-2</v>
      </c>
    </row>
    <row r="207" spans="1:10" s="28" customFormat="1" x14ac:dyDescent="0.25">
      <c r="A207" s="32" t="s">
        <v>128</v>
      </c>
      <c r="B207" s="10" t="s">
        <v>119</v>
      </c>
      <c r="C207" s="119" t="s">
        <v>685</v>
      </c>
      <c r="D207" s="10" t="s">
        <v>108</v>
      </c>
      <c r="E207" s="119" t="s">
        <v>675</v>
      </c>
      <c r="F207" s="13">
        <f>SUMIF(AuxDemandaSIC!$B$2:$B$529,B207,AuxDemandaSIC!$C$2:$C$529)</f>
        <v>957.1325599999999</v>
      </c>
      <c r="G207" s="81">
        <f ca="1">IF(E207="Indirecta",VLOOKUP(B207,AuxPartFluGWh!$C$5:$U$152,MATCH(C207,AuxPartFluGWh!$D$4:$U$4,0)+1,FALSE)/F207,100%)</f>
        <v>0</v>
      </c>
      <c r="H207" s="131">
        <f t="shared" ca="1" si="119"/>
        <v>0</v>
      </c>
      <c r="I207" s="13">
        <f t="shared" ca="1" si="126"/>
        <v>0</v>
      </c>
      <c r="J207" s="133">
        <f t="shared" ca="1" si="125"/>
        <v>5.5220643162601932E-2</v>
      </c>
    </row>
    <row r="208" spans="1:10" x14ac:dyDescent="0.25">
      <c r="A208" s="32" t="s">
        <v>128</v>
      </c>
      <c r="B208" s="10" t="s">
        <v>120</v>
      </c>
      <c r="C208" s="119" t="s">
        <v>683</v>
      </c>
      <c r="D208" s="10" t="s">
        <v>41</v>
      </c>
      <c r="E208" s="119" t="s">
        <v>675</v>
      </c>
      <c r="F208" s="13">
        <f>SUMIF(AuxDemandaSIC!$B$2:$B$529,B208,AuxDemandaSIC!$C$2:$C$529)</f>
        <v>1018.6528499999999</v>
      </c>
      <c r="G208" s="81">
        <f ca="1">IF(E208="Indirecta",VLOOKUP(B208,AuxPartFluGWh!$C$5:$U$152,MATCH(C208,AuxPartFluGWh!$D$4:$U$4,0)+1,FALSE)/F208,100%)</f>
        <v>7.0654352480464594E-5</v>
      </c>
      <c r="H208" s="131">
        <f t="shared" ca="1" si="119"/>
        <v>1.3518614844727691E-4</v>
      </c>
      <c r="I208" s="13">
        <f t="shared" ca="1" si="111"/>
        <v>0.1377077553963417</v>
      </c>
      <c r="J208" s="133">
        <f t="shared" ca="1" si="123"/>
        <v>0.52264491068047592</v>
      </c>
    </row>
    <row r="209" spans="1:10" s="28" customFormat="1" x14ac:dyDescent="0.25">
      <c r="A209" s="32" t="s">
        <v>128</v>
      </c>
      <c r="B209" s="10" t="s">
        <v>120</v>
      </c>
      <c r="C209" s="119" t="s">
        <v>684</v>
      </c>
      <c r="D209" s="10" t="s">
        <v>20</v>
      </c>
      <c r="E209" s="119" t="s">
        <v>675</v>
      </c>
      <c r="F209" s="13">
        <f>SUMIF(AuxDemandaSIC!$B$2:$B$529,B209,AuxDemandaSIC!$C$2:$C$529)</f>
        <v>1018.6528499999999</v>
      </c>
      <c r="G209" s="81">
        <f ca="1">IF(E209="Indirecta",VLOOKUP(B209,AuxPartFluGWh!$C$5:$U$152,MATCH(C209,AuxPartFluGWh!$D$4:$U$4,0)+1,FALSE)/F209,100%)</f>
        <v>3.7442249722132131E-4</v>
      </c>
      <c r="H209" s="131">
        <f t="shared" ca="1" si="119"/>
        <v>7.1639939387112522E-4</v>
      </c>
      <c r="I209" s="13">
        <f t="shared" ref="I209:I210" ca="1" si="127">H209*F209</f>
        <v>0.72976228430509416</v>
      </c>
      <c r="J209" s="133">
        <f t="shared" ca="1" si="125"/>
        <v>0.52264491068047592</v>
      </c>
    </row>
    <row r="210" spans="1:10" s="28" customFormat="1" x14ac:dyDescent="0.25">
      <c r="A210" s="32" t="s">
        <v>128</v>
      </c>
      <c r="B210" s="10" t="s">
        <v>120</v>
      </c>
      <c r="C210" s="119" t="s">
        <v>685</v>
      </c>
      <c r="D210" s="10" t="s">
        <v>108</v>
      </c>
      <c r="E210" s="119" t="s">
        <v>675</v>
      </c>
      <c r="F210" s="13">
        <f>SUMIF(AuxDemandaSIC!$B$2:$B$529,B210,AuxDemandaSIC!$C$2:$C$529)</f>
        <v>1018.6528499999999</v>
      </c>
      <c r="G210" s="81">
        <f ca="1">IF(E210="Indirecta",VLOOKUP(B210,AuxPartFluGWh!$C$5:$U$152,MATCH(C210,AuxPartFluGWh!$D$4:$U$4,0)+1,FALSE)/F210,100%)</f>
        <v>0.52219983383077417</v>
      </c>
      <c r="H210" s="131">
        <f t="shared" ca="1" si="119"/>
        <v>0.99914841445768166</v>
      </c>
      <c r="I210" s="13">
        <f t="shared" ca="1" si="127"/>
        <v>1017.7853799602985</v>
      </c>
      <c r="J210" s="133">
        <f t="shared" ca="1" si="125"/>
        <v>0.52264491068047592</v>
      </c>
    </row>
    <row r="211" spans="1:10" x14ac:dyDescent="0.25">
      <c r="A211" s="32" t="s">
        <v>128</v>
      </c>
      <c r="B211" s="10" t="s">
        <v>121</v>
      </c>
      <c r="C211" s="119" t="s">
        <v>683</v>
      </c>
      <c r="D211" s="10" t="s">
        <v>41</v>
      </c>
      <c r="E211" s="119" t="s">
        <v>675</v>
      </c>
      <c r="F211" s="13">
        <f>SUMIF(AuxDemandaSIC!$B$2:$B$529,B211,AuxDemandaSIC!$C$2:$C$529)</f>
        <v>2209.2940700000004</v>
      </c>
      <c r="G211" s="81">
        <f ca="1">IF(E211="Indirecta",VLOOKUP(B211,AuxPartFluGWh!$C$5:$U$152,MATCH(C211,AuxPartFluGWh!$D$4:$U$4,0)+1,FALSE)/F211,100%)</f>
        <v>6.8488144132039581E-5</v>
      </c>
      <c r="H211" s="131">
        <f t="shared" ca="1" si="119"/>
        <v>1.303412919492197E-4</v>
      </c>
      <c r="I211" s="13">
        <f t="shared" ca="1" si="111"/>
        <v>0.2879622433795499</v>
      </c>
      <c r="J211" s="133">
        <f t="shared" ca="1" si="123"/>
        <v>0.52545239584338488</v>
      </c>
    </row>
    <row r="212" spans="1:10" s="28" customFormat="1" x14ac:dyDescent="0.25">
      <c r="A212" s="32" t="s">
        <v>128</v>
      </c>
      <c r="B212" s="10" t="s">
        <v>121</v>
      </c>
      <c r="C212" s="119" t="s">
        <v>684</v>
      </c>
      <c r="D212" s="10" t="s">
        <v>20</v>
      </c>
      <c r="E212" s="119" t="s">
        <v>675</v>
      </c>
      <c r="F212" s="13">
        <f>SUMIF(AuxDemandaSIC!$B$2:$B$529,B212,AuxDemandaSIC!$C$2:$C$529)</f>
        <v>2209.2940700000004</v>
      </c>
      <c r="G212" s="81">
        <f ca="1">IF(E212="Indirecta",VLOOKUP(B212,AuxPartFluGWh!$C$5:$U$152,MATCH(C212,AuxPartFluGWh!$D$4:$U$4,0)+1,FALSE)/F212,100%)</f>
        <v>3.6129269929737373E-4</v>
      </c>
      <c r="H212" s="131">
        <f t="shared" ca="1" si="119"/>
        <v>6.8758407451444906E-4</v>
      </c>
      <c r="I212" s="13">
        <f t="shared" ref="I212:I213" ca="1" si="128">H212*F212</f>
        <v>1.5190754184512107</v>
      </c>
      <c r="J212" s="133">
        <f t="shared" ca="1" si="125"/>
        <v>0.52545239584338488</v>
      </c>
    </row>
    <row r="213" spans="1:10" s="28" customFormat="1" x14ac:dyDescent="0.25">
      <c r="A213" s="32" t="s">
        <v>128</v>
      </c>
      <c r="B213" s="10" t="s">
        <v>121</v>
      </c>
      <c r="C213" s="119" t="s">
        <v>685</v>
      </c>
      <c r="D213" s="10" t="s">
        <v>108</v>
      </c>
      <c r="E213" s="119" t="s">
        <v>675</v>
      </c>
      <c r="F213" s="13">
        <f>SUMIF(AuxDemandaSIC!$B$2:$B$529,B213,AuxDemandaSIC!$C$2:$C$529)</f>
        <v>2209.2940700000004</v>
      </c>
      <c r="G213" s="81">
        <f ca="1">IF(E213="Indirecta",VLOOKUP(B213,AuxPartFluGWh!$C$5:$U$152,MATCH(C213,AuxPartFluGWh!$D$4:$U$4,0)+1,FALSE)/F213,100%)</f>
        <v>0.52502261499995551</v>
      </c>
      <c r="H213" s="131">
        <f t="shared" ca="1" si="119"/>
        <v>0.99918207463353637</v>
      </c>
      <c r="I213" s="13">
        <f t="shared" ca="1" si="128"/>
        <v>2207.4870323381697</v>
      </c>
      <c r="J213" s="133">
        <f t="shared" ca="1" si="125"/>
        <v>0.52545239584338488</v>
      </c>
    </row>
    <row r="214" spans="1:10" x14ac:dyDescent="0.25">
      <c r="A214" s="32" t="s">
        <v>128</v>
      </c>
      <c r="B214" s="10" t="s">
        <v>122</v>
      </c>
      <c r="C214" s="119"/>
      <c r="D214" s="10" t="s">
        <v>108</v>
      </c>
      <c r="E214" s="119" t="s">
        <v>674</v>
      </c>
      <c r="F214" s="13">
        <f>SUMIF(AuxDemandaSIC!$B$2:$B$529,B214,AuxDemandaSIC!$C$2:$C$529)</f>
        <v>4678.0858900000003</v>
      </c>
      <c r="G214" s="81">
        <f>IF(E214="Indirecta",VLOOKUP(B214,AuxPartFluGWh!$C$5:$U$152,MATCH(C214,AuxPartFluGWh!$D$4:$U$4,0)+1,FALSE)/F214,100%)</f>
        <v>1</v>
      </c>
      <c r="H214" s="131">
        <f t="shared" si="119"/>
        <v>1</v>
      </c>
      <c r="I214" s="13">
        <f t="shared" si="111"/>
        <v>4678.0858900000003</v>
      </c>
      <c r="J214" s="133"/>
    </row>
    <row r="215" spans="1:10" x14ac:dyDescent="0.25">
      <c r="A215" s="32" t="s">
        <v>128</v>
      </c>
      <c r="B215" s="10" t="s">
        <v>123</v>
      </c>
      <c r="C215" s="119"/>
      <c r="D215" s="10" t="s">
        <v>160</v>
      </c>
      <c r="E215" s="119" t="s">
        <v>674</v>
      </c>
      <c r="F215" s="13">
        <f>SUMIF(AuxDemandaSIC!$B$2:$B$529,B215,AuxDemandaSIC!$C$2:$C$529)</f>
        <v>695.71917000000008</v>
      </c>
      <c r="G215" s="81">
        <f>IF(E215="Indirecta",VLOOKUP(B215,AuxPartFluGWh!$C$5:$U$152,MATCH(C215,AuxPartFluGWh!$D$4:$U$4,0)+1,FALSE)/F215,100%)</f>
        <v>1</v>
      </c>
      <c r="H215" s="131">
        <f t="shared" si="119"/>
        <v>1</v>
      </c>
      <c r="I215" s="13">
        <f t="shared" si="111"/>
        <v>695.71917000000008</v>
      </c>
      <c r="J215" s="133"/>
    </row>
    <row r="216" spans="1:10" x14ac:dyDescent="0.25">
      <c r="A216" s="32" t="s">
        <v>128</v>
      </c>
      <c r="B216" s="10" t="s">
        <v>124</v>
      </c>
      <c r="C216" s="119"/>
      <c r="D216" s="10" t="s">
        <v>21</v>
      </c>
      <c r="E216" s="119" t="s">
        <v>674</v>
      </c>
      <c r="F216" s="13">
        <f>SUMIF(AuxDemandaSIC!$B$2:$B$529,B216,AuxDemandaSIC!$C$2:$C$529)</f>
        <v>952.47997999999995</v>
      </c>
      <c r="G216" s="81">
        <f>IF(E216="Indirecta",VLOOKUP(B216,AuxPartFluGWh!$C$5:$U$152,MATCH(C216,AuxPartFluGWh!$D$4:$U$4,0)+1,FALSE)/F216,100%)</f>
        <v>1</v>
      </c>
      <c r="H216" s="131">
        <f t="shared" si="119"/>
        <v>1</v>
      </c>
      <c r="I216" s="13">
        <f t="shared" si="111"/>
        <v>952.47997999999995</v>
      </c>
      <c r="J216" s="133"/>
    </row>
    <row r="217" spans="1:10" x14ac:dyDescent="0.25">
      <c r="A217" s="32" t="s">
        <v>128</v>
      </c>
      <c r="B217" s="10" t="s">
        <v>125</v>
      </c>
      <c r="C217" s="119"/>
      <c r="D217" s="10" t="s">
        <v>21</v>
      </c>
      <c r="E217" s="119" t="s">
        <v>674</v>
      </c>
      <c r="F217" s="13">
        <f>SUMIF(AuxDemandaSIC!$B$2:$B$529,B217,AuxDemandaSIC!$C$2:$C$529)</f>
        <v>1895.0432099999996</v>
      </c>
      <c r="G217" s="81">
        <f>IF(E217="Indirecta",VLOOKUP(B217,AuxPartFluGWh!$C$5:$U$152,MATCH(C217,AuxPartFluGWh!$D$4:$U$4,0)+1,FALSE)/F217,100%)</f>
        <v>1</v>
      </c>
      <c r="H217" s="131">
        <f t="shared" si="119"/>
        <v>1</v>
      </c>
      <c r="I217" s="13">
        <f t="shared" si="111"/>
        <v>1895.0432099999996</v>
      </c>
      <c r="J217" s="133"/>
    </row>
    <row r="218" spans="1:10" x14ac:dyDescent="0.25">
      <c r="A218" s="32" t="s">
        <v>128</v>
      </c>
      <c r="B218" s="10" t="s">
        <v>126</v>
      </c>
      <c r="C218" s="119"/>
      <c r="D218" s="10" t="s">
        <v>160</v>
      </c>
      <c r="E218" s="119" t="s">
        <v>674</v>
      </c>
      <c r="F218" s="13">
        <f>SUMIF(AuxDemandaSIC!$B$2:$B$529,B218,AuxDemandaSIC!$C$2:$C$529)</f>
        <v>927.47689000000003</v>
      </c>
      <c r="G218" s="81">
        <f>IF(E218="Indirecta",VLOOKUP(B218,AuxPartFluGWh!$C$5:$U$152,MATCH(C218,AuxPartFluGWh!$D$4:$U$4,0)+1,FALSE)/F218,100%)</f>
        <v>1</v>
      </c>
      <c r="H218" s="131">
        <f t="shared" si="119"/>
        <v>1</v>
      </c>
      <c r="I218" s="13">
        <f t="shared" si="111"/>
        <v>927.47689000000003</v>
      </c>
      <c r="J218" s="133"/>
    </row>
    <row r="219" spans="1:10" x14ac:dyDescent="0.25">
      <c r="A219" s="32" t="s">
        <v>128</v>
      </c>
      <c r="B219" s="10" t="s">
        <v>127</v>
      </c>
      <c r="C219" s="119" t="s">
        <v>683</v>
      </c>
      <c r="D219" s="10" t="s">
        <v>41</v>
      </c>
      <c r="E219" s="119" t="s">
        <v>675</v>
      </c>
      <c r="F219" s="13">
        <f>SUMIF(AuxDemandaSIC!$B$2:$B$529,B219,AuxDemandaSIC!$C$2:$C$529)</f>
        <v>3489.6324800000002</v>
      </c>
      <c r="G219" s="81">
        <f ca="1">IF(E219="Indirecta",VLOOKUP(B219,AuxPartFluGWh!$C$5:$U$152,MATCH(C219,AuxPartFluGWh!$D$4:$U$4,0)+1,FALSE)/F219,100%)</f>
        <v>5.6849658948945675E-3</v>
      </c>
      <c r="H219" s="131">
        <f t="shared" ca="1" si="119"/>
        <v>0.16887769935576724</v>
      </c>
      <c r="I219" s="13">
        <f t="shared" ca="1" si="111"/>
        <v>589.32110481956045</v>
      </c>
      <c r="J219" s="133">
        <f t="shared" ref="J219" ca="1" si="129">SUM(G219:G221)</f>
        <v>3.3663212588645582E-2</v>
      </c>
    </row>
    <row r="220" spans="1:10" s="28" customFormat="1" x14ac:dyDescent="0.25">
      <c r="A220" s="32" t="s">
        <v>128</v>
      </c>
      <c r="B220" s="10" t="s">
        <v>127</v>
      </c>
      <c r="C220" s="119" t="s">
        <v>684</v>
      </c>
      <c r="D220" s="10" t="s">
        <v>20</v>
      </c>
      <c r="E220" s="119" t="s">
        <v>675</v>
      </c>
      <c r="F220" s="13">
        <f>SUMIF(AuxDemandaSIC!$B$2:$B$529,B220,AuxDemandaSIC!$C$2:$C$529)</f>
        <v>3489.6324800000002</v>
      </c>
      <c r="G220" s="81">
        <f ca="1">IF(E220="Indirecta",VLOOKUP(B220,AuxPartFluGWh!$C$5:$U$152,MATCH(C220,AuxPartFluGWh!$D$4:$U$4,0)+1,FALSE)/F220,100%)</f>
        <v>2.7978246693751017E-2</v>
      </c>
      <c r="H220" s="131">
        <f t="shared" ca="1" si="119"/>
        <v>0.83112230064423287</v>
      </c>
      <c r="I220" s="13">
        <f t="shared" ref="I220:I221" ca="1" si="130">H220*F220</f>
        <v>2900.3113751804403</v>
      </c>
      <c r="J220" s="133">
        <f t="shared" ref="J220:J221" ca="1" si="131">J219</f>
        <v>3.3663212588645582E-2</v>
      </c>
    </row>
    <row r="221" spans="1:10" s="28" customFormat="1" x14ac:dyDescent="0.25">
      <c r="A221" s="32" t="s">
        <v>128</v>
      </c>
      <c r="B221" s="10" t="s">
        <v>127</v>
      </c>
      <c r="C221" s="119" t="s">
        <v>685</v>
      </c>
      <c r="D221" s="10" t="s">
        <v>108</v>
      </c>
      <c r="E221" s="119" t="s">
        <v>675</v>
      </c>
      <c r="F221" s="13">
        <f>SUMIF(AuxDemandaSIC!$B$2:$B$529,B221,AuxDemandaSIC!$C$2:$C$529)</f>
        <v>3489.6324800000002</v>
      </c>
      <c r="G221" s="81">
        <f ca="1">IF(E221="Indirecta",VLOOKUP(B221,AuxPartFluGWh!$C$5:$U$152,MATCH(C221,AuxPartFluGWh!$D$4:$U$4,0)+1,FALSE)/F221,100%)</f>
        <v>0</v>
      </c>
      <c r="H221" s="131">
        <f t="shared" ca="1" si="119"/>
        <v>0</v>
      </c>
      <c r="I221" s="13">
        <f t="shared" ca="1" si="130"/>
        <v>0</v>
      </c>
      <c r="J221" s="133">
        <f t="shared" ca="1" si="131"/>
        <v>3.3663212588645582E-2</v>
      </c>
    </row>
    <row r="222" spans="1:10" x14ac:dyDescent="0.25">
      <c r="A222" s="32" t="s">
        <v>169</v>
      </c>
      <c r="B222" s="10" t="s">
        <v>170</v>
      </c>
      <c r="C222" s="119"/>
      <c r="D222" s="10" t="s">
        <v>20</v>
      </c>
      <c r="E222" s="119" t="s">
        <v>674</v>
      </c>
      <c r="F222" s="13">
        <f>SUMIF(AuxDemandaSIC!$B$2:$B$529,B222,AuxDemandaSIC!$C$2:$C$529)</f>
        <v>0.35823000000000005</v>
      </c>
      <c r="G222" s="81">
        <f>IF(E222="Indirecta",VLOOKUP(B222,AuxPartFluGWh!$C$5:$U$152,MATCH(C222,AuxPartFluGWh!$D$4:$U$4,0)+1,FALSE)/F222,100%)</f>
        <v>1</v>
      </c>
      <c r="H222" s="131">
        <f t="shared" si="119"/>
        <v>1</v>
      </c>
      <c r="I222" s="13">
        <f t="shared" si="111"/>
        <v>0.35823000000000005</v>
      </c>
      <c r="J222" s="133"/>
    </row>
    <row r="223" spans="1:10" x14ac:dyDescent="0.25">
      <c r="A223" s="32" t="s">
        <v>159</v>
      </c>
      <c r="B223" s="10" t="s">
        <v>21</v>
      </c>
      <c r="C223" s="119"/>
      <c r="D223" s="10" t="s">
        <v>21</v>
      </c>
      <c r="E223" s="119" t="s">
        <v>674</v>
      </c>
      <c r="F223" s="13">
        <f>SUMIF(AuxDemandaSIC!$B$2:$B$529,B223,AuxDemandaSIC!$C$2:$C$529)</f>
        <v>0</v>
      </c>
      <c r="G223" s="81">
        <f>IF(E223="Indirecta",VLOOKUP(B223,AuxPartFluGWh!$C$5:$U$152,MATCH(C223,AuxPartFluGWh!$D$4:$U$4,0)+1,FALSE)/F223,100%)</f>
        <v>1</v>
      </c>
      <c r="H223" s="131">
        <f t="shared" si="119"/>
        <v>1</v>
      </c>
      <c r="I223" s="13">
        <f t="shared" si="111"/>
        <v>0</v>
      </c>
      <c r="J223" s="133"/>
    </row>
    <row r="224" spans="1:10" x14ac:dyDescent="0.25">
      <c r="A224" s="32" t="s">
        <v>159</v>
      </c>
      <c r="B224" s="10" t="s">
        <v>160</v>
      </c>
      <c r="C224" s="119"/>
      <c r="D224" s="10" t="s">
        <v>160</v>
      </c>
      <c r="E224" s="119" t="s">
        <v>674</v>
      </c>
      <c r="F224" s="13">
        <f>SUMIF(AuxDemandaSIC!$B$2:$B$529,B224,AuxDemandaSIC!$C$2:$C$529)</f>
        <v>157.34252000000001</v>
      </c>
      <c r="G224" s="81">
        <f>IF(E224="Indirecta",VLOOKUP(B224,AuxPartFluGWh!$C$5:$U$152,MATCH(C224,AuxPartFluGWh!$D$4:$U$4,0)+1,FALSE)/F224,100%)</f>
        <v>1</v>
      </c>
      <c r="H224" s="131">
        <f t="shared" si="119"/>
        <v>1</v>
      </c>
      <c r="I224" s="13">
        <f t="shared" si="111"/>
        <v>157.34252000000001</v>
      </c>
      <c r="J224" s="133"/>
    </row>
    <row r="225" spans="1:10" x14ac:dyDescent="0.25">
      <c r="A225" s="32" t="s">
        <v>129</v>
      </c>
      <c r="B225" s="10" t="s">
        <v>130</v>
      </c>
      <c r="C225" s="119" t="s">
        <v>686</v>
      </c>
      <c r="D225" s="10" t="s">
        <v>162</v>
      </c>
      <c r="E225" s="119" t="s">
        <v>675</v>
      </c>
      <c r="F225" s="13">
        <f>SUMIF(AuxDemandaSIC!$B$2:$B$529,B225,AuxDemandaSIC!$C$2:$C$529)</f>
        <v>3050.1900099999993</v>
      </c>
      <c r="G225" s="81">
        <f ca="1">IF(E225="Indirecta",VLOOKUP(B225,AuxPartFluGWh!$C$5:$U$152,MATCH(C225,AuxPartFluGWh!$D$4:$U$4,0)+1,FALSE)/F225,100%)</f>
        <v>0.21252460482346364</v>
      </c>
      <c r="H225" s="131">
        <f t="shared" ca="1" si="119"/>
        <v>0.35328136516478509</v>
      </c>
      <c r="I225" s="13">
        <f t="shared" ca="1" si="111"/>
        <v>1077.5752907447893</v>
      </c>
      <c r="J225" s="133">
        <f t="shared" ref="J225:J253" ca="1" si="132">SUM(G225:G228)</f>
        <v>0.60157320985309637</v>
      </c>
    </row>
    <row r="226" spans="1:10" s="28" customFormat="1" x14ac:dyDescent="0.25">
      <c r="A226" s="32" t="s">
        <v>129</v>
      </c>
      <c r="B226" s="10" t="s">
        <v>130</v>
      </c>
      <c r="C226" s="119" t="s">
        <v>687</v>
      </c>
      <c r="D226" s="10" t="s">
        <v>24</v>
      </c>
      <c r="E226" s="119" t="s">
        <v>675</v>
      </c>
      <c r="F226" s="13">
        <f>SUMIF(AuxDemandaSIC!$B$2:$B$529,B226,AuxDemandaSIC!$C$2:$C$529)</f>
        <v>3050.1900099999993</v>
      </c>
      <c r="G226" s="81">
        <f ca="1">IF(E226="Indirecta",VLOOKUP(B226,AuxPartFluGWh!$C$5:$U$152,MATCH(C226,AuxPartFluGWh!$D$4:$U$4,0)+1,FALSE)/F226,100%)</f>
        <v>0.11468563460601841</v>
      </c>
      <c r="H226" s="131">
        <f t="shared" ca="1" si="119"/>
        <v>0.19064285564515837</v>
      </c>
      <c r="I226" s="13">
        <f t="shared" ref="I226:I228" ca="1" si="133">H226*F226</f>
        <v>581.49693376673406</v>
      </c>
      <c r="J226" s="133">
        <f t="shared" ref="J226:J256" ca="1" si="134">J225</f>
        <v>0.60157320985309637</v>
      </c>
    </row>
    <row r="227" spans="1:10" s="28" customFormat="1" x14ac:dyDescent="0.25">
      <c r="A227" s="32" t="s">
        <v>129</v>
      </c>
      <c r="B227" s="10" t="s">
        <v>130</v>
      </c>
      <c r="C227" s="119" t="s">
        <v>688</v>
      </c>
      <c r="D227" s="10" t="s">
        <v>108</v>
      </c>
      <c r="E227" s="119" t="s">
        <v>675</v>
      </c>
      <c r="F227" s="13">
        <f>SUMIF(AuxDemandaSIC!$B$2:$B$529,B227,AuxDemandaSIC!$C$2:$C$529)</f>
        <v>3050.1900099999993</v>
      </c>
      <c r="G227" s="81">
        <f ca="1">IF(E227="Indirecta",VLOOKUP(B227,AuxPartFluGWh!$C$5:$U$152,MATCH(C227,AuxPartFluGWh!$D$4:$U$4,0)+1,FALSE)/F227,100%)</f>
        <v>0.17752218282218785</v>
      </c>
      <c r="H227" s="131">
        <f t="shared" ca="1" si="119"/>
        <v>0.29509655668599105</v>
      </c>
      <c r="I227" s="13">
        <f t="shared" ca="1" si="133"/>
        <v>900.10056918900841</v>
      </c>
      <c r="J227" s="133">
        <f t="shared" ca="1" si="134"/>
        <v>0.60157320985309637</v>
      </c>
    </row>
    <row r="228" spans="1:10" s="28" customFormat="1" x14ac:dyDescent="0.25">
      <c r="A228" s="32" t="s">
        <v>129</v>
      </c>
      <c r="B228" s="10" t="s">
        <v>130</v>
      </c>
      <c r="C228" s="119" t="s">
        <v>685</v>
      </c>
      <c r="D228" s="10" t="s">
        <v>108</v>
      </c>
      <c r="E228" s="119" t="s">
        <v>675</v>
      </c>
      <c r="F228" s="13">
        <f>SUMIF(AuxDemandaSIC!$B$2:$B$529,B228,AuxDemandaSIC!$C$2:$C$529)</f>
        <v>3050.1900099999993</v>
      </c>
      <c r="G228" s="81">
        <f ca="1">IF(E228="Indirecta",VLOOKUP(B228,AuxPartFluGWh!$C$5:$U$152,MATCH(C228,AuxPartFluGWh!$D$4:$U$4,0)+1,FALSE)/F228,100%)</f>
        <v>9.6840787601426601E-2</v>
      </c>
      <c r="H228" s="131">
        <f t="shared" ca="1" si="119"/>
        <v>0.16097922250406568</v>
      </c>
      <c r="I228" s="13">
        <f t="shared" ca="1" si="133"/>
        <v>491.0172162994682</v>
      </c>
      <c r="J228" s="133">
        <f t="shared" ca="1" si="134"/>
        <v>0.60157320985309637</v>
      </c>
    </row>
    <row r="229" spans="1:10" x14ac:dyDescent="0.25">
      <c r="A229" s="32" t="s">
        <v>129</v>
      </c>
      <c r="B229" s="10" t="s">
        <v>131</v>
      </c>
      <c r="C229" s="119" t="s">
        <v>686</v>
      </c>
      <c r="D229" s="10" t="s">
        <v>162</v>
      </c>
      <c r="E229" s="119" t="s">
        <v>675</v>
      </c>
      <c r="F229" s="13">
        <f>SUMIF(AuxDemandaSIC!$B$2:$B$529,B229,AuxDemandaSIC!$C$2:$C$529)</f>
        <v>4475.8724699999984</v>
      </c>
      <c r="G229" s="81">
        <f ca="1">IF(E229="Indirecta",VLOOKUP(B229,AuxPartFluGWh!$C$5:$U$152,MATCH(C229,AuxPartFluGWh!$D$4:$U$4,0)+1,FALSE)/F229,100%)</f>
        <v>0.26209500333604691</v>
      </c>
      <c r="H229" s="131">
        <f t="shared" ca="1" si="119"/>
        <v>0.42664426371632391</v>
      </c>
      <c r="I229" s="13">
        <f t="shared" ca="1" si="111"/>
        <v>1909.6053144513135</v>
      </c>
      <c r="J229" s="133">
        <f t="shared" ca="1" si="132"/>
        <v>0.61431741998133149</v>
      </c>
    </row>
    <row r="230" spans="1:10" s="28" customFormat="1" x14ac:dyDescent="0.25">
      <c r="A230" s="32" t="s">
        <v>129</v>
      </c>
      <c r="B230" s="10" t="s">
        <v>131</v>
      </c>
      <c r="C230" s="119" t="s">
        <v>687</v>
      </c>
      <c r="D230" s="10" t="s">
        <v>24</v>
      </c>
      <c r="E230" s="119" t="s">
        <v>675</v>
      </c>
      <c r="F230" s="13">
        <f>SUMIF(AuxDemandaSIC!$B$2:$B$529,B230,AuxDemandaSIC!$C$2:$C$529)</f>
        <v>4475.8724699999984</v>
      </c>
      <c r="G230" s="81">
        <f ca="1">IF(E230="Indirecta",VLOOKUP(B230,AuxPartFluGWh!$C$5:$U$152,MATCH(C230,AuxPartFluGWh!$D$4:$U$4,0)+1,FALSE)/F230,100%)</f>
        <v>0.12776053375241223</v>
      </c>
      <c r="H230" s="131">
        <f t="shared" ca="1" si="119"/>
        <v>0.20797153002155586</v>
      </c>
      <c r="I230" s="13">
        <f t="shared" ref="I230:I232" ca="1" si="135">H230*F230</f>
        <v>930.85404576726</v>
      </c>
      <c r="J230" s="133">
        <f t="shared" ca="1" si="134"/>
        <v>0.61431741998133149</v>
      </c>
    </row>
    <row r="231" spans="1:10" s="28" customFormat="1" x14ac:dyDescent="0.25">
      <c r="A231" s="32" t="s">
        <v>129</v>
      </c>
      <c r="B231" s="10" t="s">
        <v>131</v>
      </c>
      <c r="C231" s="119" t="s">
        <v>688</v>
      </c>
      <c r="D231" s="10" t="s">
        <v>108</v>
      </c>
      <c r="E231" s="119" t="s">
        <v>675</v>
      </c>
      <c r="F231" s="13">
        <f>SUMIF(AuxDemandaSIC!$B$2:$B$529,B231,AuxDemandaSIC!$C$2:$C$529)</f>
        <v>4475.8724699999984</v>
      </c>
      <c r="G231" s="81">
        <f ca="1">IF(E231="Indirecta",VLOOKUP(B231,AuxPartFluGWh!$C$5:$U$152,MATCH(C231,AuxPartFluGWh!$D$4:$U$4,0)+1,FALSE)/F231,100%)</f>
        <v>0.14586402270991988</v>
      </c>
      <c r="H231" s="131">
        <f t="shared" ca="1" si="119"/>
        <v>0.23744080497400277</v>
      </c>
      <c r="I231" s="13">
        <f t="shared" ca="1" si="135"/>
        <v>1062.7547622377776</v>
      </c>
      <c r="J231" s="133">
        <f t="shared" ca="1" si="134"/>
        <v>0.61431741998133149</v>
      </c>
    </row>
    <row r="232" spans="1:10" s="28" customFormat="1" x14ac:dyDescent="0.25">
      <c r="A232" s="32" t="s">
        <v>129</v>
      </c>
      <c r="B232" s="10" t="s">
        <v>131</v>
      </c>
      <c r="C232" s="119" t="s">
        <v>685</v>
      </c>
      <c r="D232" s="10" t="s">
        <v>108</v>
      </c>
      <c r="E232" s="119" t="s">
        <v>675</v>
      </c>
      <c r="F232" s="13">
        <f>SUMIF(AuxDemandaSIC!$B$2:$B$529,B232,AuxDemandaSIC!$C$2:$C$529)</f>
        <v>4475.8724699999984</v>
      </c>
      <c r="G232" s="81">
        <f ca="1">IF(E232="Indirecta",VLOOKUP(B232,AuxPartFluGWh!$C$5:$U$152,MATCH(C232,AuxPartFluGWh!$D$4:$U$4,0)+1,FALSE)/F232,100%)</f>
        <v>7.859786018295245E-2</v>
      </c>
      <c r="H232" s="131">
        <f t="shared" ca="1" si="119"/>
        <v>0.1279434012881174</v>
      </c>
      <c r="I232" s="13">
        <f t="shared" ca="1" si="135"/>
        <v>572.65834754364698</v>
      </c>
      <c r="J232" s="133">
        <f t="shared" ca="1" si="134"/>
        <v>0.61431741998133149</v>
      </c>
    </row>
    <row r="233" spans="1:10" x14ac:dyDescent="0.25">
      <c r="A233" s="32" t="s">
        <v>129</v>
      </c>
      <c r="B233" s="10" t="s">
        <v>132</v>
      </c>
      <c r="C233" s="119" t="s">
        <v>686</v>
      </c>
      <c r="D233" s="10" t="s">
        <v>162</v>
      </c>
      <c r="E233" s="119" t="s">
        <v>675</v>
      </c>
      <c r="F233" s="13">
        <f>SUMIF(AuxDemandaSIC!$B$2:$B$529,B233,AuxDemandaSIC!$C$2:$C$529)</f>
        <v>1462.8304700000003</v>
      </c>
      <c r="G233" s="81">
        <f ca="1">IF(E233="Indirecta",VLOOKUP(B233,AuxPartFluGWh!$C$5:$U$152,MATCH(C233,AuxPartFluGWh!$D$4:$U$4,0)+1,FALSE)/F233,100%)</f>
        <v>0.30051231828424962</v>
      </c>
      <c r="H233" s="131">
        <f t="shared" ca="1" si="119"/>
        <v>0.48666748242948565</v>
      </c>
      <c r="I233" s="13">
        <f t="shared" ca="1" si="111"/>
        <v>711.91202205604145</v>
      </c>
      <c r="J233" s="133">
        <f t="shared" ca="1" si="132"/>
        <v>0.61749002991542901</v>
      </c>
    </row>
    <row r="234" spans="1:10" s="28" customFormat="1" x14ac:dyDescent="0.25">
      <c r="A234" s="32" t="s">
        <v>129</v>
      </c>
      <c r="B234" s="10" t="s">
        <v>132</v>
      </c>
      <c r="C234" s="119" t="s">
        <v>687</v>
      </c>
      <c r="D234" s="10" t="s">
        <v>24</v>
      </c>
      <c r="E234" s="119" t="s">
        <v>675</v>
      </c>
      <c r="F234" s="13">
        <f>SUMIF(AuxDemandaSIC!$B$2:$B$529,B234,AuxDemandaSIC!$C$2:$C$529)</f>
        <v>1462.8304700000003</v>
      </c>
      <c r="G234" s="81">
        <f ca="1">IF(E234="Indirecta",VLOOKUP(B234,AuxPartFluGWh!$C$5:$U$152,MATCH(C234,AuxPartFluGWh!$D$4:$U$4,0)+1,FALSE)/F234,100%)</f>
        <v>0.13731581849235763</v>
      </c>
      <c r="H234" s="131">
        <f t="shared" ca="1" si="119"/>
        <v>0.22237738560922887</v>
      </c>
      <c r="I234" s="13">
        <f t="shared" ref="I234:I236" ca="1" si="136">H234*F234</f>
        <v>325.30041550811956</v>
      </c>
      <c r="J234" s="133">
        <f t="shared" ca="1" si="134"/>
        <v>0.61749002991542901</v>
      </c>
    </row>
    <row r="235" spans="1:10" s="28" customFormat="1" x14ac:dyDescent="0.25">
      <c r="A235" s="32" t="s">
        <v>129</v>
      </c>
      <c r="B235" s="10" t="s">
        <v>132</v>
      </c>
      <c r="C235" s="119" t="s">
        <v>688</v>
      </c>
      <c r="D235" s="10" t="s">
        <v>108</v>
      </c>
      <c r="E235" s="119" t="s">
        <v>675</v>
      </c>
      <c r="F235" s="13">
        <f>SUMIF(AuxDemandaSIC!$B$2:$B$529,B235,AuxDemandaSIC!$C$2:$C$529)</f>
        <v>1462.8304700000003</v>
      </c>
      <c r="G235" s="81">
        <f ca="1">IF(E235="Indirecta",VLOOKUP(B235,AuxPartFluGWh!$C$5:$U$152,MATCH(C235,AuxPartFluGWh!$D$4:$U$4,0)+1,FALSE)/F235,100%)</f>
        <v>0.11748388354697256</v>
      </c>
      <c r="H235" s="131">
        <f t="shared" ca="1" si="119"/>
        <v>0.19026037321292957</v>
      </c>
      <c r="I235" s="13">
        <f t="shared" ca="1" si="136"/>
        <v>278.31867116944522</v>
      </c>
      <c r="J235" s="133">
        <f t="shared" ca="1" si="134"/>
        <v>0.61749002991542901</v>
      </c>
    </row>
    <row r="236" spans="1:10" s="28" customFormat="1" x14ac:dyDescent="0.25">
      <c r="A236" s="32" t="s">
        <v>129</v>
      </c>
      <c r="B236" s="10" t="s">
        <v>132</v>
      </c>
      <c r="C236" s="119" t="s">
        <v>685</v>
      </c>
      <c r="D236" s="10" t="s">
        <v>108</v>
      </c>
      <c r="E236" s="119" t="s">
        <v>675</v>
      </c>
      <c r="F236" s="13">
        <f>SUMIF(AuxDemandaSIC!$B$2:$B$529,B236,AuxDemandaSIC!$C$2:$C$529)</f>
        <v>1462.8304700000003</v>
      </c>
      <c r="G236" s="81">
        <f ca="1">IF(E236="Indirecta",VLOOKUP(B236,AuxPartFluGWh!$C$5:$U$152,MATCH(C236,AuxPartFluGWh!$D$4:$U$4,0)+1,FALSE)/F236,100%)</f>
        <v>6.2178009591849201E-2</v>
      </c>
      <c r="H236" s="131">
        <f t="shared" ca="1" si="119"/>
        <v>0.10069475874835591</v>
      </c>
      <c r="I236" s="13">
        <f t="shared" ca="1" si="136"/>
        <v>147.29936126639413</v>
      </c>
      <c r="J236" s="133">
        <f t="shared" ca="1" si="134"/>
        <v>0.61749002991542901</v>
      </c>
    </row>
    <row r="237" spans="1:10" x14ac:dyDescent="0.25">
      <c r="A237" s="32" t="s">
        <v>129</v>
      </c>
      <c r="B237" s="10" t="s">
        <v>133</v>
      </c>
      <c r="C237" s="119" t="s">
        <v>686</v>
      </c>
      <c r="D237" s="10" t="s">
        <v>162</v>
      </c>
      <c r="E237" s="119" t="s">
        <v>675</v>
      </c>
      <c r="F237" s="13">
        <f>SUMIF(AuxDemandaSIC!$B$2:$B$529,B237,AuxDemandaSIC!$C$2:$C$529)</f>
        <v>166.92947999999998</v>
      </c>
      <c r="G237" s="81">
        <f ca="1">IF(E237="Indirecta",VLOOKUP(B237,AuxPartFluGWh!$C$5:$U$152,MATCH(C237,AuxPartFluGWh!$D$4:$U$4,0)+1,FALSE)/F237,100%)</f>
        <v>0.14581846886353778</v>
      </c>
      <c r="H237" s="131">
        <f t="shared" ca="1" si="119"/>
        <v>0.24935019342607415</v>
      </c>
      <c r="I237" s="13">
        <f t="shared" ca="1" si="111"/>
        <v>41.623898126513971</v>
      </c>
      <c r="J237" s="133">
        <f t="shared" ca="1" si="132"/>
        <v>0.584793887103076</v>
      </c>
    </row>
    <row r="238" spans="1:10" s="28" customFormat="1" x14ac:dyDescent="0.25">
      <c r="A238" s="32" t="s">
        <v>129</v>
      </c>
      <c r="B238" s="10" t="s">
        <v>133</v>
      </c>
      <c r="C238" s="119" t="s">
        <v>687</v>
      </c>
      <c r="D238" s="10" t="s">
        <v>24</v>
      </c>
      <c r="E238" s="119" t="s">
        <v>675</v>
      </c>
      <c r="F238" s="13">
        <f>SUMIF(AuxDemandaSIC!$B$2:$B$529,B238,AuxDemandaSIC!$C$2:$C$529)</f>
        <v>166.92947999999998</v>
      </c>
      <c r="G238" s="81">
        <f ca="1">IF(E238="Indirecta",VLOOKUP(B238,AuxPartFluGWh!$C$5:$U$152,MATCH(C238,AuxPartFluGWh!$D$4:$U$4,0)+1,FALSE)/F238,100%)</f>
        <v>0.30914146028179662</v>
      </c>
      <c r="H238" s="131">
        <f t="shared" ca="1" si="119"/>
        <v>0.52863319384750551</v>
      </c>
      <c r="I238" s="13">
        <f t="shared" ref="I238:I240" ca="1" si="137">H238*F238</f>
        <v>88.244464159703284</v>
      </c>
      <c r="J238" s="133">
        <f t="shared" ca="1" si="134"/>
        <v>0.584793887103076</v>
      </c>
    </row>
    <row r="239" spans="1:10" s="28" customFormat="1" x14ac:dyDescent="0.25">
      <c r="A239" s="32" t="s">
        <v>129</v>
      </c>
      <c r="B239" s="10" t="s">
        <v>133</v>
      </c>
      <c r="C239" s="119" t="s">
        <v>688</v>
      </c>
      <c r="D239" s="10" t="s">
        <v>108</v>
      </c>
      <c r="E239" s="119" t="s">
        <v>675</v>
      </c>
      <c r="F239" s="13">
        <f>SUMIF(AuxDemandaSIC!$B$2:$B$529,B239,AuxDemandaSIC!$C$2:$C$529)</f>
        <v>166.92947999999998</v>
      </c>
      <c r="G239" s="81">
        <f ca="1">IF(E239="Indirecta",VLOOKUP(B239,AuxPartFluGWh!$C$5:$U$152,MATCH(C239,AuxPartFluGWh!$D$4:$U$4,0)+1,FALSE)/F239,100%)</f>
        <v>8.5969638727093983E-2</v>
      </c>
      <c r="H239" s="131">
        <f t="shared" ca="1" si="119"/>
        <v>0.14700844284294123</v>
      </c>
      <c r="I239" s="13">
        <f t="shared" ca="1" si="137"/>
        <v>24.5400429193819</v>
      </c>
      <c r="J239" s="133">
        <f t="shared" ca="1" si="134"/>
        <v>0.584793887103076</v>
      </c>
    </row>
    <row r="240" spans="1:10" s="28" customFormat="1" x14ac:dyDescent="0.25">
      <c r="A240" s="32" t="s">
        <v>129</v>
      </c>
      <c r="B240" s="10" t="s">
        <v>133</v>
      </c>
      <c r="C240" s="119" t="s">
        <v>685</v>
      </c>
      <c r="D240" s="10" t="s">
        <v>108</v>
      </c>
      <c r="E240" s="119" t="s">
        <v>675</v>
      </c>
      <c r="F240" s="13">
        <f>SUMIF(AuxDemandaSIC!$B$2:$B$529,B240,AuxDemandaSIC!$C$2:$C$529)</f>
        <v>166.92947999999998</v>
      </c>
      <c r="G240" s="81">
        <f ca="1">IF(E240="Indirecta",VLOOKUP(B240,AuxPartFluGWh!$C$5:$U$152,MATCH(C240,AuxPartFluGWh!$D$4:$U$4,0)+1,FALSE)/F240,100%)</f>
        <v>4.3864319230647549E-2</v>
      </c>
      <c r="H240" s="131">
        <f t="shared" ca="1" si="119"/>
        <v>7.500816988347897E-2</v>
      </c>
      <c r="I240" s="13">
        <f t="shared" ca="1" si="137"/>
        <v>12.521074794400803</v>
      </c>
      <c r="J240" s="133">
        <f t="shared" ca="1" si="134"/>
        <v>0.584793887103076</v>
      </c>
    </row>
    <row r="241" spans="1:10" x14ac:dyDescent="0.25">
      <c r="A241" s="32" t="s">
        <v>129</v>
      </c>
      <c r="B241" s="10" t="s">
        <v>134</v>
      </c>
      <c r="C241" s="119" t="s">
        <v>686</v>
      </c>
      <c r="D241" s="10" t="s">
        <v>162</v>
      </c>
      <c r="E241" s="119" t="s">
        <v>675</v>
      </c>
      <c r="F241" s="13">
        <f>SUMIF(AuxDemandaSIC!$B$2:$B$529,B241,AuxDemandaSIC!$C$2:$C$529)</f>
        <v>2475.1844099999989</v>
      </c>
      <c r="G241" s="81">
        <f ca="1">IF(E241="Indirecta",VLOOKUP(B241,AuxPartFluGWh!$C$5:$U$152,MATCH(C241,AuxPartFluGWh!$D$4:$U$4,0)+1,FALSE)/F241,100%)</f>
        <v>8.0909712678330956E-2</v>
      </c>
      <c r="H241" s="131">
        <f t="shared" ca="1" si="119"/>
        <v>0.14373590670466657</v>
      </c>
      <c r="I241" s="13">
        <f t="shared" ca="1" si="111"/>
        <v>355.77287543260502</v>
      </c>
      <c r="J241" s="133">
        <f t="shared" ca="1" si="132"/>
        <v>0.56290536257287282</v>
      </c>
    </row>
    <row r="242" spans="1:10" s="28" customFormat="1" x14ac:dyDescent="0.25">
      <c r="A242" s="32" t="s">
        <v>129</v>
      </c>
      <c r="B242" s="10" t="s">
        <v>134</v>
      </c>
      <c r="C242" s="119" t="s">
        <v>687</v>
      </c>
      <c r="D242" s="10" t="s">
        <v>24</v>
      </c>
      <c r="E242" s="119" t="s">
        <v>675</v>
      </c>
      <c r="F242" s="13">
        <f>SUMIF(AuxDemandaSIC!$B$2:$B$529,B242,AuxDemandaSIC!$C$2:$C$529)</f>
        <v>2475.1844099999989</v>
      </c>
      <c r="G242" s="81">
        <f ca="1">IF(E242="Indirecta",VLOOKUP(B242,AuxPartFluGWh!$C$5:$U$152,MATCH(C242,AuxPartFluGWh!$D$4:$U$4,0)+1,FALSE)/F242,100%)</f>
        <v>0.37064916909648504</v>
      </c>
      <c r="H242" s="131">
        <f t="shared" ca="1" si="119"/>
        <v>0.65845734246047694</v>
      </c>
      <c r="I242" s="13">
        <f t="shared" ref="I242:I244" ca="1" si="138">H242*F242</f>
        <v>1629.8033487082027</v>
      </c>
      <c r="J242" s="133">
        <f t="shared" ca="1" si="134"/>
        <v>0.56290536257287282</v>
      </c>
    </row>
    <row r="243" spans="1:10" s="28" customFormat="1" x14ac:dyDescent="0.25">
      <c r="A243" s="32" t="s">
        <v>129</v>
      </c>
      <c r="B243" s="10" t="s">
        <v>134</v>
      </c>
      <c r="C243" s="119" t="s">
        <v>688</v>
      </c>
      <c r="D243" s="10" t="s">
        <v>108</v>
      </c>
      <c r="E243" s="119" t="s">
        <v>675</v>
      </c>
      <c r="F243" s="13">
        <f>SUMIF(AuxDemandaSIC!$B$2:$B$529,B243,AuxDemandaSIC!$C$2:$C$529)</f>
        <v>2475.1844099999989</v>
      </c>
      <c r="G243" s="81">
        <f ca="1">IF(E243="Indirecta",VLOOKUP(B243,AuxPartFluGWh!$C$5:$U$152,MATCH(C243,AuxPartFluGWh!$D$4:$U$4,0)+1,FALSE)/F243,100%)</f>
        <v>7.4331893387751327E-2</v>
      </c>
      <c r="H243" s="131">
        <f t="shared" ca="1" si="119"/>
        <v>0.1320504268213086</v>
      </c>
      <c r="I243" s="13">
        <f t="shared" ca="1" si="138"/>
        <v>326.84915780194876</v>
      </c>
      <c r="J243" s="133">
        <f t="shared" ca="1" si="134"/>
        <v>0.56290536257287282</v>
      </c>
    </row>
    <row r="244" spans="1:10" s="28" customFormat="1" x14ac:dyDescent="0.25">
      <c r="A244" s="32" t="s">
        <v>129</v>
      </c>
      <c r="B244" s="10" t="s">
        <v>134</v>
      </c>
      <c r="C244" s="119" t="s">
        <v>685</v>
      </c>
      <c r="D244" s="10" t="s">
        <v>108</v>
      </c>
      <c r="E244" s="119" t="s">
        <v>675</v>
      </c>
      <c r="F244" s="13">
        <f>SUMIF(AuxDemandaSIC!$B$2:$B$529,B244,AuxDemandaSIC!$C$2:$C$529)</f>
        <v>2475.1844099999989</v>
      </c>
      <c r="G244" s="81">
        <f ca="1">IF(E244="Indirecta",VLOOKUP(B244,AuxPartFluGWh!$C$5:$U$152,MATCH(C244,AuxPartFluGWh!$D$4:$U$4,0)+1,FALSE)/F244,100%)</f>
        <v>3.7014587410305499E-2</v>
      </c>
      <c r="H244" s="131">
        <f t="shared" ca="1" si="119"/>
        <v>6.5756324013547932E-2</v>
      </c>
      <c r="I244" s="13">
        <f t="shared" ca="1" si="138"/>
        <v>162.7590280572424</v>
      </c>
      <c r="J244" s="133">
        <f t="shared" ca="1" si="134"/>
        <v>0.56290536257287282</v>
      </c>
    </row>
    <row r="245" spans="1:10" x14ac:dyDescent="0.25">
      <c r="A245" s="32" t="s">
        <v>129</v>
      </c>
      <c r="B245" s="10" t="s">
        <v>135</v>
      </c>
      <c r="C245" s="119" t="s">
        <v>686</v>
      </c>
      <c r="D245" s="10" t="s">
        <v>162</v>
      </c>
      <c r="E245" s="119" t="s">
        <v>675</v>
      </c>
      <c r="F245" s="13">
        <f>SUMIF(AuxDemandaSIC!$B$2:$B$529,B245,AuxDemandaSIC!$C$2:$C$529)</f>
        <v>25.119279999999996</v>
      </c>
      <c r="G245" s="81">
        <f ca="1">IF(E245="Indirecta",VLOOKUP(B245,AuxPartFluGWh!$C$5:$U$152,MATCH(C245,AuxPartFluGWh!$D$4:$U$4,0)+1,FALSE)/F245,100%)</f>
        <v>8.2330180694644997E-2</v>
      </c>
      <c r="H245" s="131">
        <f t="shared" ca="1" si="119"/>
        <v>0.14563727000019816</v>
      </c>
      <c r="I245" s="13">
        <f t="shared" ca="1" si="111"/>
        <v>3.6583033635705773</v>
      </c>
      <c r="J245" s="133">
        <f t="shared" ca="1" si="132"/>
        <v>0.56530983239752419</v>
      </c>
    </row>
    <row r="246" spans="1:10" s="28" customFormat="1" x14ac:dyDescent="0.25">
      <c r="A246" s="32" t="s">
        <v>129</v>
      </c>
      <c r="B246" s="10" t="s">
        <v>135</v>
      </c>
      <c r="C246" s="119" t="s">
        <v>687</v>
      </c>
      <c r="D246" s="10" t="s">
        <v>24</v>
      </c>
      <c r="E246" s="119" t="s">
        <v>675</v>
      </c>
      <c r="F246" s="13">
        <f>SUMIF(AuxDemandaSIC!$B$2:$B$529,B246,AuxDemandaSIC!$C$2:$C$529)</f>
        <v>25.119279999999996</v>
      </c>
      <c r="G246" s="81">
        <f ca="1">IF(E246="Indirecta",VLOOKUP(B246,AuxPartFluGWh!$C$5:$U$152,MATCH(C246,AuxPartFluGWh!$D$4:$U$4,0)+1,FALSE)/F246,100%)</f>
        <v>0.37139994418055339</v>
      </c>
      <c r="H246" s="131">
        <f t="shared" ca="1" si="119"/>
        <v>0.65698475932289468</v>
      </c>
      <c r="I246" s="13">
        <f t="shared" ref="I246:I248" ca="1" si="139">H246*F246</f>
        <v>16.502984125164399</v>
      </c>
      <c r="J246" s="133">
        <f t="shared" ca="1" si="134"/>
        <v>0.56530983239752419</v>
      </c>
    </row>
    <row r="247" spans="1:10" s="28" customFormat="1" x14ac:dyDescent="0.25">
      <c r="A247" s="32" t="s">
        <v>129</v>
      </c>
      <c r="B247" s="10" t="s">
        <v>135</v>
      </c>
      <c r="C247" s="119" t="s">
        <v>688</v>
      </c>
      <c r="D247" s="10" t="s">
        <v>108</v>
      </c>
      <c r="E247" s="119" t="s">
        <v>675</v>
      </c>
      <c r="F247" s="13">
        <f>SUMIF(AuxDemandaSIC!$B$2:$B$529,B247,AuxDemandaSIC!$C$2:$C$529)</f>
        <v>25.119279999999996</v>
      </c>
      <c r="G247" s="81">
        <f ca="1">IF(E247="Indirecta",VLOOKUP(B247,AuxPartFluGWh!$C$5:$U$152,MATCH(C247,AuxPartFluGWh!$D$4:$U$4,0)+1,FALSE)/F247,100%)</f>
        <v>7.4463657766987865E-2</v>
      </c>
      <c r="H247" s="131">
        <f t="shared" ca="1" si="119"/>
        <v>0.13172185145123258</v>
      </c>
      <c r="I247" s="13">
        <f t="shared" ca="1" si="139"/>
        <v>3.3087580687219171</v>
      </c>
      <c r="J247" s="133">
        <f t="shared" ca="1" si="134"/>
        <v>0.56530983239752419</v>
      </c>
    </row>
    <row r="248" spans="1:10" s="28" customFormat="1" x14ac:dyDescent="0.25">
      <c r="A248" s="32" t="s">
        <v>129</v>
      </c>
      <c r="B248" s="10" t="s">
        <v>135</v>
      </c>
      <c r="C248" s="119" t="s">
        <v>685</v>
      </c>
      <c r="D248" s="10" t="s">
        <v>108</v>
      </c>
      <c r="E248" s="119" t="s">
        <v>675</v>
      </c>
      <c r="F248" s="13">
        <f>SUMIF(AuxDemandaSIC!$B$2:$B$529,B248,AuxDemandaSIC!$C$2:$C$529)</f>
        <v>25.119279999999996</v>
      </c>
      <c r="G248" s="81">
        <f ca="1">IF(E248="Indirecta",VLOOKUP(B248,AuxPartFluGWh!$C$5:$U$152,MATCH(C248,AuxPartFluGWh!$D$4:$U$4,0)+1,FALSE)/F248,100%)</f>
        <v>3.7116049755337964E-2</v>
      </c>
      <c r="H248" s="131">
        <f t="shared" ca="1" si="119"/>
        <v>6.5656119225674589E-2</v>
      </c>
      <c r="I248" s="13">
        <f t="shared" ca="1" si="139"/>
        <v>1.6492344425431029</v>
      </c>
      <c r="J248" s="133">
        <f t="shared" ca="1" si="134"/>
        <v>0.56530983239752419</v>
      </c>
    </row>
    <row r="249" spans="1:10" x14ac:dyDescent="0.25">
      <c r="A249" s="32" t="s">
        <v>129</v>
      </c>
      <c r="B249" s="10" t="s">
        <v>136</v>
      </c>
      <c r="C249" s="119" t="s">
        <v>686</v>
      </c>
      <c r="D249" s="10" t="s">
        <v>162</v>
      </c>
      <c r="E249" s="119" t="s">
        <v>675</v>
      </c>
      <c r="F249" s="13">
        <f>SUMIF(AuxDemandaSIC!$B$2:$B$529,B249,AuxDemandaSIC!$C$2:$C$529)</f>
        <v>3643.5861400000013</v>
      </c>
      <c r="G249" s="81">
        <f ca="1">IF(E249="Indirecta",VLOOKUP(B249,AuxPartFluGWh!$C$5:$U$152,MATCH(C249,AuxPartFluGWh!$D$4:$U$4,0)+1,FALSE)/F249,100%)</f>
        <v>0.17018255235960764</v>
      </c>
      <c r="H249" s="131">
        <f t="shared" ca="1" si="119"/>
        <v>0.29194161412358427</v>
      </c>
      <c r="I249" s="13">
        <f t="shared" ca="1" si="111"/>
        <v>1063.7144189099204</v>
      </c>
      <c r="J249" s="133">
        <f t="shared" ca="1" si="132"/>
        <v>0.58293351864378684</v>
      </c>
    </row>
    <row r="250" spans="1:10" s="28" customFormat="1" x14ac:dyDescent="0.25">
      <c r="A250" s="32" t="s">
        <v>129</v>
      </c>
      <c r="B250" s="10" t="s">
        <v>136</v>
      </c>
      <c r="C250" s="119" t="s">
        <v>687</v>
      </c>
      <c r="D250" s="10" t="s">
        <v>24</v>
      </c>
      <c r="E250" s="119" t="s">
        <v>675</v>
      </c>
      <c r="F250" s="13">
        <f>SUMIF(AuxDemandaSIC!$B$2:$B$529,B250,AuxDemandaSIC!$C$2:$C$529)</f>
        <v>3643.5861400000013</v>
      </c>
      <c r="G250" s="81">
        <f ca="1">IF(E250="Indirecta",VLOOKUP(B250,AuxPartFluGWh!$C$5:$U$152,MATCH(C250,AuxPartFluGWh!$D$4:$U$4,0)+1,FALSE)/F250,100%)</f>
        <v>0.19160699030160375</v>
      </c>
      <c r="H250" s="131">
        <f t="shared" ca="1" si="119"/>
        <v>0.32869441226742879</v>
      </c>
      <c r="I250" s="13">
        <f t="shared" ref="I250:I252" ca="1" si="140">H250*F250</f>
        <v>1197.6264048330499</v>
      </c>
      <c r="J250" s="133">
        <f t="shared" ca="1" si="134"/>
        <v>0.58293351864378684</v>
      </c>
    </row>
    <row r="251" spans="1:10" s="28" customFormat="1" x14ac:dyDescent="0.25">
      <c r="A251" s="32" t="s">
        <v>129</v>
      </c>
      <c r="B251" s="10" t="s">
        <v>136</v>
      </c>
      <c r="C251" s="119" t="s">
        <v>688</v>
      </c>
      <c r="D251" s="10" t="s">
        <v>108</v>
      </c>
      <c r="E251" s="119" t="s">
        <v>675</v>
      </c>
      <c r="F251" s="13">
        <f>SUMIF(AuxDemandaSIC!$B$2:$B$529,B251,AuxDemandaSIC!$C$2:$C$529)</f>
        <v>3643.5861400000013</v>
      </c>
      <c r="G251" s="81">
        <f ca="1">IF(E251="Indirecta",VLOOKUP(B251,AuxPartFluGWh!$C$5:$U$152,MATCH(C251,AuxPartFluGWh!$D$4:$U$4,0)+1,FALSE)/F251,100%)</f>
        <v>0.14394322127123396</v>
      </c>
      <c r="H251" s="131">
        <f t="shared" ca="1" si="119"/>
        <v>0.24692905222901299</v>
      </c>
      <c r="I251" s="13">
        <f t="shared" ca="1" si="140"/>
        <v>899.70727226496808</v>
      </c>
      <c r="J251" s="133">
        <f t="shared" ca="1" si="134"/>
        <v>0.58293351864378684</v>
      </c>
    </row>
    <row r="252" spans="1:10" s="28" customFormat="1" x14ac:dyDescent="0.25">
      <c r="A252" s="32" t="s">
        <v>129</v>
      </c>
      <c r="B252" s="10" t="s">
        <v>136</v>
      </c>
      <c r="C252" s="119" t="s">
        <v>685</v>
      </c>
      <c r="D252" s="10" t="s">
        <v>108</v>
      </c>
      <c r="E252" s="119" t="s">
        <v>675</v>
      </c>
      <c r="F252" s="13">
        <f>SUMIF(AuxDemandaSIC!$B$2:$B$529,B252,AuxDemandaSIC!$C$2:$C$529)</f>
        <v>3643.5861400000013</v>
      </c>
      <c r="G252" s="81">
        <f ca="1">IF(E252="Indirecta",VLOOKUP(B252,AuxPartFluGWh!$C$5:$U$152,MATCH(C252,AuxPartFluGWh!$D$4:$U$4,0)+1,FALSE)/F252,100%)</f>
        <v>7.720075471134151E-2</v>
      </c>
      <c r="H252" s="131">
        <f t="shared" ca="1" si="119"/>
        <v>0.13243492137997398</v>
      </c>
      <c r="I252" s="13">
        <f t="shared" ca="1" si="140"/>
        <v>482.53804399206302</v>
      </c>
      <c r="J252" s="133">
        <f t="shared" ca="1" si="134"/>
        <v>0.58293351864378684</v>
      </c>
    </row>
    <row r="253" spans="1:10" x14ac:dyDescent="0.25">
      <c r="A253" s="32" t="s">
        <v>129</v>
      </c>
      <c r="B253" s="10" t="s">
        <v>137</v>
      </c>
      <c r="C253" s="119" t="s">
        <v>686</v>
      </c>
      <c r="D253" s="10" t="s">
        <v>162</v>
      </c>
      <c r="E253" s="119" t="s">
        <v>675</v>
      </c>
      <c r="F253" s="13">
        <f>SUMIF(AuxDemandaSIC!$B$2:$B$529,B253,AuxDemandaSIC!$C$2:$C$529)</f>
        <v>1475.6797299999998</v>
      </c>
      <c r="G253" s="81">
        <f ca="1">IF(E253="Indirecta",VLOOKUP(B253,AuxPartFluGWh!$C$5:$U$152,MATCH(C253,AuxPartFluGWh!$D$4:$U$4,0)+1,FALSE)/F253,100%)</f>
        <v>0.28227678407085444</v>
      </c>
      <c r="H253" s="131">
        <f t="shared" ca="1" si="119"/>
        <v>0.45511042245696121</v>
      </c>
      <c r="I253" s="13">
        <f t="shared" ca="1" si="111"/>
        <v>671.59722533147442</v>
      </c>
      <c r="J253" s="133">
        <f t="shared" ca="1" si="132"/>
        <v>0.62023801289136316</v>
      </c>
    </row>
    <row r="254" spans="1:10" s="28" customFormat="1" x14ac:dyDescent="0.25">
      <c r="A254" s="32" t="s">
        <v>129</v>
      </c>
      <c r="B254" s="10" t="s">
        <v>137</v>
      </c>
      <c r="C254" s="119" t="s">
        <v>687</v>
      </c>
      <c r="D254" s="10" t="s">
        <v>24</v>
      </c>
      <c r="E254" s="119" t="s">
        <v>675</v>
      </c>
      <c r="F254" s="13">
        <f>SUMIF(AuxDemandaSIC!$B$2:$B$529,B254,AuxDemandaSIC!$C$2:$C$529)</f>
        <v>1475.6797299999998</v>
      </c>
      <c r="G254" s="81">
        <f ca="1">IF(E254="Indirecta",VLOOKUP(B254,AuxPartFluGWh!$C$5:$U$152,MATCH(C254,AuxPartFluGWh!$D$4:$U$4,0)+1,FALSE)/F254,100%)</f>
        <v>0.13312544299194476</v>
      </c>
      <c r="H254" s="131">
        <f t="shared" ca="1" si="119"/>
        <v>0.21463605942395236</v>
      </c>
      <c r="I254" s="13">
        <f t="shared" ref="I254:I256" ca="1" si="141">H254*F254</f>
        <v>316.73408221900195</v>
      </c>
      <c r="J254" s="133">
        <f t="shared" ca="1" si="134"/>
        <v>0.62023801289136316</v>
      </c>
    </row>
    <row r="255" spans="1:10" s="28" customFormat="1" x14ac:dyDescent="0.25">
      <c r="A255" s="32" t="s">
        <v>129</v>
      </c>
      <c r="B255" s="10" t="s">
        <v>137</v>
      </c>
      <c r="C255" s="119" t="s">
        <v>688</v>
      </c>
      <c r="D255" s="10" t="s">
        <v>108</v>
      </c>
      <c r="E255" s="119" t="s">
        <v>675</v>
      </c>
      <c r="F255" s="13">
        <f>SUMIF(AuxDemandaSIC!$B$2:$B$529,B255,AuxDemandaSIC!$C$2:$C$529)</f>
        <v>1475.6797299999998</v>
      </c>
      <c r="G255" s="81">
        <f ca="1">IF(E255="Indirecta",VLOOKUP(B255,AuxPartFluGWh!$C$5:$U$152,MATCH(C255,AuxPartFluGWh!$D$4:$U$4,0)+1,FALSE)/F255,100%)</f>
        <v>0.13312020764109686</v>
      </c>
      <c r="H255" s="131">
        <f t="shared" ca="1" si="119"/>
        <v>0.21462761855006351</v>
      </c>
      <c r="I255" s="13">
        <f t="shared" ca="1" si="141"/>
        <v>316.72162619250071</v>
      </c>
      <c r="J255" s="133">
        <f t="shared" ca="1" si="134"/>
        <v>0.62023801289136316</v>
      </c>
    </row>
    <row r="256" spans="1:10" s="28" customFormat="1" x14ac:dyDescent="0.25">
      <c r="A256" s="32" t="s">
        <v>129</v>
      </c>
      <c r="B256" s="10" t="s">
        <v>137</v>
      </c>
      <c r="C256" s="119" t="s">
        <v>685</v>
      </c>
      <c r="D256" s="10" t="s">
        <v>108</v>
      </c>
      <c r="E256" s="119" t="s">
        <v>675</v>
      </c>
      <c r="F256" s="13">
        <f>SUMIF(AuxDemandaSIC!$B$2:$B$529,B256,AuxDemandaSIC!$C$2:$C$529)</f>
        <v>1475.6797299999998</v>
      </c>
      <c r="G256" s="81">
        <f ca="1">IF(E256="Indirecta",VLOOKUP(B256,AuxPartFluGWh!$C$5:$U$152,MATCH(C256,AuxPartFluGWh!$D$4:$U$4,0)+1,FALSE)/F256,100%)</f>
        <v>7.1715578187467155E-2</v>
      </c>
      <c r="H256" s="131">
        <f t="shared" ca="1" si="119"/>
        <v>0.11562589956902301</v>
      </c>
      <c r="I256" s="13">
        <f t="shared" ca="1" si="141"/>
        <v>170.62679625702299</v>
      </c>
      <c r="J256" s="133">
        <f t="shared" ca="1" si="134"/>
        <v>0.62023801289136316</v>
      </c>
    </row>
    <row r="257" spans="1:10" x14ac:dyDescent="0.25">
      <c r="A257" s="32" t="s">
        <v>161</v>
      </c>
      <c r="B257" s="10" t="s">
        <v>162</v>
      </c>
      <c r="C257" s="119"/>
      <c r="D257" s="10" t="s">
        <v>162</v>
      </c>
      <c r="E257" s="119" t="s">
        <v>674</v>
      </c>
      <c r="F257" s="13">
        <f>SUMIF(AuxDemandaSIC!$B$2:$B$529,B257,AuxDemandaSIC!$C$2:$C$529)</f>
        <v>0</v>
      </c>
      <c r="G257" s="81">
        <f>IF(E257="Indirecta",VLOOKUP(B257,AuxPartFluGWh!$C$5:$U$152,MATCH(C257,AuxPartFluGWh!$D$4:$U$4,0)+1,FALSE)/F257,100%)</f>
        <v>1</v>
      </c>
      <c r="H257" s="131">
        <f t="shared" si="119"/>
        <v>1</v>
      </c>
      <c r="I257" s="13">
        <f t="shared" si="111"/>
        <v>0</v>
      </c>
      <c r="J257" s="133"/>
    </row>
    <row r="258" spans="1:10" x14ac:dyDescent="0.25">
      <c r="A258" s="32" t="s">
        <v>163</v>
      </c>
      <c r="B258" s="10" t="s">
        <v>165</v>
      </c>
      <c r="C258" s="119"/>
      <c r="D258" s="10" t="s">
        <v>108</v>
      </c>
      <c r="E258" s="119" t="s">
        <v>674</v>
      </c>
      <c r="F258" s="13">
        <f>SUMIF(AuxDemandaSIC!$B$2:$B$529,B258,AuxDemandaSIC!$C$2:$C$529)</f>
        <v>31.773750000000007</v>
      </c>
      <c r="G258" s="81">
        <f>IF(E258="Indirecta",VLOOKUP(B258,AuxPartFluGWh!$C$5:$U$152,MATCH(C258,AuxPartFluGWh!$D$4:$U$4,0)+1,FALSE)/F258,100%)</f>
        <v>1</v>
      </c>
      <c r="H258" s="131">
        <f t="shared" si="119"/>
        <v>1</v>
      </c>
      <c r="I258" s="13">
        <f t="shared" si="111"/>
        <v>31.773750000000007</v>
      </c>
      <c r="J258" s="133"/>
    </row>
    <row r="259" spans="1:10" x14ac:dyDescent="0.25">
      <c r="A259" s="32" t="s">
        <v>164</v>
      </c>
      <c r="B259" s="10" t="s">
        <v>166</v>
      </c>
      <c r="C259" s="119"/>
      <c r="D259" s="10" t="s">
        <v>108</v>
      </c>
      <c r="E259" s="119" t="s">
        <v>674</v>
      </c>
      <c r="F259" s="13">
        <f>SUMIF(AuxDemandaSIC!$B$2:$B$529,B259,AuxDemandaSIC!$C$2:$C$529)</f>
        <v>17.487490000000001</v>
      </c>
      <c r="G259" s="81">
        <f>IF(E259="Indirecta",VLOOKUP(B259,AuxPartFluGWh!$C$5:$U$152,MATCH(C259,AuxPartFluGWh!$D$4:$U$4,0)+1,FALSE)/F259,100%)</f>
        <v>1</v>
      </c>
      <c r="H259" s="131">
        <f t="shared" si="119"/>
        <v>1</v>
      </c>
      <c r="I259" s="13">
        <f t="shared" si="111"/>
        <v>17.487490000000001</v>
      </c>
      <c r="J259" s="133"/>
    </row>
    <row r="260" spans="1:10" x14ac:dyDescent="0.25">
      <c r="A260" s="32" t="s">
        <v>158</v>
      </c>
      <c r="B260" s="10" t="s">
        <v>138</v>
      </c>
      <c r="C260" s="119"/>
      <c r="D260" s="10" t="s">
        <v>26</v>
      </c>
      <c r="E260" s="119" t="s">
        <v>674</v>
      </c>
      <c r="F260" s="13">
        <f>SUMIF(AuxDemandaSIC!$B$2:$B$529,B260,AuxDemandaSIC!$C$2:$C$529)</f>
        <v>3528.3265100000017</v>
      </c>
      <c r="G260" s="81">
        <f>IF(E260="Indirecta",VLOOKUP(B260,AuxPartFluGWh!$C$5:$U$152,MATCH(C260,AuxPartFluGWh!$D$4:$U$4,0)+1,FALSE)/F260,100%)</f>
        <v>1</v>
      </c>
      <c r="H260" s="131">
        <f t="shared" si="119"/>
        <v>1</v>
      </c>
      <c r="I260" s="13">
        <f t="shared" si="111"/>
        <v>3528.3265100000017</v>
      </c>
      <c r="J260" s="133"/>
    </row>
    <row r="261" spans="1:10" x14ac:dyDescent="0.25">
      <c r="A261" s="32" t="s">
        <v>158</v>
      </c>
      <c r="B261" s="10" t="s">
        <v>139</v>
      </c>
      <c r="C261" s="119" t="s">
        <v>689</v>
      </c>
      <c r="D261" s="10" t="s">
        <v>29</v>
      </c>
      <c r="E261" s="119" t="s">
        <v>675</v>
      </c>
      <c r="F261" s="13">
        <f>SUMIF(AuxDemandaSIC!$B$2:$B$529,B261,AuxDemandaSIC!$C$2:$C$529)</f>
        <v>428.95283999999998</v>
      </c>
      <c r="G261" s="81">
        <f ca="1">IF(E261="Indirecta",VLOOKUP(B261,AuxPartFluGWh!$C$5:$U$152,MATCH(C261,AuxPartFluGWh!$D$4:$U$4,0)+1,FALSE)/F261,100%)</f>
        <v>0.34360421841272454</v>
      </c>
      <c r="H261" s="131">
        <f t="shared" ref="H261:H308" ca="1" si="142">IF(E261="Directa",100%,G261/J261)</f>
        <v>0.51577397586854268</v>
      </c>
      <c r="I261" s="13">
        <f t="shared" ca="1" si="111"/>
        <v>221.24271174690284</v>
      </c>
      <c r="J261" s="133">
        <f t="shared" ref="J261" ca="1" si="143">SUM(G261:G264)</f>
        <v>0.66619146077331415</v>
      </c>
    </row>
    <row r="262" spans="1:10" s="28" customFormat="1" x14ac:dyDescent="0.25">
      <c r="A262" s="32" t="s">
        <v>158</v>
      </c>
      <c r="B262" s="10" t="s">
        <v>139</v>
      </c>
      <c r="C262" s="119" t="s">
        <v>690</v>
      </c>
      <c r="D262" s="10" t="s">
        <v>26</v>
      </c>
      <c r="E262" s="119" t="s">
        <v>675</v>
      </c>
      <c r="F262" s="13">
        <f>SUMIF(AuxDemandaSIC!$B$2:$B$529,B262,AuxDemandaSIC!$C$2:$C$529)</f>
        <v>428.95283999999998</v>
      </c>
      <c r="G262" s="81">
        <f ca="1">IF(E262="Indirecta",VLOOKUP(B262,AuxPartFluGWh!$C$5:$U$152,MATCH(C262,AuxPartFluGWh!$D$4:$U$4,0)+1,FALSE)/F262,100%)</f>
        <v>0.22050602209648001</v>
      </c>
      <c r="H262" s="131">
        <f t="shared" ca="1" si="142"/>
        <v>0.3309949692848313</v>
      </c>
      <c r="I262" s="13">
        <f t="shared" ref="I262:I264" ca="1" si="144">H262*F262</f>
        <v>141.98123210044116</v>
      </c>
      <c r="J262" s="133">
        <f t="shared" ref="J262:J264" ca="1" si="145">J261</f>
        <v>0.66619146077331415</v>
      </c>
    </row>
    <row r="263" spans="1:10" s="28" customFormat="1" x14ac:dyDescent="0.25">
      <c r="A263" s="32" t="s">
        <v>158</v>
      </c>
      <c r="B263" s="10" t="s">
        <v>139</v>
      </c>
      <c r="C263" s="119" t="s">
        <v>696</v>
      </c>
      <c r="D263" s="10" t="s">
        <v>34</v>
      </c>
      <c r="E263" s="119" t="s">
        <v>675</v>
      </c>
      <c r="F263" s="13">
        <f>SUMIF(AuxDemandaSIC!$B$2:$B$529,B263,AuxDemandaSIC!$C$2:$C$529)</f>
        <v>428.95283999999998</v>
      </c>
      <c r="G263" s="81">
        <f ca="1">IF(E263="Indirecta",VLOOKUP(B263,AuxPartFluGWh!$C$5:$U$152,MATCH(C263,AuxPartFluGWh!$D$4:$U$4,0)+1,FALSE)/F263,100%)</f>
        <v>9.6548628570690312E-2</v>
      </c>
      <c r="H263" s="131">
        <f t="shared" ca="1" si="142"/>
        <v>0.14492624756645303</v>
      </c>
      <c r="I263" s="13">
        <f t="shared" ca="1" si="144"/>
        <v>62.166525484173114</v>
      </c>
      <c r="J263" s="133">
        <f t="shared" ca="1" si="145"/>
        <v>0.66619146077331415</v>
      </c>
    </row>
    <row r="264" spans="1:10" s="28" customFormat="1" x14ac:dyDescent="0.25">
      <c r="A264" s="32" t="s">
        <v>158</v>
      </c>
      <c r="B264" s="10" t="s">
        <v>139</v>
      </c>
      <c r="C264" s="119" t="s">
        <v>691</v>
      </c>
      <c r="D264" s="10" t="s">
        <v>36</v>
      </c>
      <c r="E264" s="119" t="s">
        <v>675</v>
      </c>
      <c r="F264" s="13">
        <f>SUMIF(AuxDemandaSIC!$B$2:$B$529,B264,AuxDemandaSIC!$C$2:$C$529)</f>
        <v>428.95283999999998</v>
      </c>
      <c r="G264" s="81">
        <f ca="1">IF(E264="Indirecta",VLOOKUP(B264,AuxPartFluGWh!$C$5:$U$152,MATCH(C264,AuxPartFluGWh!$D$4:$U$4,0)+1,FALSE)/F264,100%)</f>
        <v>5.5325916934192134E-3</v>
      </c>
      <c r="H264" s="131">
        <f t="shared" ca="1" si="142"/>
        <v>8.3048072801728632E-3</v>
      </c>
      <c r="I264" s="13">
        <f t="shared" ca="1" si="144"/>
        <v>3.5623706684828251</v>
      </c>
      <c r="J264" s="133">
        <f t="shared" ca="1" si="145"/>
        <v>0.66619146077331415</v>
      </c>
    </row>
    <row r="265" spans="1:10" x14ac:dyDescent="0.25">
      <c r="A265" s="32" t="s">
        <v>158</v>
      </c>
      <c r="B265" s="10" t="s">
        <v>140</v>
      </c>
      <c r="C265" s="119"/>
      <c r="D265" s="10" t="s">
        <v>29</v>
      </c>
      <c r="E265" s="119" t="s">
        <v>674</v>
      </c>
      <c r="F265" s="13">
        <f>SUMIF(AuxDemandaSIC!$B$2:$B$529,B265,AuxDemandaSIC!$C$2:$C$529)</f>
        <v>2048.6823799999993</v>
      </c>
      <c r="G265" s="81">
        <f>IF(E265="Indirecta",VLOOKUP(B265,AuxPartFluGWh!$C$5:$U$152,MATCH(C265,AuxPartFluGWh!$D$4:$U$4,0)+1,FALSE)/F265,100%)</f>
        <v>1</v>
      </c>
      <c r="H265" s="131">
        <f t="shared" si="142"/>
        <v>1</v>
      </c>
      <c r="I265" s="13">
        <f t="shared" si="111"/>
        <v>2048.6823799999993</v>
      </c>
      <c r="J265" s="133"/>
    </row>
    <row r="266" spans="1:10" x14ac:dyDescent="0.25">
      <c r="A266" s="32" t="s">
        <v>158</v>
      </c>
      <c r="B266" s="10" t="s">
        <v>141</v>
      </c>
      <c r="C266" s="119" t="s">
        <v>689</v>
      </c>
      <c r="D266" s="10" t="s">
        <v>29</v>
      </c>
      <c r="E266" s="119" t="s">
        <v>675</v>
      </c>
      <c r="F266" s="13">
        <f>SUMIF(AuxDemandaSIC!$B$2:$B$529,B266,AuxDemandaSIC!$C$2:$C$529)</f>
        <v>2058.8855400000002</v>
      </c>
      <c r="G266" s="81">
        <f ca="1">IF(E266="Indirecta",VLOOKUP(B266,AuxPartFluGWh!$C$5:$U$152,MATCH(C266,AuxPartFluGWh!$D$4:$U$4,0)+1,FALSE)/F266,100%)</f>
        <v>2.7393314158095428E-2</v>
      </c>
      <c r="H266" s="131">
        <f t="shared" ca="1" si="142"/>
        <v>6.3186754494174671E-2</v>
      </c>
      <c r="I266" s="13">
        <f t="shared" ca="1" si="111"/>
        <v>130.09429514758625</v>
      </c>
      <c r="J266" s="133">
        <f t="shared" ref="J266" ca="1" si="146">SUM(G266:G269)</f>
        <v>0.43352937458784785</v>
      </c>
    </row>
    <row r="267" spans="1:10" s="28" customFormat="1" x14ac:dyDescent="0.25">
      <c r="A267" s="32" t="s">
        <v>158</v>
      </c>
      <c r="B267" s="10" t="s">
        <v>141</v>
      </c>
      <c r="C267" s="119" t="s">
        <v>690</v>
      </c>
      <c r="D267" s="10" t="s">
        <v>26</v>
      </c>
      <c r="E267" s="119" t="s">
        <v>675</v>
      </c>
      <c r="F267" s="13">
        <f>SUMIF(AuxDemandaSIC!$B$2:$B$529,B267,AuxDemandaSIC!$C$2:$C$529)</f>
        <v>2058.8855400000002</v>
      </c>
      <c r="G267" s="81">
        <f ca="1">IF(E267="Indirecta",VLOOKUP(B267,AuxPartFluGWh!$C$5:$U$152,MATCH(C267,AuxPartFluGWh!$D$4:$U$4,0)+1,FALSE)/F267,100%)</f>
        <v>4.871793377138308E-2</v>
      </c>
      <c r="H267" s="131">
        <f t="shared" ca="1" si="142"/>
        <v>0.112375162162192</v>
      </c>
      <c r="I267" s="13">
        <f t="shared" ref="I267:I269" ca="1" si="147">H267*F267</f>
        <v>231.36759643089226</v>
      </c>
      <c r="J267" s="133">
        <f t="shared" ref="J267:J269" ca="1" si="148">J266</f>
        <v>0.43352937458784785</v>
      </c>
    </row>
    <row r="268" spans="1:10" s="28" customFormat="1" x14ac:dyDescent="0.25">
      <c r="A268" s="32" t="s">
        <v>158</v>
      </c>
      <c r="B268" s="10" t="s">
        <v>141</v>
      </c>
      <c r="C268" s="119" t="s">
        <v>696</v>
      </c>
      <c r="D268" s="10" t="s">
        <v>34</v>
      </c>
      <c r="E268" s="119" t="s">
        <v>675</v>
      </c>
      <c r="F268" s="13">
        <f>SUMIF(AuxDemandaSIC!$B$2:$B$529,B268,AuxDemandaSIC!$C$2:$C$529)</f>
        <v>2058.8855400000002</v>
      </c>
      <c r="G268" s="81">
        <f ca="1">IF(E268="Indirecta",VLOOKUP(B268,AuxPartFluGWh!$C$5:$U$152,MATCH(C268,AuxPartFluGWh!$D$4:$U$4,0)+1,FALSE)/F268,100%)</f>
        <v>0.33842575205656084</v>
      </c>
      <c r="H268" s="131">
        <f t="shared" ca="1" si="142"/>
        <v>0.78062934576993515</v>
      </c>
      <c r="I268" s="13">
        <f t="shared" ca="1" si="147"/>
        <v>1607.2264721053798</v>
      </c>
      <c r="J268" s="133">
        <f t="shared" ca="1" si="148"/>
        <v>0.43352937458784785</v>
      </c>
    </row>
    <row r="269" spans="1:10" s="28" customFormat="1" x14ac:dyDescent="0.25">
      <c r="A269" s="32" t="s">
        <v>158</v>
      </c>
      <c r="B269" s="10" t="s">
        <v>141</v>
      </c>
      <c r="C269" s="119" t="s">
        <v>691</v>
      </c>
      <c r="D269" s="10" t="s">
        <v>36</v>
      </c>
      <c r="E269" s="119" t="s">
        <v>675</v>
      </c>
      <c r="F269" s="13">
        <f>SUMIF(AuxDemandaSIC!$B$2:$B$529,B269,AuxDemandaSIC!$C$2:$C$529)</f>
        <v>2058.8855400000002</v>
      </c>
      <c r="G269" s="81">
        <f ca="1">IF(E269="Indirecta",VLOOKUP(B269,AuxPartFluGWh!$C$5:$U$152,MATCH(C269,AuxPartFluGWh!$D$4:$U$4,0)+1,FALSE)/F269,100%)</f>
        <v>1.8992374601808543E-2</v>
      </c>
      <c r="H269" s="131">
        <f t="shared" ca="1" si="142"/>
        <v>4.3808737573698228E-2</v>
      </c>
      <c r="I269" s="13">
        <f t="shared" ca="1" si="147"/>
        <v>90.197176316141977</v>
      </c>
      <c r="J269" s="133">
        <f t="shared" ca="1" si="148"/>
        <v>0.43352937458784785</v>
      </c>
    </row>
    <row r="270" spans="1:10" x14ac:dyDescent="0.25">
      <c r="A270" s="32" t="s">
        <v>158</v>
      </c>
      <c r="B270" s="10" t="s">
        <v>142</v>
      </c>
      <c r="C270" s="119"/>
      <c r="D270" s="10" t="s">
        <v>34</v>
      </c>
      <c r="E270" s="119" t="s">
        <v>674</v>
      </c>
      <c r="F270" s="13">
        <f>SUMIF(AuxDemandaSIC!$B$2:$B$529,B270,AuxDemandaSIC!$C$2:$C$529)</f>
        <v>272.09596000000005</v>
      </c>
      <c r="G270" s="81">
        <f>IF(E270="Indirecta",VLOOKUP(B270,AuxPartFluGWh!$C$5:$U$152,MATCH(C270,AuxPartFluGWh!$D$4:$U$4,0)+1,FALSE)/F270,100%)</f>
        <v>1</v>
      </c>
      <c r="H270" s="131">
        <f t="shared" si="142"/>
        <v>1</v>
      </c>
      <c r="I270" s="13">
        <f t="shared" si="111"/>
        <v>272.09596000000005</v>
      </c>
      <c r="J270" s="133"/>
    </row>
    <row r="271" spans="1:10" x14ac:dyDescent="0.25">
      <c r="A271" s="32" t="s">
        <v>158</v>
      </c>
      <c r="B271" s="10" t="s">
        <v>143</v>
      </c>
      <c r="C271" s="119" t="s">
        <v>689</v>
      </c>
      <c r="D271" s="10" t="s">
        <v>29</v>
      </c>
      <c r="E271" s="119" t="s">
        <v>675</v>
      </c>
      <c r="F271" s="13">
        <f>SUMIF(AuxDemandaSIC!$B$2:$B$529,B271,AuxDemandaSIC!$C$2:$C$529)</f>
        <v>648.70011</v>
      </c>
      <c r="G271" s="81">
        <f ca="1">IF(E271="Indirecta",VLOOKUP(B271,AuxPartFluGWh!$C$5:$U$152,MATCH(C271,AuxPartFluGWh!$D$4:$U$4,0)+1,FALSE)/F271,100%)</f>
        <v>0.13015175258375219</v>
      </c>
      <c r="H271" s="131">
        <f t="shared" ca="1" si="142"/>
        <v>0.25490297371734122</v>
      </c>
      <c r="I271" s="13">
        <f t="shared" ca="1" si="111"/>
        <v>165.35558708976635</v>
      </c>
      <c r="J271" s="133">
        <f t="shared" ref="J271:J291" ca="1" si="149">SUM(G271:G274)</f>
        <v>0.51059330805640535</v>
      </c>
    </row>
    <row r="272" spans="1:10" s="28" customFormat="1" x14ac:dyDescent="0.25">
      <c r="A272" s="32" t="s">
        <v>158</v>
      </c>
      <c r="B272" s="10" t="s">
        <v>143</v>
      </c>
      <c r="C272" s="119" t="s">
        <v>690</v>
      </c>
      <c r="D272" s="10" t="s">
        <v>26</v>
      </c>
      <c r="E272" s="119" t="s">
        <v>675</v>
      </c>
      <c r="F272" s="13">
        <f>SUMIF(AuxDemandaSIC!$B$2:$B$529,B272,AuxDemandaSIC!$C$2:$C$529)</f>
        <v>648.70011</v>
      </c>
      <c r="G272" s="81">
        <f ca="1">IF(E272="Indirecta",VLOOKUP(B272,AuxPartFluGWh!$C$5:$U$152,MATCH(C272,AuxPartFluGWh!$D$4:$U$4,0)+1,FALSE)/F272,100%)</f>
        <v>0.1047781923105906</v>
      </c>
      <c r="H272" s="131">
        <f t="shared" ca="1" si="142"/>
        <v>0.20520870653286299</v>
      </c>
      <c r="I272" s="13">
        <f t="shared" ref="I272:I274" ca="1" si="150">H272*F272</f>
        <v>133.11891050082593</v>
      </c>
      <c r="J272" s="133">
        <f t="shared" ref="J272:J294" ca="1" si="151">J271</f>
        <v>0.51059330805640535</v>
      </c>
    </row>
    <row r="273" spans="1:10" s="28" customFormat="1" x14ac:dyDescent="0.25">
      <c r="A273" s="32" t="s">
        <v>158</v>
      </c>
      <c r="B273" s="10" t="s">
        <v>143</v>
      </c>
      <c r="C273" s="119" t="s">
        <v>696</v>
      </c>
      <c r="D273" s="10" t="s">
        <v>34</v>
      </c>
      <c r="E273" s="119" t="s">
        <v>675</v>
      </c>
      <c r="F273" s="13">
        <f>SUMIF(AuxDemandaSIC!$B$2:$B$529,B273,AuxDemandaSIC!$C$2:$C$529)</f>
        <v>648.70011</v>
      </c>
      <c r="G273" s="81">
        <f ca="1">IF(E273="Indirecta",VLOOKUP(B273,AuxPartFluGWh!$C$5:$U$152,MATCH(C273,AuxPartFluGWh!$D$4:$U$4,0)+1,FALSE)/F273,100%)</f>
        <v>0.26104829716098821</v>
      </c>
      <c r="H273" s="131">
        <f t="shared" ca="1" si="142"/>
        <v>0.51126462693896124</v>
      </c>
      <c r="I273" s="13">
        <f t="shared" ca="1" si="150"/>
        <v>331.65741973441311</v>
      </c>
      <c r="J273" s="133">
        <f t="shared" ca="1" si="151"/>
        <v>0.51059330805640535</v>
      </c>
    </row>
    <row r="274" spans="1:10" s="28" customFormat="1" x14ac:dyDescent="0.25">
      <c r="A274" s="32" t="s">
        <v>158</v>
      </c>
      <c r="B274" s="10" t="s">
        <v>143</v>
      </c>
      <c r="C274" s="119" t="s">
        <v>691</v>
      </c>
      <c r="D274" s="10" t="s">
        <v>36</v>
      </c>
      <c r="E274" s="119" t="s">
        <v>675</v>
      </c>
      <c r="F274" s="13">
        <f>SUMIF(AuxDemandaSIC!$B$2:$B$529,B274,AuxDemandaSIC!$C$2:$C$529)</f>
        <v>648.70011</v>
      </c>
      <c r="G274" s="81">
        <f ca="1">IF(E274="Indirecta",VLOOKUP(B274,AuxPartFluGWh!$C$5:$U$152,MATCH(C274,AuxPartFluGWh!$D$4:$U$4,0)+1,FALSE)/F274,100%)</f>
        <v>1.4615066001074279E-2</v>
      </c>
      <c r="H274" s="131">
        <f t="shared" ca="1" si="142"/>
        <v>2.8623692810834392E-2</v>
      </c>
      <c r="I274" s="13">
        <f t="shared" ca="1" si="150"/>
        <v>18.568192674994478</v>
      </c>
      <c r="J274" s="133">
        <f t="shared" ca="1" si="151"/>
        <v>0.51059330805640535</v>
      </c>
    </row>
    <row r="275" spans="1:10" x14ac:dyDescent="0.25">
      <c r="A275" s="32" t="s">
        <v>158</v>
      </c>
      <c r="B275" s="10" t="s">
        <v>144</v>
      </c>
      <c r="C275" s="119" t="s">
        <v>689</v>
      </c>
      <c r="D275" s="10" t="s">
        <v>29</v>
      </c>
      <c r="E275" s="119" t="s">
        <v>675</v>
      </c>
      <c r="F275" s="13">
        <f>SUMIF(AuxDemandaSIC!$B$2:$B$529,B275,AuxDemandaSIC!$C$2:$C$529)</f>
        <v>600.87689999999998</v>
      </c>
      <c r="G275" s="81">
        <f ca="1">IF(E275="Indirecta",VLOOKUP(B275,AuxPartFluGWh!$C$5:$U$152,MATCH(C275,AuxPartFluGWh!$D$4:$U$4,0)+1,FALSE)/F275,100%)</f>
        <v>0.18441224868465805</v>
      </c>
      <c r="H275" s="131">
        <f t="shared" ca="1" si="142"/>
        <v>0.27235751603218716</v>
      </c>
      <c r="I275" s="13">
        <f t="shared" ca="1" si="111"/>
        <v>163.65333992512092</v>
      </c>
      <c r="J275" s="133">
        <f t="shared" ca="1" si="149"/>
        <v>0.67709623501950378</v>
      </c>
    </row>
    <row r="276" spans="1:10" s="28" customFormat="1" x14ac:dyDescent="0.25">
      <c r="A276" s="32" t="s">
        <v>158</v>
      </c>
      <c r="B276" s="10" t="s">
        <v>144</v>
      </c>
      <c r="C276" s="119" t="s">
        <v>690</v>
      </c>
      <c r="D276" s="10" t="s">
        <v>26</v>
      </c>
      <c r="E276" s="119" t="s">
        <v>675</v>
      </c>
      <c r="F276" s="13">
        <f>SUMIF(AuxDemandaSIC!$B$2:$B$529,B276,AuxDemandaSIC!$C$2:$C$529)</f>
        <v>600.87689999999998</v>
      </c>
      <c r="G276" s="81">
        <f ca="1">IF(E276="Indirecta",VLOOKUP(B276,AuxPartFluGWh!$C$5:$U$152,MATCH(C276,AuxPartFluGWh!$D$4:$U$4,0)+1,FALSE)/F276,100%)</f>
        <v>0.43884819588203028</v>
      </c>
      <c r="H276" s="131">
        <f t="shared" ca="1" si="142"/>
        <v>0.64813267772695449</v>
      </c>
      <c r="I276" s="13">
        <f t="shared" ref="I276:I278" ca="1" si="152">H276*F276</f>
        <v>389.44795418127143</v>
      </c>
      <c r="J276" s="133">
        <f t="shared" ca="1" si="151"/>
        <v>0.67709623501950378</v>
      </c>
    </row>
    <row r="277" spans="1:10" s="28" customFormat="1" x14ac:dyDescent="0.25">
      <c r="A277" s="32" t="s">
        <v>158</v>
      </c>
      <c r="B277" s="10" t="s">
        <v>144</v>
      </c>
      <c r="C277" s="119" t="s">
        <v>696</v>
      </c>
      <c r="D277" s="10" t="s">
        <v>34</v>
      </c>
      <c r="E277" s="119" t="s">
        <v>675</v>
      </c>
      <c r="F277" s="13">
        <f>SUMIF(AuxDemandaSIC!$B$2:$B$529,B277,AuxDemandaSIC!$C$2:$C$529)</f>
        <v>600.87689999999998</v>
      </c>
      <c r="G277" s="81">
        <f ca="1">IF(E277="Indirecta",VLOOKUP(B277,AuxPartFluGWh!$C$5:$U$152,MATCH(C277,AuxPartFluGWh!$D$4:$U$4,0)+1,FALSE)/F277,100%)</f>
        <v>5.0840302457416872E-2</v>
      </c>
      <c r="H277" s="131">
        <f t="shared" ca="1" si="142"/>
        <v>7.5085785192635743E-2</v>
      </c>
      <c r="I277" s="13">
        <f t="shared" ca="1" si="152"/>
        <v>45.117313840616866</v>
      </c>
      <c r="J277" s="133">
        <f t="shared" ca="1" si="151"/>
        <v>0.67709623501950378</v>
      </c>
    </row>
    <row r="278" spans="1:10" s="28" customFormat="1" x14ac:dyDescent="0.25">
      <c r="A278" s="32" t="s">
        <v>158</v>
      </c>
      <c r="B278" s="10" t="s">
        <v>144</v>
      </c>
      <c r="C278" s="119" t="s">
        <v>691</v>
      </c>
      <c r="D278" s="10" t="s">
        <v>36</v>
      </c>
      <c r="E278" s="119" t="s">
        <v>675</v>
      </c>
      <c r="F278" s="13">
        <f>SUMIF(AuxDemandaSIC!$B$2:$B$529,B278,AuxDemandaSIC!$C$2:$C$529)</f>
        <v>600.87689999999998</v>
      </c>
      <c r="G278" s="81">
        <f ca="1">IF(E278="Indirecta",VLOOKUP(B278,AuxPartFluGWh!$C$5:$U$152,MATCH(C278,AuxPartFluGWh!$D$4:$U$4,0)+1,FALSE)/F278,100%)</f>
        <v>2.9954879953986296E-3</v>
      </c>
      <c r="H278" s="131">
        <f t="shared" ca="1" si="142"/>
        <v>4.4240210482227012E-3</v>
      </c>
      <c r="I278" s="13">
        <f t="shared" ca="1" si="152"/>
        <v>2.6582920529908072</v>
      </c>
      <c r="J278" s="133">
        <f t="shared" ca="1" si="151"/>
        <v>0.67709623501950378</v>
      </c>
    </row>
    <row r="279" spans="1:10" x14ac:dyDescent="0.25">
      <c r="A279" s="32" t="s">
        <v>158</v>
      </c>
      <c r="B279" s="10" t="s">
        <v>145</v>
      </c>
      <c r="C279" s="119" t="s">
        <v>689</v>
      </c>
      <c r="D279" s="10" t="s">
        <v>29</v>
      </c>
      <c r="E279" s="119" t="s">
        <v>675</v>
      </c>
      <c r="F279" s="13">
        <f>SUMIF(AuxDemandaSIC!$B$2:$B$529,B279,AuxDemandaSIC!$C$2:$C$529)</f>
        <v>1566.82881</v>
      </c>
      <c r="G279" s="81">
        <f ca="1">IF(E279="Indirecta",VLOOKUP(B279,AuxPartFluGWh!$C$5:$U$152,MATCH(C279,AuxPartFluGWh!$D$4:$U$4,0)+1,FALSE)/F279,100%)</f>
        <v>4.4411112886834879E-2</v>
      </c>
      <c r="H279" s="131">
        <f t="shared" ca="1" si="142"/>
        <v>6.5074904843353237E-2</v>
      </c>
      <c r="I279" s="13">
        <f t="shared" ca="1" si="111"/>
        <v>101.96123571657439</v>
      </c>
      <c r="J279" s="133">
        <f t="shared" ca="1" si="149"/>
        <v>0.68246143415407601</v>
      </c>
    </row>
    <row r="280" spans="1:10" s="28" customFormat="1" x14ac:dyDescent="0.25">
      <c r="A280" s="32" t="s">
        <v>158</v>
      </c>
      <c r="B280" s="10" t="s">
        <v>145</v>
      </c>
      <c r="C280" s="119" t="s">
        <v>690</v>
      </c>
      <c r="D280" s="10" t="s">
        <v>26</v>
      </c>
      <c r="E280" s="119" t="s">
        <v>675</v>
      </c>
      <c r="F280" s="13">
        <f>SUMIF(AuxDemandaSIC!$B$2:$B$529,B280,AuxDemandaSIC!$C$2:$C$529)</f>
        <v>1566.82881</v>
      </c>
      <c r="G280" s="81">
        <f ca="1">IF(E280="Indirecta",VLOOKUP(B280,AuxPartFluGWh!$C$5:$U$152,MATCH(C280,AuxPartFluGWh!$D$4:$U$4,0)+1,FALSE)/F280,100%)</f>
        <v>0.62710085794982884</v>
      </c>
      <c r="H280" s="131">
        <f t="shared" ca="1" si="142"/>
        <v>0.91888101886245388</v>
      </c>
      <c r="I280" s="13">
        <f t="shared" ref="I280:I282" ca="1" si="153">H280*F280</f>
        <v>1439.7292533158461</v>
      </c>
      <c r="J280" s="133">
        <f t="shared" ca="1" si="151"/>
        <v>0.68246143415407601</v>
      </c>
    </row>
    <row r="281" spans="1:10" s="28" customFormat="1" x14ac:dyDescent="0.25">
      <c r="A281" s="32" t="s">
        <v>158</v>
      </c>
      <c r="B281" s="10" t="s">
        <v>145</v>
      </c>
      <c r="C281" s="119" t="s">
        <v>696</v>
      </c>
      <c r="D281" s="10" t="s">
        <v>34</v>
      </c>
      <c r="E281" s="119" t="s">
        <v>675</v>
      </c>
      <c r="F281" s="13">
        <f>SUMIF(AuxDemandaSIC!$B$2:$B$529,B281,AuxDemandaSIC!$C$2:$C$529)</f>
        <v>1566.82881</v>
      </c>
      <c r="G281" s="81">
        <f ca="1">IF(E281="Indirecta",VLOOKUP(B281,AuxPartFluGWh!$C$5:$U$152,MATCH(C281,AuxPartFluGWh!$D$4:$U$4,0)+1,FALSE)/F281,100%)</f>
        <v>1.0189516497236845E-2</v>
      </c>
      <c r="H281" s="131">
        <f t="shared" ca="1" si="142"/>
        <v>1.4930538177394514E-2</v>
      </c>
      <c r="I281" s="13">
        <f t="shared" ca="1" si="153"/>
        <v>23.393597365146615</v>
      </c>
      <c r="J281" s="133">
        <f t="shared" ca="1" si="151"/>
        <v>0.68246143415407601</v>
      </c>
    </row>
    <row r="282" spans="1:10" s="28" customFormat="1" x14ac:dyDescent="0.25">
      <c r="A282" s="32" t="s">
        <v>158</v>
      </c>
      <c r="B282" s="10" t="s">
        <v>145</v>
      </c>
      <c r="C282" s="119" t="s">
        <v>691</v>
      </c>
      <c r="D282" s="10" t="s">
        <v>36</v>
      </c>
      <c r="E282" s="119" t="s">
        <v>675</v>
      </c>
      <c r="F282" s="13">
        <f>SUMIF(AuxDemandaSIC!$B$2:$B$529,B282,AuxDemandaSIC!$C$2:$C$529)</f>
        <v>1566.82881</v>
      </c>
      <c r="G282" s="81">
        <f ca="1">IF(E282="Indirecta",VLOOKUP(B282,AuxPartFluGWh!$C$5:$U$152,MATCH(C282,AuxPartFluGWh!$D$4:$U$4,0)+1,FALSE)/F282,100%)</f>
        <v>7.5994682017543316E-4</v>
      </c>
      <c r="H282" s="131">
        <f t="shared" ca="1" si="142"/>
        <v>1.1135381167983532E-3</v>
      </c>
      <c r="I282" s="13">
        <f t="shared" ca="1" si="153"/>
        <v>1.7447236024328048</v>
      </c>
      <c r="J282" s="133">
        <f t="shared" ca="1" si="151"/>
        <v>0.68246143415407601</v>
      </c>
    </row>
    <row r="283" spans="1:10" x14ac:dyDescent="0.25">
      <c r="A283" s="32" t="s">
        <v>158</v>
      </c>
      <c r="B283" s="10" t="s">
        <v>146</v>
      </c>
      <c r="C283" s="119" t="s">
        <v>689</v>
      </c>
      <c r="D283" s="10" t="s">
        <v>29</v>
      </c>
      <c r="E283" s="119" t="s">
        <v>675</v>
      </c>
      <c r="F283" s="13">
        <f>SUMIF(AuxDemandaSIC!$B$2:$B$529,B283,AuxDemandaSIC!$C$2:$C$529)</f>
        <v>299.36311000000001</v>
      </c>
      <c r="G283" s="81">
        <f ca="1">IF(E283="Indirecta",VLOOKUP(B283,AuxPartFluGWh!$C$5:$U$152,MATCH(C283,AuxPartFluGWh!$D$4:$U$4,0)+1,FALSE)/F283,100%)</f>
        <v>0.28135850524245543</v>
      </c>
      <c r="H283" s="131">
        <f t="shared" ca="1" si="142"/>
        <v>0.41717960482986266</v>
      </c>
      <c r="I283" s="13">
        <f t="shared" ca="1" si="111"/>
        <v>124.88818393043871</v>
      </c>
      <c r="J283" s="133">
        <f t="shared" ca="1" si="149"/>
        <v>0.67443015426701214</v>
      </c>
    </row>
    <row r="284" spans="1:10" s="28" customFormat="1" x14ac:dyDescent="0.25">
      <c r="A284" s="32" t="s">
        <v>158</v>
      </c>
      <c r="B284" s="10" t="s">
        <v>146</v>
      </c>
      <c r="C284" s="119" t="s">
        <v>690</v>
      </c>
      <c r="D284" s="10" t="s">
        <v>26</v>
      </c>
      <c r="E284" s="119" t="s">
        <v>675</v>
      </c>
      <c r="F284" s="13">
        <f>SUMIF(AuxDemandaSIC!$B$2:$B$529,B284,AuxDemandaSIC!$C$2:$C$529)</f>
        <v>299.36311000000001</v>
      </c>
      <c r="G284" s="81">
        <f ca="1">IF(E284="Indirecta",VLOOKUP(B284,AuxPartFluGWh!$C$5:$U$152,MATCH(C284,AuxPartFluGWh!$D$4:$U$4,0)+1,FALSE)/F284,100%)</f>
        <v>0.30978353155126065</v>
      </c>
      <c r="H284" s="131">
        <f t="shared" ca="1" si="142"/>
        <v>0.45932633585747851</v>
      </c>
      <c r="I284" s="13">
        <f t="shared" ref="I284:I286" ca="1" si="154">H284*F284</f>
        <v>137.50536040719928</v>
      </c>
      <c r="J284" s="133">
        <f t="shared" ca="1" si="151"/>
        <v>0.67443015426701214</v>
      </c>
    </row>
    <row r="285" spans="1:10" s="28" customFormat="1" x14ac:dyDescent="0.25">
      <c r="A285" s="32" t="s">
        <v>158</v>
      </c>
      <c r="B285" s="10" t="s">
        <v>146</v>
      </c>
      <c r="C285" s="119" t="s">
        <v>696</v>
      </c>
      <c r="D285" s="10" t="s">
        <v>34</v>
      </c>
      <c r="E285" s="119" t="s">
        <v>675</v>
      </c>
      <c r="F285" s="13">
        <f>SUMIF(AuxDemandaSIC!$B$2:$B$529,B285,AuxDemandaSIC!$C$2:$C$529)</f>
        <v>299.36311000000001</v>
      </c>
      <c r="G285" s="81">
        <f ca="1">IF(E285="Indirecta",VLOOKUP(B285,AuxPartFluGWh!$C$5:$U$152,MATCH(C285,AuxPartFluGWh!$D$4:$U$4,0)+1,FALSE)/F285,100%)</f>
        <v>7.8743094874437536E-2</v>
      </c>
      <c r="H285" s="131">
        <f t="shared" ca="1" si="142"/>
        <v>0.11675500328127757</v>
      </c>
      <c r="I285" s="13">
        <f t="shared" ca="1" si="154"/>
        <v>34.952140890343458</v>
      </c>
      <c r="J285" s="133">
        <f t="shared" ca="1" si="151"/>
        <v>0.67443015426701214</v>
      </c>
    </row>
    <row r="286" spans="1:10" s="28" customFormat="1" x14ac:dyDescent="0.25">
      <c r="A286" s="32" t="s">
        <v>158</v>
      </c>
      <c r="B286" s="10" t="s">
        <v>146</v>
      </c>
      <c r="C286" s="119" t="s">
        <v>691</v>
      </c>
      <c r="D286" s="10" t="s">
        <v>36</v>
      </c>
      <c r="E286" s="119" t="s">
        <v>675</v>
      </c>
      <c r="F286" s="13">
        <f>SUMIF(AuxDemandaSIC!$B$2:$B$529,B286,AuxDemandaSIC!$C$2:$C$529)</f>
        <v>299.36311000000001</v>
      </c>
      <c r="G286" s="81">
        <f ca="1">IF(E286="Indirecta",VLOOKUP(B286,AuxPartFluGWh!$C$5:$U$152,MATCH(C286,AuxPartFluGWh!$D$4:$U$4,0)+1,FALSE)/F286,100%)</f>
        <v>4.5450225988584473E-3</v>
      </c>
      <c r="H286" s="131">
        <f t="shared" ca="1" si="142"/>
        <v>6.7390560313811791E-3</v>
      </c>
      <c r="I286" s="13">
        <f t="shared" ca="1" si="154"/>
        <v>2.0174247720185274</v>
      </c>
      <c r="J286" s="133">
        <f t="shared" ca="1" si="151"/>
        <v>0.67443015426701214</v>
      </c>
    </row>
    <row r="287" spans="1:10" x14ac:dyDescent="0.25">
      <c r="A287" s="32" t="s">
        <v>158</v>
      </c>
      <c r="B287" s="10" t="s">
        <v>147</v>
      </c>
      <c r="C287" s="119" t="s">
        <v>689</v>
      </c>
      <c r="D287" s="10" t="s">
        <v>29</v>
      </c>
      <c r="E287" s="119" t="s">
        <v>675</v>
      </c>
      <c r="F287" s="13">
        <f>SUMIF(AuxDemandaSIC!$B$2:$B$529,B287,AuxDemandaSIC!$C$2:$C$529)</f>
        <v>750.77239999999995</v>
      </c>
      <c r="G287" s="81">
        <f ca="1">IF(E287="Indirecta",VLOOKUP(B287,AuxPartFluGWh!$C$5:$U$152,MATCH(C287,AuxPartFluGWh!$D$4:$U$4,0)+1,FALSE)/F287,100%)</f>
        <v>9.3463321686982612E-2</v>
      </c>
      <c r="H287" s="131">
        <f t="shared" ca="1" si="142"/>
        <v>0.13563354089163687</v>
      </c>
      <c r="I287" s="13">
        <f t="shared" ca="1" si="111"/>
        <v>101.82991901571235</v>
      </c>
      <c r="J287" s="133">
        <f t="shared" ca="1" si="149"/>
        <v>0.68908708769650306</v>
      </c>
    </row>
    <row r="288" spans="1:10" s="28" customFormat="1" x14ac:dyDescent="0.25">
      <c r="A288" s="32" t="s">
        <v>158</v>
      </c>
      <c r="B288" s="10" t="s">
        <v>147</v>
      </c>
      <c r="C288" s="119" t="s">
        <v>690</v>
      </c>
      <c r="D288" s="10" t="s">
        <v>26</v>
      </c>
      <c r="E288" s="119" t="s">
        <v>675</v>
      </c>
      <c r="F288" s="13">
        <f>SUMIF(AuxDemandaSIC!$B$2:$B$529,B288,AuxDemandaSIC!$C$2:$C$529)</f>
        <v>750.77239999999995</v>
      </c>
      <c r="G288" s="81">
        <f ca="1">IF(E288="Indirecta",VLOOKUP(B288,AuxPartFluGWh!$C$5:$U$152,MATCH(C288,AuxPartFluGWh!$D$4:$U$4,0)+1,FALSE)/F288,100%)</f>
        <v>0.56977620052110778</v>
      </c>
      <c r="H288" s="131">
        <f t="shared" ca="1" si="142"/>
        <v>0.82685659141541801</v>
      </c>
      <c r="I288" s="13">
        <f t="shared" ref="I288:I290" ca="1" si="155">H288*F288</f>
        <v>620.78110759277274</v>
      </c>
      <c r="J288" s="133">
        <f t="shared" ca="1" si="151"/>
        <v>0.68908708769650306</v>
      </c>
    </row>
    <row r="289" spans="1:10" s="28" customFormat="1" x14ac:dyDescent="0.25">
      <c r="A289" s="32" t="s">
        <v>158</v>
      </c>
      <c r="B289" s="10" t="s">
        <v>147</v>
      </c>
      <c r="C289" s="119" t="s">
        <v>696</v>
      </c>
      <c r="D289" s="10" t="s">
        <v>34</v>
      </c>
      <c r="E289" s="119" t="s">
        <v>675</v>
      </c>
      <c r="F289" s="13">
        <f>SUMIF(AuxDemandaSIC!$B$2:$B$529,B289,AuxDemandaSIC!$C$2:$C$529)</f>
        <v>750.77239999999995</v>
      </c>
      <c r="G289" s="81">
        <f ca="1">IF(E289="Indirecta",VLOOKUP(B289,AuxPartFluGWh!$C$5:$U$152,MATCH(C289,AuxPartFluGWh!$D$4:$U$4,0)+1,FALSE)/F289,100%)</f>
        <v>2.4306792823834463E-2</v>
      </c>
      <c r="H289" s="131">
        <f t="shared" ca="1" si="142"/>
        <v>3.5273905516192153E-2</v>
      </c>
      <c r="I289" s="13">
        <f t="shared" ca="1" si="155"/>
        <v>26.482674701764818</v>
      </c>
      <c r="J289" s="133">
        <f t="shared" ca="1" si="151"/>
        <v>0.68908708769650306</v>
      </c>
    </row>
    <row r="290" spans="1:10" s="28" customFormat="1" x14ac:dyDescent="0.25">
      <c r="A290" s="32" t="s">
        <v>158</v>
      </c>
      <c r="B290" s="10" t="s">
        <v>147</v>
      </c>
      <c r="C290" s="119" t="s">
        <v>691</v>
      </c>
      <c r="D290" s="10" t="s">
        <v>36</v>
      </c>
      <c r="E290" s="119" t="s">
        <v>675</v>
      </c>
      <c r="F290" s="13">
        <f>SUMIF(AuxDemandaSIC!$B$2:$B$529,B290,AuxDemandaSIC!$C$2:$C$529)</f>
        <v>750.77239999999995</v>
      </c>
      <c r="G290" s="81">
        <f ca="1">IF(E290="Indirecta",VLOOKUP(B290,AuxPartFluGWh!$C$5:$U$152,MATCH(C290,AuxPartFluGWh!$D$4:$U$4,0)+1,FALSE)/F290,100%)</f>
        <v>1.5407726645782849E-3</v>
      </c>
      <c r="H290" s="131">
        <f t="shared" ca="1" si="142"/>
        <v>2.2359621767530386E-3</v>
      </c>
      <c r="I290" s="13">
        <f t="shared" ca="1" si="155"/>
        <v>1.6786986897501028</v>
      </c>
      <c r="J290" s="133">
        <f t="shared" ca="1" si="151"/>
        <v>0.68908708769650306</v>
      </c>
    </row>
    <row r="291" spans="1:10" x14ac:dyDescent="0.25">
      <c r="A291" s="32" t="s">
        <v>158</v>
      </c>
      <c r="B291" s="10" t="s">
        <v>148</v>
      </c>
      <c r="C291" s="119" t="s">
        <v>689</v>
      </c>
      <c r="D291" s="10" t="s">
        <v>29</v>
      </c>
      <c r="E291" s="119" t="s">
        <v>675</v>
      </c>
      <c r="F291" s="13">
        <f>SUMIF(AuxDemandaSIC!$B$2:$B$529,B291,AuxDemandaSIC!$C$2:$C$529)</f>
        <v>1000.3798400000001</v>
      </c>
      <c r="G291" s="81">
        <f ca="1">IF(E291="Indirecta",VLOOKUP(B291,AuxPartFluGWh!$C$5:$U$152,MATCH(C291,AuxPartFluGWh!$D$4:$U$4,0)+1,FALSE)/F291,100%)</f>
        <v>2.9434077117698341E-6</v>
      </c>
      <c r="H291" s="131">
        <f t="shared" ca="1" si="142"/>
        <v>1.1174181891324243E-5</v>
      </c>
      <c r="I291" s="13">
        <f t="shared" ca="1" si="111"/>
        <v>1.1178426292573844E-2</v>
      </c>
      <c r="J291" s="133">
        <f t="shared" ca="1" si="149"/>
        <v>0.2634114730184523</v>
      </c>
    </row>
    <row r="292" spans="1:10" s="28" customFormat="1" x14ac:dyDescent="0.25">
      <c r="A292" s="32" t="s">
        <v>158</v>
      </c>
      <c r="B292" s="10" t="s">
        <v>148</v>
      </c>
      <c r="C292" s="119" t="s">
        <v>690</v>
      </c>
      <c r="D292" s="10" t="s">
        <v>26</v>
      </c>
      <c r="E292" s="119" t="s">
        <v>675</v>
      </c>
      <c r="F292" s="13">
        <f>SUMIF(AuxDemandaSIC!$B$2:$B$529,B292,AuxDemandaSIC!$C$2:$C$529)</f>
        <v>1000.3798400000001</v>
      </c>
      <c r="G292" s="81">
        <f ca="1">IF(E292="Indirecta",VLOOKUP(B292,AuxPartFluGWh!$C$5:$U$152,MATCH(C292,AuxPartFluGWh!$D$4:$U$4,0)+1,FALSE)/F292,100%)</f>
        <v>3.3081347810540382E-2</v>
      </c>
      <c r="H292" s="131">
        <f t="shared" ca="1" si="142"/>
        <v>0.12558810529950984</v>
      </c>
      <c r="I292" s="13">
        <f t="shared" ref="I292:I294" ca="1" si="156">H292*F292</f>
        <v>125.63580868542681</v>
      </c>
      <c r="J292" s="133">
        <f t="shared" ca="1" si="151"/>
        <v>0.2634114730184523</v>
      </c>
    </row>
    <row r="293" spans="1:10" s="28" customFormat="1" x14ac:dyDescent="0.25">
      <c r="A293" s="32" t="s">
        <v>158</v>
      </c>
      <c r="B293" s="10" t="s">
        <v>148</v>
      </c>
      <c r="C293" s="119" t="s">
        <v>696</v>
      </c>
      <c r="D293" s="10" t="s">
        <v>34</v>
      </c>
      <c r="E293" s="119" t="s">
        <v>675</v>
      </c>
      <c r="F293" s="13">
        <f>SUMIF(AuxDemandaSIC!$B$2:$B$529,B293,AuxDemandaSIC!$C$2:$C$529)</f>
        <v>1000.3798400000001</v>
      </c>
      <c r="G293" s="81">
        <f ca="1">IF(E293="Indirecta",VLOOKUP(B293,AuxPartFluGWh!$C$5:$U$152,MATCH(C293,AuxPartFluGWh!$D$4:$U$4,0)+1,FALSE)/F293,100%)</f>
        <v>5.2244386850797471E-2</v>
      </c>
      <c r="H293" s="131">
        <f t="shared" ca="1" si="142"/>
        <v>0.19833755246924148</v>
      </c>
      <c r="I293" s="13">
        <f t="shared" ca="1" si="156"/>
        <v>198.41288900517139</v>
      </c>
      <c r="J293" s="133">
        <f t="shared" ca="1" si="151"/>
        <v>0.2634114730184523</v>
      </c>
    </row>
    <row r="294" spans="1:10" s="28" customFormat="1" x14ac:dyDescent="0.25">
      <c r="A294" s="32" t="s">
        <v>158</v>
      </c>
      <c r="B294" s="10" t="s">
        <v>148</v>
      </c>
      <c r="C294" s="119" t="s">
        <v>691</v>
      </c>
      <c r="D294" s="10" t="s">
        <v>36</v>
      </c>
      <c r="E294" s="119" t="s">
        <v>675</v>
      </c>
      <c r="F294" s="13">
        <f>SUMIF(AuxDemandaSIC!$B$2:$B$529,B294,AuxDemandaSIC!$C$2:$C$529)</f>
        <v>1000.3798400000001</v>
      </c>
      <c r="G294" s="81">
        <f ca="1">IF(E294="Indirecta",VLOOKUP(B294,AuxPartFluGWh!$C$5:$U$152,MATCH(C294,AuxPartFluGWh!$D$4:$U$4,0)+1,FALSE)/F294,100%)</f>
        <v>0.17808279494940268</v>
      </c>
      <c r="H294" s="131">
        <f t="shared" ca="1" si="142"/>
        <v>0.6760631680493574</v>
      </c>
      <c r="I294" s="13">
        <f t="shared" ca="1" si="156"/>
        <v>676.31996388310927</v>
      </c>
      <c r="J294" s="133">
        <f t="shared" ca="1" si="151"/>
        <v>0.2634114730184523</v>
      </c>
    </row>
    <row r="295" spans="1:10" x14ac:dyDescent="0.25">
      <c r="A295" s="32" t="s">
        <v>158</v>
      </c>
      <c r="B295" s="10" t="s">
        <v>149</v>
      </c>
      <c r="C295" s="119"/>
      <c r="D295" s="10" t="s">
        <v>36</v>
      </c>
      <c r="E295" s="119" t="s">
        <v>674</v>
      </c>
      <c r="F295" s="13">
        <f>SUMIF(AuxDemandaSIC!$B$2:$B$529,B295,AuxDemandaSIC!$C$2:$C$529)</f>
        <v>281.5027</v>
      </c>
      <c r="G295" s="81">
        <f>IF(E295="Indirecta",VLOOKUP(B295,AuxPartFluGWh!$C$5:$U$152,MATCH(C295,AuxPartFluGWh!$D$4:$U$4,0)+1,FALSE)/F295,100%)</f>
        <v>1</v>
      </c>
      <c r="H295" s="131">
        <f t="shared" si="142"/>
        <v>1</v>
      </c>
      <c r="I295" s="13">
        <f t="shared" si="111"/>
        <v>281.5027</v>
      </c>
      <c r="J295" s="133"/>
    </row>
    <row r="296" spans="1:10" x14ac:dyDescent="0.25">
      <c r="A296" s="32" t="s">
        <v>158</v>
      </c>
      <c r="B296" s="10" t="s">
        <v>150</v>
      </c>
      <c r="C296" s="119"/>
      <c r="D296" s="10" t="s">
        <v>36</v>
      </c>
      <c r="E296" s="119" t="s">
        <v>674</v>
      </c>
      <c r="F296" s="13">
        <f>SUMIF(AuxDemandaSIC!$B$2:$B$529,B296,AuxDemandaSIC!$C$2:$C$529)</f>
        <v>177.23167000000001</v>
      </c>
      <c r="G296" s="81">
        <f>IF(E296="Indirecta",VLOOKUP(B296,AuxPartFluGWh!$C$5:$U$152,MATCH(C296,AuxPartFluGWh!$D$4:$U$4,0)+1,FALSE)/F296,100%)</f>
        <v>1</v>
      </c>
      <c r="H296" s="131">
        <f t="shared" si="142"/>
        <v>1</v>
      </c>
      <c r="I296" s="13">
        <f t="shared" si="111"/>
        <v>177.23167000000001</v>
      </c>
      <c r="J296" s="133"/>
    </row>
    <row r="297" spans="1:10" x14ac:dyDescent="0.25">
      <c r="A297" s="32" t="s">
        <v>158</v>
      </c>
      <c r="B297" s="10" t="s">
        <v>151</v>
      </c>
      <c r="C297" s="119"/>
      <c r="D297" s="10" t="s">
        <v>36</v>
      </c>
      <c r="E297" s="119" t="s">
        <v>674</v>
      </c>
      <c r="F297" s="13">
        <f>SUMIF(AuxDemandaSIC!$B$2:$B$529,B297,AuxDemandaSIC!$C$2:$C$529)</f>
        <v>245.37431000000004</v>
      </c>
      <c r="G297" s="81">
        <f>IF(E297="Indirecta",VLOOKUP(B297,AuxPartFluGWh!$C$5:$U$152,MATCH(C297,AuxPartFluGWh!$D$4:$U$4,0)+1,FALSE)/F297,100%)</f>
        <v>1</v>
      </c>
      <c r="H297" s="131">
        <f t="shared" si="142"/>
        <v>1</v>
      </c>
      <c r="I297" s="13">
        <f t="shared" si="111"/>
        <v>245.37431000000004</v>
      </c>
      <c r="J297" s="133"/>
    </row>
    <row r="298" spans="1:10" x14ac:dyDescent="0.25">
      <c r="A298" s="32" t="s">
        <v>158</v>
      </c>
      <c r="B298" s="10" t="s">
        <v>152</v>
      </c>
      <c r="C298" s="119"/>
      <c r="D298" s="10" t="s">
        <v>36</v>
      </c>
      <c r="E298" s="119" t="s">
        <v>674</v>
      </c>
      <c r="F298" s="13">
        <f>SUMIF(AuxDemandaSIC!$B$2:$B$529,B298,AuxDemandaSIC!$C$2:$C$529)</f>
        <v>253.04257999999996</v>
      </c>
      <c r="G298" s="81">
        <f>IF(E298="Indirecta",VLOOKUP(B298,AuxPartFluGWh!$C$5:$U$152,MATCH(C298,AuxPartFluGWh!$D$4:$U$4,0)+1,FALSE)/F298,100%)</f>
        <v>1</v>
      </c>
      <c r="H298" s="131">
        <f t="shared" si="142"/>
        <v>1</v>
      </c>
      <c r="I298" s="13">
        <f t="shared" si="111"/>
        <v>253.04257999999996</v>
      </c>
      <c r="J298" s="133"/>
    </row>
    <row r="299" spans="1:10" x14ac:dyDescent="0.25">
      <c r="A299" s="32" t="s">
        <v>158</v>
      </c>
      <c r="B299" s="10" t="s">
        <v>153</v>
      </c>
      <c r="C299" s="119"/>
      <c r="D299" s="10" t="s">
        <v>36</v>
      </c>
      <c r="E299" s="119" t="s">
        <v>674</v>
      </c>
      <c r="F299" s="13">
        <f>SUMIF(AuxDemandaSIC!$B$2:$B$529,B299,AuxDemandaSIC!$C$2:$C$529)</f>
        <v>329.96859999999992</v>
      </c>
      <c r="G299" s="81">
        <f>IF(E299="Indirecta",VLOOKUP(B299,AuxPartFluGWh!$C$5:$U$152,MATCH(C299,AuxPartFluGWh!$D$4:$U$4,0)+1,FALSE)/F299,100%)</f>
        <v>1</v>
      </c>
      <c r="H299" s="131">
        <f t="shared" si="142"/>
        <v>1</v>
      </c>
      <c r="I299" s="13">
        <f t="shared" si="111"/>
        <v>329.96859999999992</v>
      </c>
      <c r="J299" s="133"/>
    </row>
    <row r="300" spans="1:10" x14ac:dyDescent="0.25">
      <c r="A300" s="32" t="s">
        <v>158</v>
      </c>
      <c r="B300" s="10" t="s">
        <v>154</v>
      </c>
      <c r="C300" s="119"/>
      <c r="D300" s="10" t="s">
        <v>36</v>
      </c>
      <c r="E300" s="119" t="s">
        <v>674</v>
      </c>
      <c r="F300" s="13">
        <f>SUMIF(AuxDemandaSIC!$B$2:$B$529,B300,AuxDemandaSIC!$C$2:$C$529)</f>
        <v>173.61955999999995</v>
      </c>
      <c r="G300" s="81">
        <f>IF(E300="Indirecta",VLOOKUP(B300,AuxPartFluGWh!$C$5:$U$152,MATCH(C300,AuxPartFluGWh!$D$4:$U$4,0)+1,FALSE)/F300,100%)</f>
        <v>1</v>
      </c>
      <c r="H300" s="131">
        <f t="shared" si="142"/>
        <v>1</v>
      </c>
      <c r="I300" s="13">
        <f t="shared" si="111"/>
        <v>173.61955999999995</v>
      </c>
      <c r="J300" s="133"/>
    </row>
    <row r="301" spans="1:10" x14ac:dyDescent="0.25">
      <c r="A301" s="32" t="s">
        <v>158</v>
      </c>
      <c r="B301" s="10" t="s">
        <v>155</v>
      </c>
      <c r="C301" s="119"/>
      <c r="D301" s="10" t="s">
        <v>36</v>
      </c>
      <c r="E301" s="119" t="s">
        <v>674</v>
      </c>
      <c r="F301" s="13">
        <f>SUMIF(AuxDemandaSIC!$B$2:$B$529,B301,AuxDemandaSIC!$C$2:$C$529)</f>
        <v>269.67218999999994</v>
      </c>
      <c r="G301" s="81">
        <f>IF(E301="Indirecta",VLOOKUP(B301,AuxPartFluGWh!$C$5:$U$152,MATCH(C301,AuxPartFluGWh!$D$4:$U$4,0)+1,FALSE)/F301,100%)</f>
        <v>1</v>
      </c>
      <c r="H301" s="131">
        <f t="shared" si="142"/>
        <v>1</v>
      </c>
      <c r="I301" s="13">
        <f t="shared" si="111"/>
        <v>269.67218999999994</v>
      </c>
      <c r="J301" s="133"/>
    </row>
    <row r="302" spans="1:10" x14ac:dyDescent="0.25">
      <c r="A302" s="32" t="s">
        <v>158</v>
      </c>
      <c r="B302" s="10" t="s">
        <v>156</v>
      </c>
      <c r="C302" s="119"/>
      <c r="D302" s="10" t="s">
        <v>36</v>
      </c>
      <c r="E302" s="119" t="s">
        <v>674</v>
      </c>
      <c r="F302" s="13">
        <f>SUMIF(AuxDemandaSIC!$B$2:$B$529,B302,AuxDemandaSIC!$C$2:$C$529)</f>
        <v>351.57153000000005</v>
      </c>
      <c r="G302" s="81">
        <f>IF(E302="Indirecta",VLOOKUP(B302,AuxPartFluGWh!$C$5:$U$152,MATCH(C302,AuxPartFluGWh!$D$4:$U$4,0)+1,FALSE)/F302,100%)</f>
        <v>1</v>
      </c>
      <c r="H302" s="131">
        <f t="shared" si="142"/>
        <v>1</v>
      </c>
      <c r="I302" s="13">
        <f t="shared" si="111"/>
        <v>351.57153000000005</v>
      </c>
      <c r="J302" s="133"/>
    </row>
    <row r="303" spans="1:10" x14ac:dyDescent="0.25">
      <c r="A303" s="32" t="s">
        <v>158</v>
      </c>
      <c r="B303" s="10" t="s">
        <v>157</v>
      </c>
      <c r="C303" s="119"/>
      <c r="D303" s="10" t="s">
        <v>36</v>
      </c>
      <c r="E303" s="119" t="s">
        <v>674</v>
      </c>
      <c r="F303" s="13">
        <f>SUMIF(AuxDemandaSIC!$B$2:$B$529,B303,AuxDemandaSIC!$C$2:$C$529)</f>
        <v>344.49531000000002</v>
      </c>
      <c r="G303" s="81">
        <f>IF(E303="Indirecta",VLOOKUP(B303,AuxPartFluGWh!$C$5:$U$152,MATCH(C303,AuxPartFluGWh!$D$4:$U$4,0)+1,FALSE)/F303,100%)</f>
        <v>1</v>
      </c>
      <c r="H303" s="131">
        <f t="shared" si="142"/>
        <v>1</v>
      </c>
      <c r="I303" s="13">
        <f t="shared" si="111"/>
        <v>344.49531000000002</v>
      </c>
      <c r="J303" s="133"/>
    </row>
    <row r="304" spans="1:10" x14ac:dyDescent="0.25">
      <c r="A304" s="141" t="s">
        <v>167</v>
      </c>
      <c r="B304" s="10" t="s">
        <v>26</v>
      </c>
      <c r="C304" s="119"/>
      <c r="D304" s="13" t="s">
        <v>26</v>
      </c>
      <c r="E304" s="142" t="s">
        <v>674</v>
      </c>
      <c r="F304" s="13">
        <f>SUMIF(AuxDemandaSIC!$B$2:$B$529,B304,AuxDemandaSIC!$C$2:$C$529)</f>
        <v>0</v>
      </c>
      <c r="G304" s="81">
        <f>IF(E304="Indirecta",VLOOKUP(B304,AuxPartFluGWh!$C$5:$U$152,MATCH(C304,AuxPartFluGWh!$D$4:$U$4,0)+1,FALSE)/F304,100%)</f>
        <v>1</v>
      </c>
      <c r="H304" s="131">
        <f t="shared" si="142"/>
        <v>1</v>
      </c>
      <c r="I304" s="13">
        <f t="shared" si="111"/>
        <v>0</v>
      </c>
      <c r="J304" s="133"/>
    </row>
    <row r="305" spans="1:10" x14ac:dyDescent="0.25">
      <c r="A305" s="141" t="s">
        <v>167</v>
      </c>
      <c r="B305" s="10" t="s">
        <v>32</v>
      </c>
      <c r="C305" s="119"/>
      <c r="D305" s="13" t="s">
        <v>32</v>
      </c>
      <c r="E305" s="142" t="s">
        <v>674</v>
      </c>
      <c r="F305" s="13">
        <f>SUMIF(AuxDemandaSIC!$B$2:$B$529,B305,AuxDemandaSIC!$C$2:$C$529)</f>
        <v>212.24441999999999</v>
      </c>
      <c r="G305" s="81">
        <f>IF(E305="Indirecta",VLOOKUP(B305,AuxPartFluGWh!$C$5:$U$152,MATCH(C305,AuxPartFluGWh!$D$4:$U$4,0)+1,FALSE)/F305,100%)</f>
        <v>1</v>
      </c>
      <c r="H305" s="131">
        <f t="shared" si="142"/>
        <v>1</v>
      </c>
      <c r="I305" s="13">
        <f t="shared" si="111"/>
        <v>212.24441999999999</v>
      </c>
      <c r="J305" s="133"/>
    </row>
    <row r="306" spans="1:10" x14ac:dyDescent="0.25">
      <c r="A306" s="141" t="s">
        <v>167</v>
      </c>
      <c r="B306" s="10" t="s">
        <v>29</v>
      </c>
      <c r="C306" s="119"/>
      <c r="D306" s="13" t="s">
        <v>29</v>
      </c>
      <c r="E306" s="142" t="s">
        <v>674</v>
      </c>
      <c r="F306" s="13">
        <f>SUMIF(AuxDemandaSIC!$B$2:$B$529,B306,AuxDemandaSIC!$C$2:$C$529)</f>
        <v>0</v>
      </c>
      <c r="G306" s="81">
        <f>IF(E306="Indirecta",VLOOKUP(B306,AuxPartFluGWh!$C$5:$U$152,MATCH(C306,AuxPartFluGWh!$D$4:$U$4,0)+1,FALSE)/F306,100%)</f>
        <v>1</v>
      </c>
      <c r="H306" s="131">
        <f t="shared" si="142"/>
        <v>1</v>
      </c>
      <c r="I306" s="13">
        <f t="shared" ref="I306:I308" si="157">H306*F306</f>
        <v>0</v>
      </c>
      <c r="J306" s="133"/>
    </row>
    <row r="307" spans="1:10" x14ac:dyDescent="0.25">
      <c r="A307" s="141" t="s">
        <v>167</v>
      </c>
      <c r="B307" s="10" t="s">
        <v>168</v>
      </c>
      <c r="C307" s="119"/>
      <c r="D307" s="13" t="s">
        <v>34</v>
      </c>
      <c r="E307" s="142" t="s">
        <v>674</v>
      </c>
      <c r="F307" s="13">
        <f>SUMIF(AuxDemandaSIC!$B$2:$B$529,B307,AuxDemandaSIC!$C$2:$C$529)</f>
        <v>0</v>
      </c>
      <c r="G307" s="81">
        <f>IF(E307="Indirecta",VLOOKUP(B307,AuxPartFluGWh!$C$5:$U$152,MATCH(C307,AuxPartFluGWh!$D$4:$U$4,0)+1,FALSE)/F307,100%)</f>
        <v>1</v>
      </c>
      <c r="H307" s="131">
        <f t="shared" si="142"/>
        <v>1</v>
      </c>
      <c r="I307" s="13">
        <f t="shared" si="157"/>
        <v>0</v>
      </c>
      <c r="J307" s="133"/>
    </row>
    <row r="308" spans="1:10" ht="15.75" thickBot="1" x14ac:dyDescent="0.3">
      <c r="A308" s="143" t="s">
        <v>167</v>
      </c>
      <c r="B308" s="14" t="s">
        <v>36</v>
      </c>
      <c r="C308" s="8"/>
      <c r="D308" s="135" t="s">
        <v>36</v>
      </c>
      <c r="E308" s="144" t="s">
        <v>674</v>
      </c>
      <c r="F308" s="135">
        <f>SUMIF(AuxDemandaSIC!$B$2:$B$529,B308,AuxDemandaSIC!$C$2:$C$529)</f>
        <v>1961.6268499999996</v>
      </c>
      <c r="G308" s="136">
        <f>IF(E308="Indirecta",VLOOKUP(B308,AuxPartFluGWh!$C$5:$U$152,MATCH(C308,AuxPartFluGWh!$D$4:$U$4,0)+1,FALSE)/F308,100%)</f>
        <v>1</v>
      </c>
      <c r="H308" s="145">
        <f t="shared" si="142"/>
        <v>1</v>
      </c>
      <c r="I308" s="135">
        <f t="shared" si="157"/>
        <v>1961.6268499999996</v>
      </c>
      <c r="J308" s="133"/>
    </row>
    <row r="309" spans="1:10" x14ac:dyDescent="0.25">
      <c r="I309" s="27"/>
    </row>
    <row r="310" spans="1:10" x14ac:dyDescent="0.25">
      <c r="I310" s="3"/>
    </row>
    <row r="311" spans="1:10" x14ac:dyDescent="0.25">
      <c r="I311" s="3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3"/>
  <sheetViews>
    <sheetView topLeftCell="A91" workbookViewId="0">
      <selection activeCell="F107" sqref="F107"/>
    </sheetView>
  </sheetViews>
  <sheetFormatPr baseColWidth="10" defaultRowHeight="15" x14ac:dyDescent="0.25"/>
  <cols>
    <col min="1" max="1" width="15.85546875" style="28" customWidth="1"/>
    <col min="2" max="2" width="22.28515625" style="28" bestFit="1" customWidth="1"/>
    <col min="3" max="3" width="20.28515625" style="28" bestFit="1" customWidth="1"/>
    <col min="4" max="4" width="20.28515625" style="28" customWidth="1"/>
    <col min="5" max="5" width="33" style="28" bestFit="1" customWidth="1"/>
    <col min="6" max="6" width="20.28515625" style="120" bestFit="1" customWidth="1"/>
    <col min="7" max="7" width="20.28515625" style="28" customWidth="1"/>
    <col min="8" max="8" width="56.5703125" style="28" bestFit="1" customWidth="1"/>
    <col min="9" max="9" width="33" style="28" bestFit="1" customWidth="1"/>
    <col min="10" max="10" width="25.42578125" style="28" bestFit="1" customWidth="1"/>
    <col min="11" max="11" width="45.5703125" style="28" bestFit="1" customWidth="1"/>
    <col min="12" max="12" width="11.42578125" style="109"/>
    <col min="13" max="16384" width="11.42578125" style="28"/>
  </cols>
  <sheetData>
    <row r="1" spans="1:12" x14ac:dyDescent="0.25">
      <c r="A1" s="28" t="s">
        <v>703</v>
      </c>
    </row>
    <row r="2" spans="1:12" ht="15.75" thickBot="1" x14ac:dyDescent="0.3"/>
    <row r="3" spans="1:12" ht="15.75" thickBot="1" x14ac:dyDescent="0.3">
      <c r="A3" s="16" t="s">
        <v>60</v>
      </c>
      <c r="B3" s="16" t="s">
        <v>388</v>
      </c>
      <c r="C3" s="16" t="s">
        <v>456</v>
      </c>
      <c r="D3" s="16" t="s">
        <v>457</v>
      </c>
      <c r="E3" s="17" t="s">
        <v>697</v>
      </c>
      <c r="F3" s="17" t="s">
        <v>389</v>
      </c>
      <c r="G3" s="17" t="s">
        <v>673</v>
      </c>
      <c r="H3" s="16" t="s">
        <v>676</v>
      </c>
      <c r="I3" s="16" t="s">
        <v>705</v>
      </c>
      <c r="J3" s="16" t="s">
        <v>669</v>
      </c>
      <c r="K3" s="16" t="s">
        <v>390</v>
      </c>
    </row>
    <row r="4" spans="1:12" x14ac:dyDescent="0.25">
      <c r="A4" s="11" t="s">
        <v>163</v>
      </c>
      <c r="B4" s="11" t="s">
        <v>163</v>
      </c>
      <c r="C4" s="15" t="str">
        <f>VLOOKUP(B4,ListaCentralesSIC!$A$2:$C$244,2,FALSE)</f>
        <v>Serie</v>
      </c>
      <c r="D4" s="15" t="str">
        <f>VLOOKUP(B4,ListaCentralesSIC!$A$2:$C$244,3,FALSE)</f>
        <v>Abanico 154</v>
      </c>
      <c r="E4" s="24"/>
      <c r="F4" s="10" t="s">
        <v>108</v>
      </c>
      <c r="G4" s="10" t="s">
        <v>674</v>
      </c>
      <c r="H4" s="13">
        <f>SUMIF(AuxInyeccionesSIC!$B$2:$B$824,B4,AuxInyeccionesSIC!$C$2:$C$824)</f>
        <v>1220.2213040000001</v>
      </c>
      <c r="I4" s="81">
        <f>IF(G4="Indirecta",VLOOKUP(B4,AuxPartFluGWh!$C$5:$U$152,MATCH(E4,AuxPartFluGWh!$D$4:$U$4,0)+1,FALSE)/H4,100%)</f>
        <v>1</v>
      </c>
      <c r="J4" s="81">
        <f>IF(G4="Directa",100%,I4/L4)</f>
        <v>1</v>
      </c>
      <c r="K4" s="13">
        <f>H4*J4</f>
        <v>1220.2213040000001</v>
      </c>
    </row>
    <row r="5" spans="1:12" x14ac:dyDescent="0.25">
      <c r="A5" s="11" t="s">
        <v>61</v>
      </c>
      <c r="B5" s="11" t="s">
        <v>201</v>
      </c>
      <c r="C5" s="11" t="str">
        <f>VLOOKUP(B5,ListaCentralesSIC!$A$2:$C$244,2,FALSE)</f>
        <v>Diesel</v>
      </c>
      <c r="D5" s="11" t="str">
        <f>VLOOKUP(B5,ListaCentralesSIC!$A$2:$C$244,3,FALSE)</f>
        <v>Cardones 110</v>
      </c>
      <c r="E5" s="31"/>
      <c r="F5" s="10" t="s">
        <v>3</v>
      </c>
      <c r="G5" s="10" t="s">
        <v>674</v>
      </c>
      <c r="H5" s="13">
        <f>SUMIF(AuxInyeccionesSIC!$B$2:$B$824,B5,AuxInyeccionesSIC!$C$2:$C$824)</f>
        <v>78.14866069</v>
      </c>
      <c r="I5" s="81">
        <f>IF(G5="Indirecta",VLOOKUP(B5,AuxPartFluGWh!$C$5:$U$152,MATCH(E5,AuxPartFluGWh!$D$4:$U$4,0)+1,FALSE)/H5,100%)</f>
        <v>1</v>
      </c>
      <c r="J5" s="81">
        <f t="shared" ref="J5:J68" si="0">IF(G5="Directa",100%,I5/L5)</f>
        <v>1</v>
      </c>
      <c r="K5" s="13">
        <f t="shared" ref="K5:K174" si="1">H5*J5</f>
        <v>78.14866069</v>
      </c>
    </row>
    <row r="6" spans="1:12" x14ac:dyDescent="0.25">
      <c r="A6" s="11" t="s">
        <v>61</v>
      </c>
      <c r="B6" s="11" t="s">
        <v>205</v>
      </c>
      <c r="C6" s="11" t="str">
        <f>VLOOKUP(B6,ListaCentralesSIC!$A$2:$C$244,2,FALSE)</f>
        <v>Pasada</v>
      </c>
      <c r="D6" s="11" t="str">
        <f>VLOOKUP(B6,ListaCentralesSIC!$A$2:$C$244,3,FALSE)</f>
        <v>Maitencillo 110</v>
      </c>
      <c r="E6" s="24"/>
      <c r="F6" s="10" t="s">
        <v>4</v>
      </c>
      <c r="G6" s="10" t="s">
        <v>674</v>
      </c>
      <c r="H6" s="13">
        <f>SUMIF(AuxInyeccionesSIC!$B$2:$B$824,B6,AuxInyeccionesSIC!$C$2:$C$824)</f>
        <v>87.1969821</v>
      </c>
      <c r="I6" s="81">
        <f>IF(G6="Indirecta",VLOOKUP(B6,AuxPartFluGWh!$C$5:$U$152,MATCH(E6,AuxPartFluGWh!$D$4:$U$4,0)+1,FALSE)/H6,100%)</f>
        <v>1</v>
      </c>
      <c r="J6" s="81">
        <f t="shared" si="0"/>
        <v>1</v>
      </c>
      <c r="K6" s="13">
        <f t="shared" si="1"/>
        <v>87.1969821</v>
      </c>
    </row>
    <row r="7" spans="1:12" x14ac:dyDescent="0.25">
      <c r="A7" s="11" t="s">
        <v>61</v>
      </c>
      <c r="B7" s="11" t="s">
        <v>229</v>
      </c>
      <c r="C7" s="11" t="str">
        <f>VLOOKUP(B7,ListaCentralesSIC!$A$2:$C$244,2,FALSE)</f>
        <v>Diesel</v>
      </c>
      <c r="D7" s="11" t="str">
        <f>VLOOKUP(B7,ListaCentralesSIC!$A$2:$C$244,3,FALSE)</f>
        <v>Pan de Azucar 110</v>
      </c>
      <c r="E7" s="24"/>
      <c r="F7" s="10" t="s">
        <v>6</v>
      </c>
      <c r="G7" s="10" t="s">
        <v>674</v>
      </c>
      <c r="H7" s="13">
        <f>SUMIF(AuxInyeccionesSIC!$B$2:$B$824,B7,AuxInyeccionesSIC!$C$2:$C$824)</f>
        <v>76.003982159999993</v>
      </c>
      <c r="I7" s="81">
        <f>IF(G7="Indirecta",VLOOKUP(B7,AuxPartFluGWh!$C$5:$U$152,MATCH(E7,AuxPartFluGWh!$D$4:$U$4,0)+1,FALSE)/H7,100%)</f>
        <v>1</v>
      </c>
      <c r="J7" s="81">
        <f t="shared" si="0"/>
        <v>1</v>
      </c>
      <c r="K7" s="13">
        <f t="shared" si="1"/>
        <v>76.003982159999993</v>
      </c>
    </row>
    <row r="8" spans="1:12" x14ac:dyDescent="0.25">
      <c r="A8" s="11" t="s">
        <v>61</v>
      </c>
      <c r="B8" s="11" t="s">
        <v>259</v>
      </c>
      <c r="C8" s="11" t="str">
        <f>VLOOKUP(B8,ListaCentralesSIC!$A$2:$C$244,2,FALSE)</f>
        <v>Pasada</v>
      </c>
      <c r="D8" s="11" t="str">
        <f>VLOOKUP(B8,ListaCentralesSIC!$A$2:$C$244,3,FALSE)</f>
        <v>Ovalle 110</v>
      </c>
      <c r="E8" s="24"/>
      <c r="F8" s="10" t="s">
        <v>6</v>
      </c>
      <c r="G8" s="10" t="s">
        <v>674</v>
      </c>
      <c r="H8" s="13">
        <f>SUMIF(AuxInyeccionesSIC!$B$2:$B$824,B8,AuxInyeccionesSIC!$C$2:$C$824)</f>
        <v>72.508517799999993</v>
      </c>
      <c r="I8" s="81">
        <f>IF(G8="Indirecta",VLOOKUP(B8,AuxPartFluGWh!$C$5:$U$152,MATCH(E8,AuxPartFluGWh!$D$4:$U$4,0)+1,FALSE)/H8,100%)</f>
        <v>1</v>
      </c>
      <c r="J8" s="81">
        <f t="shared" si="0"/>
        <v>1</v>
      </c>
      <c r="K8" s="13">
        <f t="shared" si="1"/>
        <v>72.508517799999993</v>
      </c>
    </row>
    <row r="9" spans="1:12" x14ac:dyDescent="0.25">
      <c r="A9" s="11" t="s">
        <v>61</v>
      </c>
      <c r="B9" s="11" t="s">
        <v>283</v>
      </c>
      <c r="C9" s="11" t="str">
        <f>VLOOKUP(B9,ListaCentralesSIC!$A$2:$C$244,2,FALSE)</f>
        <v>Pasada</v>
      </c>
      <c r="D9" s="11" t="str">
        <f>VLOOKUP(B9,ListaCentralesSIC!$A$2:$C$244,3,FALSE)</f>
        <v>Ovalle 110</v>
      </c>
      <c r="E9" s="24"/>
      <c r="F9" s="10" t="s">
        <v>6</v>
      </c>
      <c r="G9" s="10" t="s">
        <v>674</v>
      </c>
      <c r="H9" s="13">
        <f>SUMIF(AuxInyeccionesSIC!$B$2:$B$824,B9,AuxInyeccionesSIC!$C$2:$C$824)</f>
        <v>191.08060720000003</v>
      </c>
      <c r="I9" s="81">
        <f>IF(G9="Indirecta",VLOOKUP(B9,AuxPartFluGWh!$C$5:$U$152,MATCH(E9,AuxPartFluGWh!$D$4:$U$4,0)+1,FALSE)/H9,100%)</f>
        <v>1</v>
      </c>
      <c r="J9" s="81">
        <f t="shared" si="0"/>
        <v>1</v>
      </c>
      <c r="K9" s="13">
        <f t="shared" si="1"/>
        <v>191.08060720000003</v>
      </c>
    </row>
    <row r="10" spans="1:12" x14ac:dyDescent="0.25">
      <c r="A10" s="11" t="s">
        <v>61</v>
      </c>
      <c r="B10" s="11" t="s">
        <v>328</v>
      </c>
      <c r="C10" s="11" t="str">
        <f>VLOOKUP(B10,ListaCentralesSIC!$A$2:$C$244,2,FALSE)</f>
        <v>Pasada</v>
      </c>
      <c r="D10" s="11" t="str">
        <f>VLOOKUP(B10,ListaCentralesSIC!$A$2:$C$244,3,FALSE)</f>
        <v>Pan de Azucar 110</v>
      </c>
      <c r="E10" s="24"/>
      <c r="F10" s="10" t="s">
        <v>6</v>
      </c>
      <c r="G10" s="10" t="s">
        <v>674</v>
      </c>
      <c r="H10" s="13">
        <f>SUMIF(AuxInyeccionesSIC!$B$2:$B$824,B10,AuxInyeccionesSIC!$C$2:$C$824)</f>
        <v>134.61339279999999</v>
      </c>
      <c r="I10" s="81">
        <f>IF(G10="Indirecta",VLOOKUP(B10,AuxPartFluGWh!$C$5:$U$152,MATCH(E10,AuxPartFluGWh!$D$4:$U$4,0)+1,FALSE)/H10,100%)</f>
        <v>1</v>
      </c>
      <c r="J10" s="81">
        <f t="shared" si="0"/>
        <v>1</v>
      </c>
      <c r="K10" s="13">
        <f t="shared" si="1"/>
        <v>134.61339279999999</v>
      </c>
    </row>
    <row r="11" spans="1:12" x14ac:dyDescent="0.25">
      <c r="A11" s="11" t="s">
        <v>61</v>
      </c>
      <c r="B11" s="11" t="s">
        <v>366</v>
      </c>
      <c r="C11" s="11" t="str">
        <f>VLOOKUP(B11,ListaCentralesSIC!$A$2:$C$244,2,FALSE)</f>
        <v>GNL/Diesel</v>
      </c>
      <c r="D11" s="11" t="str">
        <f>VLOOKUP(B11,ListaCentralesSIC!$A$2:$C$244,3,FALSE)</f>
        <v>Paposo 220</v>
      </c>
      <c r="E11" s="24"/>
      <c r="F11" s="10" t="s">
        <v>0</v>
      </c>
      <c r="G11" s="10" t="s">
        <v>674</v>
      </c>
      <c r="H11" s="13">
        <f>SUMIF(AuxInyeccionesSIC!$B$2:$B$824,B11,AuxInyeccionesSIC!$C$2:$C$824)</f>
        <v>105.38408926</v>
      </c>
      <c r="I11" s="81">
        <f>IF(G11="Indirecta",VLOOKUP(B11,AuxPartFluGWh!$C$5:$U$152,MATCH(E11,AuxPartFluGWh!$D$4:$U$4,0)+1,FALSE)/H11,100%)</f>
        <v>1</v>
      </c>
      <c r="J11" s="81">
        <f t="shared" si="0"/>
        <v>1</v>
      </c>
      <c r="K11" s="13">
        <f t="shared" si="1"/>
        <v>105.38408926</v>
      </c>
    </row>
    <row r="12" spans="1:12" x14ac:dyDescent="0.25">
      <c r="A12" s="11" t="s">
        <v>61</v>
      </c>
      <c r="B12" s="11" t="s">
        <v>367</v>
      </c>
      <c r="C12" s="11" t="str">
        <f>VLOOKUP(B12,ListaCentralesSIC!$A$2:$C$244,2,FALSE)</f>
        <v>GNL/Diesel</v>
      </c>
      <c r="D12" s="11" t="str">
        <f>VLOOKUP(B12,ListaCentralesSIC!$A$2:$C$244,3,FALSE)</f>
        <v>Paposo 220</v>
      </c>
      <c r="E12" s="24"/>
      <c r="F12" s="10" t="s">
        <v>0</v>
      </c>
      <c r="G12" s="10" t="s">
        <v>674</v>
      </c>
      <c r="H12" s="13">
        <f>SUMIF(AuxInyeccionesSIC!$B$2:$B$824,B12,AuxInyeccionesSIC!$C$2:$C$824)</f>
        <v>4.0090892799999995</v>
      </c>
      <c r="I12" s="81">
        <f>IF(G12="Indirecta",VLOOKUP(B12,AuxPartFluGWh!$C$5:$U$152,MATCH(E12,AuxPartFluGWh!$D$4:$U$4,0)+1,FALSE)/H12,100%)</f>
        <v>1</v>
      </c>
      <c r="J12" s="81">
        <f t="shared" si="0"/>
        <v>1</v>
      </c>
      <c r="K12" s="13">
        <f t="shared" si="1"/>
        <v>4.0090892799999995</v>
      </c>
    </row>
    <row r="13" spans="1:12" x14ac:dyDescent="0.25">
      <c r="A13" s="11" t="s">
        <v>61</v>
      </c>
      <c r="B13" s="11" t="s">
        <v>368</v>
      </c>
      <c r="C13" s="11" t="str">
        <f>VLOOKUP(B13,ListaCentralesSIC!$A$2:$C$244,2,FALSE)</f>
        <v>GNL/Diesel</v>
      </c>
      <c r="D13" s="11" t="str">
        <f>VLOOKUP(B13,ListaCentralesSIC!$A$2:$C$244,3,FALSE)</f>
        <v>Paposo 220</v>
      </c>
      <c r="E13" s="24"/>
      <c r="F13" s="10" t="s">
        <v>0</v>
      </c>
      <c r="G13" s="10" t="s">
        <v>674</v>
      </c>
      <c r="H13" s="13">
        <f>SUMIF(AuxInyeccionesSIC!$B$2:$B$824,B13,AuxInyeccionesSIC!$C$2:$C$824)</f>
        <v>677.051964</v>
      </c>
      <c r="I13" s="81">
        <f>IF(G13="Indirecta",VLOOKUP(B13,AuxPartFluGWh!$C$5:$U$152,MATCH(E13,AuxPartFluGWh!$D$4:$U$4,0)+1,FALSE)/H13,100%)</f>
        <v>1</v>
      </c>
      <c r="J13" s="81">
        <f t="shared" si="0"/>
        <v>1</v>
      </c>
      <c r="K13" s="13">
        <f t="shared" si="1"/>
        <v>677.051964</v>
      </c>
    </row>
    <row r="14" spans="1:12" x14ac:dyDescent="0.25">
      <c r="A14" s="11" t="s">
        <v>63</v>
      </c>
      <c r="B14" s="11" t="s">
        <v>186</v>
      </c>
      <c r="C14" s="11" t="str">
        <f>VLOOKUP(B14,ListaCentralesSIC!$A$2:$C$244,2,FALSE)</f>
        <v>Pasada</v>
      </c>
      <c r="D14" s="11" t="str">
        <f>VLOOKUP(B14,ListaCentralesSIC!$A$2:$C$244,3,FALSE)</f>
        <v>Aconcagua 110</v>
      </c>
      <c r="E14" s="24"/>
      <c r="F14" s="10" t="s">
        <v>33</v>
      </c>
      <c r="G14" s="10" t="s">
        <v>674</v>
      </c>
      <c r="H14" s="13">
        <f>SUMIF(AuxInyeccionesSIC!$B$2:$B$824,B14,AuxInyeccionesSIC!$C$2:$C$824)</f>
        <v>1118.6345719999999</v>
      </c>
      <c r="I14" s="81">
        <f>IF(G14="Indirecta",VLOOKUP(B14,AuxPartFluGWh!$C$5:$U$152,MATCH(E14,AuxPartFluGWh!$D$4:$U$4,0)+1,FALSE)/H14,100%)</f>
        <v>1</v>
      </c>
      <c r="J14" s="81">
        <f t="shared" si="0"/>
        <v>1</v>
      </c>
      <c r="K14" s="13">
        <f t="shared" si="1"/>
        <v>1118.6345719999999</v>
      </c>
    </row>
    <row r="15" spans="1:12" x14ac:dyDescent="0.25">
      <c r="A15" s="11" t="s">
        <v>63</v>
      </c>
      <c r="B15" s="11" t="s">
        <v>190</v>
      </c>
      <c r="C15" s="11" t="str">
        <f>VLOOKUP(B15,ListaCentralesSIC!$A$2:$C$244,2,FALSE)</f>
        <v>Carbón</v>
      </c>
      <c r="D15" s="11" t="str">
        <f>VLOOKUP(B15,ListaCentralesSIC!$A$2:$C$244,3,FALSE)</f>
        <v>Ventanas 220</v>
      </c>
      <c r="E15" s="119" t="s">
        <v>677</v>
      </c>
      <c r="F15" s="10" t="s">
        <v>13</v>
      </c>
      <c r="G15" s="10" t="s">
        <v>675</v>
      </c>
      <c r="H15" s="13">
        <f>SUMIF(AuxInyeccionesSIC!$B$2:$B$824,B15,AuxInyeccionesSIC!$C$2:$C$824)</f>
        <v>7066.6568600000001</v>
      </c>
      <c r="I15" s="81">
        <f ca="1">IF(G15="Indirecta",VLOOKUP(B15,AuxPartFluGWh!$C$5:$U$152,MATCH(E15,AuxPartFluGWh!$D$4:$U$4,0)+1,FALSE)/H15,100%)</f>
        <v>0</v>
      </c>
      <c r="J15" s="81">
        <f t="shared" ca="1" si="0"/>
        <v>0</v>
      </c>
      <c r="K15" s="13">
        <f t="shared" ca="1" si="1"/>
        <v>0</v>
      </c>
      <c r="L15" s="134">
        <f ca="1">SUM(I15:I17)</f>
        <v>0.50326752812354492</v>
      </c>
    </row>
    <row r="16" spans="1:12" x14ac:dyDescent="0.25">
      <c r="A16" s="11" t="s">
        <v>63</v>
      </c>
      <c r="B16" s="11" t="s">
        <v>190</v>
      </c>
      <c r="C16" s="11" t="str">
        <f>VLOOKUP(B16,ListaCentralesSIC!$A$2:$C$244,2,FALSE)</f>
        <v>Carbón</v>
      </c>
      <c r="D16" s="11" t="str">
        <f>VLOOKUP(B16,ListaCentralesSIC!$A$2:$C$244,3,FALSE)</f>
        <v>Ventanas 220</v>
      </c>
      <c r="E16" s="119" t="s">
        <v>678</v>
      </c>
      <c r="F16" s="10" t="s">
        <v>16</v>
      </c>
      <c r="G16" s="10" t="s">
        <v>675</v>
      </c>
      <c r="H16" s="13">
        <f>SUMIF(AuxInyeccionesSIC!$B$2:$B$824,B16,AuxInyeccionesSIC!$C$2:$C$824)</f>
        <v>7066.6568600000001</v>
      </c>
      <c r="I16" s="81">
        <f ca="1">IF(G16="Indirecta",VLOOKUP(B16,AuxPartFluGWh!$C$5:$U$152,MATCH(E16,AuxPartFluGWh!$D$4:$U$4,0)+1,FALSE)/H16,100%)</f>
        <v>2.5653402304368449E-2</v>
      </c>
      <c r="J16" s="81">
        <f t="shared" ca="1" si="0"/>
        <v>5.0973688686051906E-2</v>
      </c>
      <c r="K16" s="13">
        <f t="shared" ref="K16" ca="1" si="2">H16*J16</f>
        <v>360.21356683279311</v>
      </c>
      <c r="L16" s="134">
        <f ca="1">L15</f>
        <v>0.50326752812354492</v>
      </c>
    </row>
    <row r="17" spans="1:12" x14ac:dyDescent="0.25">
      <c r="A17" s="11" t="s">
        <v>63</v>
      </c>
      <c r="B17" s="11" t="s">
        <v>190</v>
      </c>
      <c r="C17" s="11" t="str">
        <f>VLOOKUP(B17,ListaCentralesSIC!$A$2:$C$244,2,FALSE)</f>
        <v>Carbón</v>
      </c>
      <c r="D17" s="11" t="str">
        <f>VLOOKUP(B17,ListaCentralesSIC!$A$2:$C$244,3,FALSE)</f>
        <v>Ventanas 220</v>
      </c>
      <c r="E17" s="119" t="s">
        <v>679</v>
      </c>
      <c r="F17" s="10" t="s">
        <v>12</v>
      </c>
      <c r="G17" s="10" t="s">
        <v>675</v>
      </c>
      <c r="H17" s="13">
        <f>SUMIF(AuxInyeccionesSIC!$B$2:$B$824,B17,AuxInyeccionesSIC!$C$2:$C$824)</f>
        <v>7066.6568600000001</v>
      </c>
      <c r="I17" s="81">
        <f ca="1">IF(G17="Indirecta",VLOOKUP(B17,AuxPartFluGWh!$C$5:$U$152,MATCH(E17,AuxPartFluGWh!$D$4:$U$4,0)+1,FALSE)/H17,100%)</f>
        <v>0.4776141258191765</v>
      </c>
      <c r="J17" s="81">
        <f t="shared" ca="1" si="0"/>
        <v>0.94902631131394821</v>
      </c>
      <c r="K17" s="13">
        <f t="shared" ref="K17" ca="1" si="3">H17*J17</f>
        <v>6706.4432931672081</v>
      </c>
      <c r="L17" s="134">
        <f ca="1">L16</f>
        <v>0.50326752812354492</v>
      </c>
    </row>
    <row r="18" spans="1:12" x14ac:dyDescent="0.25">
      <c r="A18" s="11" t="s">
        <v>63</v>
      </c>
      <c r="B18" s="11" t="s">
        <v>206</v>
      </c>
      <c r="C18" s="11" t="str">
        <f>VLOOKUP(B18,ListaCentralesSIC!$A$2:$C$244,2,FALSE)</f>
        <v>Pasada</v>
      </c>
      <c r="D18" s="11" t="str">
        <f>VLOOKUP(B18,ListaCentralesSIC!$A$2:$C$244,3,FALSE)</f>
        <v>Totoralillo 110</v>
      </c>
      <c r="E18" s="24"/>
      <c r="F18" s="10" t="s">
        <v>33</v>
      </c>
      <c r="G18" s="10" t="s">
        <v>674</v>
      </c>
      <c r="H18" s="13">
        <f>SUMIF(AuxInyeccionesSIC!$B$2:$B$824,B18,AuxInyeccionesSIC!$C$2:$C$824)</f>
        <v>583.75049999999999</v>
      </c>
      <c r="I18" s="81">
        <f>IF(G18="Indirecta",VLOOKUP(B18,AuxPartFluGWh!$C$5:$U$152,MATCH(E18,AuxPartFluGWh!$D$4:$U$4,0)+1,FALSE)/H18,100%)</f>
        <v>1</v>
      </c>
      <c r="J18" s="81">
        <f t="shared" si="0"/>
        <v>1</v>
      </c>
      <c r="K18" s="13">
        <f t="shared" si="1"/>
        <v>583.75049999999999</v>
      </c>
    </row>
    <row r="19" spans="1:12" x14ac:dyDescent="0.25">
      <c r="A19" s="11" t="s">
        <v>63</v>
      </c>
      <c r="B19" s="11" t="s">
        <v>216</v>
      </c>
      <c r="C19" s="11" t="str">
        <f>VLOOKUP(B19,ListaCentralesSIC!$A$2:$C$244,2,FALSE)</f>
        <v>Diesel</v>
      </c>
      <c r="D19" s="11" t="str">
        <f>VLOOKUP(B19,ListaCentralesSIC!$A$2:$C$244,3,FALSE)</f>
        <v>Miraflores 110</v>
      </c>
      <c r="E19" s="119" t="s">
        <v>677</v>
      </c>
      <c r="F19" s="10" t="s">
        <v>13</v>
      </c>
      <c r="G19" s="10" t="s">
        <v>675</v>
      </c>
      <c r="H19" s="13">
        <f>SUMIF(AuxInyeccionesSIC!$B$2:$B$824,B19,AuxInyeccionesSIC!$C$2:$C$824)</f>
        <v>18.674750000000003</v>
      </c>
      <c r="I19" s="81">
        <f ca="1">IF(G19="Indirecta",VLOOKUP(B19,AuxPartFluGWh!$C$5:$U$152,MATCH(E19,AuxPartFluGWh!$D$4:$U$4,0)+1,FALSE)/H19,100%)</f>
        <v>0</v>
      </c>
      <c r="J19" s="81">
        <f t="shared" ca="1" si="0"/>
        <v>0</v>
      </c>
      <c r="K19" s="13">
        <f t="shared" ca="1" si="1"/>
        <v>0</v>
      </c>
      <c r="L19" s="134">
        <f t="shared" ref="L19" ca="1" si="4">SUM(I19:I21)</f>
        <v>0.16264455174826778</v>
      </c>
    </row>
    <row r="20" spans="1:12" x14ac:dyDescent="0.25">
      <c r="A20" s="11" t="s">
        <v>63</v>
      </c>
      <c r="B20" s="11" t="s">
        <v>216</v>
      </c>
      <c r="C20" s="11" t="str">
        <f>VLOOKUP(B20,ListaCentralesSIC!$A$2:$C$244,2,FALSE)</f>
        <v>Diesel</v>
      </c>
      <c r="D20" s="11" t="str">
        <f>VLOOKUP(B20,ListaCentralesSIC!$A$2:$C$244,3,FALSE)</f>
        <v>Miraflores 110</v>
      </c>
      <c r="E20" s="119" t="s">
        <v>678</v>
      </c>
      <c r="F20" s="10" t="s">
        <v>16</v>
      </c>
      <c r="G20" s="10" t="s">
        <v>675</v>
      </c>
      <c r="H20" s="13">
        <f>SUMIF(AuxInyeccionesSIC!$B$2:$B$824,B20,AuxInyeccionesSIC!$C$2:$C$824)</f>
        <v>18.674750000000003</v>
      </c>
      <c r="I20" s="81">
        <f ca="1">IF(G20="Indirecta",VLOOKUP(B20,AuxPartFluGWh!$C$5:$U$152,MATCH(E20,AuxPartFluGWh!$D$4:$U$4,0)+1,FALSE)/H20,100%)</f>
        <v>3.4305608766564497E-3</v>
      </c>
      <c r="J20" s="81">
        <f t="shared" ca="1" si="0"/>
        <v>2.1092381145149466E-2</v>
      </c>
      <c r="K20" s="13">
        <f t="shared" ref="K20:K21" ca="1" si="5">H20*J20</f>
        <v>0.39389494479038006</v>
      </c>
      <c r="L20" s="134">
        <f t="shared" ref="L20:L21" ca="1" si="6">L19</f>
        <v>0.16264455174826778</v>
      </c>
    </row>
    <row r="21" spans="1:12" x14ac:dyDescent="0.25">
      <c r="A21" s="11" t="s">
        <v>63</v>
      </c>
      <c r="B21" s="11" t="s">
        <v>216</v>
      </c>
      <c r="C21" s="11" t="str">
        <f>VLOOKUP(B21,ListaCentralesSIC!$A$2:$C$244,2,FALSE)</f>
        <v>Diesel</v>
      </c>
      <c r="D21" s="11" t="str">
        <f>VLOOKUP(B21,ListaCentralesSIC!$A$2:$C$244,3,FALSE)</f>
        <v>Miraflores 110</v>
      </c>
      <c r="E21" s="119" t="s">
        <v>679</v>
      </c>
      <c r="F21" s="10" t="s">
        <v>12</v>
      </c>
      <c r="G21" s="10" t="s">
        <v>675</v>
      </c>
      <c r="H21" s="13">
        <f>SUMIF(AuxInyeccionesSIC!$B$2:$B$824,B21,AuxInyeccionesSIC!$C$2:$C$824)</f>
        <v>18.674750000000003</v>
      </c>
      <c r="I21" s="81">
        <f ca="1">IF(G21="Indirecta",VLOOKUP(B21,AuxPartFluGWh!$C$5:$U$152,MATCH(E21,AuxPartFluGWh!$D$4:$U$4,0)+1,FALSE)/H21,100%)</f>
        <v>0.15921399087161134</v>
      </c>
      <c r="J21" s="81">
        <f t="shared" ca="1" si="0"/>
        <v>0.97890761885485056</v>
      </c>
      <c r="K21" s="13">
        <f t="shared" ca="1" si="5"/>
        <v>18.280855055209624</v>
      </c>
      <c r="L21" s="134">
        <f t="shared" ca="1" si="6"/>
        <v>0.16264455174826778</v>
      </c>
    </row>
    <row r="22" spans="1:12" x14ac:dyDescent="0.25">
      <c r="A22" s="11" t="s">
        <v>63</v>
      </c>
      <c r="B22" s="11" t="s">
        <v>217</v>
      </c>
      <c r="C22" s="11" t="str">
        <f>VLOOKUP(B22,ListaCentralesSIC!$A$2:$C$244,2,FALSE)</f>
        <v>Diesel</v>
      </c>
      <c r="D22" s="11" t="str">
        <f>VLOOKUP(B22,ListaCentralesSIC!$A$2:$C$244,3,FALSE)</f>
        <v>Ventanas 110</v>
      </c>
      <c r="E22" s="119" t="s">
        <v>677</v>
      </c>
      <c r="F22" s="10" t="s">
        <v>13</v>
      </c>
      <c r="G22" s="10" t="s">
        <v>675</v>
      </c>
      <c r="H22" s="13">
        <f>SUMIF(AuxInyeccionesSIC!$B$2:$B$824,B22,AuxInyeccionesSIC!$C$2:$C$824)</f>
        <v>2.5380357199999999</v>
      </c>
      <c r="I22" s="81">
        <f ca="1">IF(G22="Indirecta",VLOOKUP(B22,AuxPartFluGWh!$C$5:$U$152,MATCH(E22,AuxPartFluGWh!$D$4:$U$4,0)+1,FALSE)/H22,100%)</f>
        <v>0</v>
      </c>
      <c r="J22" s="81">
        <f t="shared" ca="1" si="0"/>
        <v>0</v>
      </c>
      <c r="K22" s="13">
        <f t="shared" ca="1" si="1"/>
        <v>0</v>
      </c>
      <c r="L22" s="134">
        <f t="shared" ref="L22" ca="1" si="7">SUM(I22:I24)</f>
        <v>0.28809123828227068</v>
      </c>
    </row>
    <row r="23" spans="1:12" x14ac:dyDescent="0.25">
      <c r="A23" s="11" t="s">
        <v>63</v>
      </c>
      <c r="B23" s="11" t="s">
        <v>217</v>
      </c>
      <c r="C23" s="11" t="str">
        <f>VLOOKUP(B23,ListaCentralesSIC!$A$2:$C$244,2,FALSE)</f>
        <v>Diesel</v>
      </c>
      <c r="D23" s="11" t="str">
        <f>VLOOKUP(B23,ListaCentralesSIC!$A$2:$C$244,3,FALSE)</f>
        <v>Ventanas 110</v>
      </c>
      <c r="E23" s="119" t="s">
        <v>678</v>
      </c>
      <c r="F23" s="10" t="s">
        <v>16</v>
      </c>
      <c r="G23" s="10" t="s">
        <v>675</v>
      </c>
      <c r="H23" s="13">
        <f>SUMIF(AuxInyeccionesSIC!$B$2:$B$824,B23,AuxInyeccionesSIC!$C$2:$C$824)</f>
        <v>2.5380357199999999</v>
      </c>
      <c r="I23" s="81">
        <f ca="1">IF(G23="Indirecta",VLOOKUP(B23,AuxPartFluGWh!$C$5:$U$152,MATCH(E23,AuxPartFluGWh!$D$4:$U$4,0)+1,FALSE)/H23,100%)</f>
        <v>0</v>
      </c>
      <c r="J23" s="81">
        <f t="shared" ca="1" si="0"/>
        <v>0</v>
      </c>
      <c r="K23" s="13">
        <f t="shared" ref="K23:K24" ca="1" si="8">H23*J23</f>
        <v>0</v>
      </c>
      <c r="L23" s="134">
        <f t="shared" ref="L23:L24" ca="1" si="9">L22</f>
        <v>0.28809123828227068</v>
      </c>
    </row>
    <row r="24" spans="1:12" x14ac:dyDescent="0.25">
      <c r="A24" s="11" t="s">
        <v>63</v>
      </c>
      <c r="B24" s="11" t="s">
        <v>217</v>
      </c>
      <c r="C24" s="11" t="str">
        <f>VLOOKUP(B24,ListaCentralesSIC!$A$2:$C$244,2,FALSE)</f>
        <v>Diesel</v>
      </c>
      <c r="D24" s="11" t="str">
        <f>VLOOKUP(B24,ListaCentralesSIC!$A$2:$C$244,3,FALSE)</f>
        <v>Ventanas 110</v>
      </c>
      <c r="E24" s="119" t="s">
        <v>679</v>
      </c>
      <c r="F24" s="10" t="s">
        <v>12</v>
      </c>
      <c r="G24" s="10" t="s">
        <v>675</v>
      </c>
      <c r="H24" s="13">
        <f>SUMIF(AuxInyeccionesSIC!$B$2:$B$824,B24,AuxInyeccionesSIC!$C$2:$C$824)</f>
        <v>2.5380357199999999</v>
      </c>
      <c r="I24" s="81">
        <f ca="1">IF(G24="Indirecta",VLOOKUP(B24,AuxPartFluGWh!$C$5:$U$152,MATCH(E24,AuxPartFluGWh!$D$4:$U$4,0)+1,FALSE)/H24,100%)</f>
        <v>0.28809123828227068</v>
      </c>
      <c r="J24" s="81">
        <f t="shared" ca="1" si="0"/>
        <v>1</v>
      </c>
      <c r="K24" s="13">
        <f t="shared" ca="1" si="8"/>
        <v>2.5380357199999999</v>
      </c>
      <c r="L24" s="134">
        <f t="shared" ca="1" si="9"/>
        <v>0.28809123828227068</v>
      </c>
    </row>
    <row r="25" spans="1:12" x14ac:dyDescent="0.25">
      <c r="A25" s="11" t="s">
        <v>63</v>
      </c>
      <c r="B25" s="11"/>
      <c r="C25" s="11"/>
      <c r="D25" s="11"/>
      <c r="E25" s="119"/>
      <c r="F25" s="10"/>
      <c r="G25" s="10"/>
      <c r="H25" s="13"/>
      <c r="I25" s="81"/>
      <c r="J25" s="81"/>
      <c r="K25" s="13">
        <f t="shared" si="1"/>
        <v>0</v>
      </c>
      <c r="L25" s="134">
        <f t="shared" ref="L25" si="10">SUM(I25:I27)</f>
        <v>1</v>
      </c>
    </row>
    <row r="26" spans="1:12" x14ac:dyDescent="0.25">
      <c r="A26" s="11" t="s">
        <v>63</v>
      </c>
      <c r="B26" s="11"/>
      <c r="C26" s="11"/>
      <c r="D26" s="11"/>
      <c r="E26" s="119"/>
      <c r="F26" s="10"/>
      <c r="G26" s="10"/>
      <c r="H26" s="13"/>
      <c r="I26" s="81"/>
      <c r="J26" s="81"/>
      <c r="K26" s="13">
        <f t="shared" ref="K26:K27" si="11">H26*J26</f>
        <v>0</v>
      </c>
      <c r="L26" s="134">
        <f t="shared" ref="L26:L27" si="12">L25</f>
        <v>1</v>
      </c>
    </row>
    <row r="27" spans="1:12" x14ac:dyDescent="0.25">
      <c r="A27" s="11" t="s">
        <v>63</v>
      </c>
      <c r="B27" s="11" t="s">
        <v>252</v>
      </c>
      <c r="C27" s="11" t="str">
        <f>VLOOKUP(B27,ListaCentralesSIC!$A$2:$C$244,2,FALSE)</f>
        <v>Pasada</v>
      </c>
      <c r="D27" s="11" t="str">
        <f>VLOOKUP(B27,ListaCentralesSIC!$A$2:$C$244,3,FALSE)</f>
        <v>Los Maquis 220</v>
      </c>
      <c r="E27" s="119"/>
      <c r="F27" s="10" t="s">
        <v>33</v>
      </c>
      <c r="G27" s="10" t="s">
        <v>674</v>
      </c>
      <c r="H27" s="13">
        <f>SUMIF(AuxInyeccionesSIC!$B$2:$B$824,B27,AuxInyeccionesSIC!$C$2:$C$824)</f>
        <v>1067.0957680000001</v>
      </c>
      <c r="I27" s="81">
        <f>IF(G27="Indirecta",VLOOKUP(B27,AuxPartFluGWh!$C$5:$U$152,MATCH(E27,AuxPartFluGWh!$D$4:$U$4,0)+1,FALSE)/H27,100%)</f>
        <v>1</v>
      </c>
      <c r="J27" s="81">
        <f t="shared" si="0"/>
        <v>1</v>
      </c>
      <c r="K27" s="13">
        <f t="shared" si="11"/>
        <v>1067.0957680000001</v>
      </c>
      <c r="L27" s="134">
        <f t="shared" si="12"/>
        <v>1</v>
      </c>
    </row>
    <row r="28" spans="1:12" x14ac:dyDescent="0.25">
      <c r="A28" s="11" t="s">
        <v>63</v>
      </c>
      <c r="B28" s="11" t="s">
        <v>255</v>
      </c>
      <c r="C28" s="11" t="str">
        <f>VLOOKUP(B28,ListaCentralesSIC!$A$2:$C$244,2,FALSE)</f>
        <v>Pasada</v>
      </c>
      <c r="D28" s="11" t="str">
        <f>VLOOKUP(B28,ListaCentralesSIC!$A$2:$C$244,3,FALSE)</f>
        <v>Aconcagua 110</v>
      </c>
      <c r="E28" s="24"/>
      <c r="F28" s="10" t="s">
        <v>33</v>
      </c>
      <c r="G28" s="10" t="s">
        <v>674</v>
      </c>
      <c r="H28" s="13">
        <f>SUMIF(AuxInyeccionesSIC!$B$2:$B$824,B28,AuxInyeccionesSIC!$C$2:$C$824)</f>
        <v>505.24646499999994</v>
      </c>
      <c r="I28" s="81">
        <f>IF(G28="Indirecta",VLOOKUP(B28,AuxPartFluGWh!$C$5:$U$152,MATCH(E28,AuxPartFluGWh!$D$4:$U$4,0)+1,FALSE)/H28,100%)</f>
        <v>1</v>
      </c>
      <c r="J28" s="81">
        <f t="shared" si="0"/>
        <v>1</v>
      </c>
      <c r="K28" s="13">
        <f t="shared" si="1"/>
        <v>505.24646499999994</v>
      </c>
    </row>
    <row r="29" spans="1:12" x14ac:dyDescent="0.25">
      <c r="A29" s="11" t="s">
        <v>63</v>
      </c>
      <c r="B29" s="11" t="s">
        <v>260</v>
      </c>
      <c r="C29" s="11" t="str">
        <f>VLOOKUP(B29,ListaCentralesSIC!$A$2:$C$244,2,FALSE)</f>
        <v>Diesel</v>
      </c>
      <c r="D29" s="11" t="str">
        <f>VLOOKUP(B29,ListaCentralesSIC!$A$2:$C$244,3,FALSE)</f>
        <v>Agua Santa 110</v>
      </c>
      <c r="E29" s="119" t="s">
        <v>677</v>
      </c>
      <c r="F29" s="10" t="s">
        <v>13</v>
      </c>
      <c r="G29" s="10" t="s">
        <v>675</v>
      </c>
      <c r="H29" s="13">
        <f>SUMIF(AuxInyeccionesSIC!$B$2:$B$824,B29,AuxInyeccionesSIC!$C$2:$C$824)</f>
        <v>1.047625</v>
      </c>
      <c r="I29" s="81">
        <f ca="1">IF(G29="Indirecta",VLOOKUP(B29,AuxPartFluGWh!$C$5:$U$152,MATCH(E29,AuxPartFluGWh!$D$4:$U$4,0)+1,FALSE)/H29,100%)</f>
        <v>0</v>
      </c>
      <c r="J29" s="81">
        <f t="shared" ca="1" si="0"/>
        <v>0</v>
      </c>
      <c r="K29" s="13">
        <f t="shared" ca="1" si="1"/>
        <v>0</v>
      </c>
      <c r="L29" s="134">
        <f t="shared" ref="L29" ca="1" si="13">SUM(I29:I31)</f>
        <v>0.13413148444035539</v>
      </c>
    </row>
    <row r="30" spans="1:12" x14ac:dyDescent="0.25">
      <c r="A30" s="11" t="s">
        <v>63</v>
      </c>
      <c r="B30" s="11" t="s">
        <v>260</v>
      </c>
      <c r="C30" s="11" t="str">
        <f>VLOOKUP(B30,ListaCentralesSIC!$A$2:$C$244,2,FALSE)</f>
        <v>Diesel</v>
      </c>
      <c r="D30" s="11" t="str">
        <f>VLOOKUP(B30,ListaCentralesSIC!$A$2:$C$244,3,FALSE)</f>
        <v>Agua Santa 110</v>
      </c>
      <c r="E30" s="119" t="s">
        <v>678</v>
      </c>
      <c r="F30" s="10" t="s">
        <v>16</v>
      </c>
      <c r="G30" s="10" t="s">
        <v>675</v>
      </c>
      <c r="H30" s="13">
        <f>SUMIF(AuxInyeccionesSIC!$B$2:$B$824,B30,AuxInyeccionesSIC!$C$2:$C$824)</f>
        <v>1.047625</v>
      </c>
      <c r="I30" s="81">
        <f ca="1">IF(G30="Indirecta",VLOOKUP(B30,AuxPartFluGWh!$C$5:$U$152,MATCH(E30,AuxPartFluGWh!$D$4:$U$4,0)+1,FALSE)/H30,100%)</f>
        <v>0</v>
      </c>
      <c r="J30" s="81">
        <f t="shared" ca="1" si="0"/>
        <v>0</v>
      </c>
      <c r="K30" s="13">
        <f t="shared" ref="K30:K31" ca="1" si="14">H30*J30</f>
        <v>0</v>
      </c>
      <c r="L30" s="134">
        <f t="shared" ref="L30:L31" ca="1" si="15">L29</f>
        <v>0.13413148444035539</v>
      </c>
    </row>
    <row r="31" spans="1:12" x14ac:dyDescent="0.25">
      <c r="A31" s="11" t="s">
        <v>63</v>
      </c>
      <c r="B31" s="11" t="s">
        <v>260</v>
      </c>
      <c r="C31" s="11" t="str">
        <f>VLOOKUP(B31,ListaCentralesSIC!$A$2:$C$244,2,FALSE)</f>
        <v>Diesel</v>
      </c>
      <c r="D31" s="11" t="str">
        <f>VLOOKUP(B31,ListaCentralesSIC!$A$2:$C$244,3,FALSE)</f>
        <v>Agua Santa 110</v>
      </c>
      <c r="E31" s="119" t="s">
        <v>679</v>
      </c>
      <c r="F31" s="10" t="s">
        <v>12</v>
      </c>
      <c r="G31" s="10" t="s">
        <v>675</v>
      </c>
      <c r="H31" s="13">
        <f>SUMIF(AuxInyeccionesSIC!$B$2:$B$824,B31,AuxInyeccionesSIC!$C$2:$C$824)</f>
        <v>1.047625</v>
      </c>
      <c r="I31" s="81">
        <f ca="1">IF(G31="Indirecta",VLOOKUP(B31,AuxPartFluGWh!$C$5:$U$152,MATCH(E31,AuxPartFluGWh!$D$4:$U$4,0)+1,FALSE)/H31,100%)</f>
        <v>0.13413148444035539</v>
      </c>
      <c r="J31" s="81">
        <f t="shared" ca="1" si="0"/>
        <v>1</v>
      </c>
      <c r="K31" s="13">
        <f t="shared" ca="1" si="14"/>
        <v>1.047625</v>
      </c>
      <c r="L31" s="134">
        <f t="shared" ca="1" si="15"/>
        <v>0.13413148444035539</v>
      </c>
    </row>
    <row r="32" spans="1:12" x14ac:dyDescent="0.25">
      <c r="A32" s="11" t="s">
        <v>63</v>
      </c>
      <c r="B32" s="11" t="s">
        <v>268</v>
      </c>
      <c r="C32" s="11" t="str">
        <f>VLOOKUP(B32,ListaCentralesSIC!$A$2:$C$244,2,FALSE)</f>
        <v>Diesel</v>
      </c>
      <c r="D32" s="11" t="str">
        <f>VLOOKUP(B32,ListaCentralesSIC!$A$2:$C$244,3,FALSE)</f>
        <v>Las Vegas 110</v>
      </c>
      <c r="E32" s="119" t="s">
        <v>677</v>
      </c>
      <c r="F32" s="10" t="s">
        <v>13</v>
      </c>
      <c r="G32" s="10" t="s">
        <v>675</v>
      </c>
      <c r="H32" s="13">
        <f>SUMIF(AuxInyeccionesSIC!$B$2:$B$824,B32,AuxInyeccionesSIC!$C$2:$C$824)</f>
        <v>3.8086250000000001</v>
      </c>
      <c r="I32" s="81">
        <f ca="1">IF(G32="Indirecta",VLOOKUP(B32,AuxPartFluGWh!$C$5:$U$152,MATCH(E32,AuxPartFluGWh!$D$4:$U$4,0)+1,FALSE)/H32,100%)</f>
        <v>0</v>
      </c>
      <c r="J32" s="81">
        <f t="shared" ca="1" si="0"/>
        <v>0</v>
      </c>
      <c r="K32" s="13">
        <f t="shared" ca="1" si="1"/>
        <v>0</v>
      </c>
      <c r="L32" s="134">
        <f t="shared" ref="L32" ca="1" si="16">SUM(I32:I34)</f>
        <v>9.4341584091071143E-2</v>
      </c>
    </row>
    <row r="33" spans="1:12" x14ac:dyDescent="0.25">
      <c r="A33" s="11" t="s">
        <v>63</v>
      </c>
      <c r="B33" s="11" t="s">
        <v>268</v>
      </c>
      <c r="C33" s="11" t="str">
        <f>VLOOKUP(B33,ListaCentralesSIC!$A$2:$C$244,2,FALSE)</f>
        <v>Diesel</v>
      </c>
      <c r="D33" s="11" t="str">
        <f>VLOOKUP(B33,ListaCentralesSIC!$A$2:$C$244,3,FALSE)</f>
        <v>Las Vegas 110</v>
      </c>
      <c r="E33" s="119" t="s">
        <v>678</v>
      </c>
      <c r="F33" s="10" t="s">
        <v>16</v>
      </c>
      <c r="G33" s="10" t="s">
        <v>675</v>
      </c>
      <c r="H33" s="13">
        <f>SUMIF(AuxInyeccionesSIC!$B$2:$B$824,B33,AuxInyeccionesSIC!$C$2:$C$824)</f>
        <v>3.8086250000000001</v>
      </c>
      <c r="I33" s="81">
        <f ca="1">IF(G33="Indirecta",VLOOKUP(B33,AuxPartFluGWh!$C$5:$U$152,MATCH(E33,AuxPartFluGWh!$D$4:$U$4,0)+1,FALSE)/H33,100%)</f>
        <v>0</v>
      </c>
      <c r="J33" s="81">
        <f t="shared" ca="1" si="0"/>
        <v>0</v>
      </c>
      <c r="K33" s="13">
        <f t="shared" ref="K33:K34" ca="1" si="17">H33*J33</f>
        <v>0</v>
      </c>
      <c r="L33" s="134">
        <f t="shared" ref="L33:L34" ca="1" si="18">L32</f>
        <v>9.4341584091071143E-2</v>
      </c>
    </row>
    <row r="34" spans="1:12" x14ac:dyDescent="0.25">
      <c r="A34" s="11" t="s">
        <v>63</v>
      </c>
      <c r="B34" s="11" t="s">
        <v>268</v>
      </c>
      <c r="C34" s="11" t="str">
        <f>VLOOKUP(B34,ListaCentralesSIC!$A$2:$C$244,2,FALSE)</f>
        <v>Diesel</v>
      </c>
      <c r="D34" s="11" t="str">
        <f>VLOOKUP(B34,ListaCentralesSIC!$A$2:$C$244,3,FALSE)</f>
        <v>Las Vegas 110</v>
      </c>
      <c r="E34" s="119" t="s">
        <v>679</v>
      </c>
      <c r="F34" s="10" t="s">
        <v>12</v>
      </c>
      <c r="G34" s="10" t="s">
        <v>675</v>
      </c>
      <c r="H34" s="13">
        <f>SUMIF(AuxInyeccionesSIC!$B$2:$B$824,B34,AuxInyeccionesSIC!$C$2:$C$824)</f>
        <v>3.8086250000000001</v>
      </c>
      <c r="I34" s="81">
        <f ca="1">IF(G34="Indirecta",VLOOKUP(B34,AuxPartFluGWh!$C$5:$U$152,MATCH(E34,AuxPartFluGWh!$D$4:$U$4,0)+1,FALSE)/H34,100%)</f>
        <v>9.4341584091071143E-2</v>
      </c>
      <c r="J34" s="81">
        <f t="shared" ca="1" si="0"/>
        <v>1</v>
      </c>
      <c r="K34" s="13">
        <f t="shared" ca="1" si="17"/>
        <v>3.8086250000000001</v>
      </c>
      <c r="L34" s="134">
        <f t="shared" ca="1" si="18"/>
        <v>9.4341584091071143E-2</v>
      </c>
    </row>
    <row r="35" spans="1:12" x14ac:dyDescent="0.25">
      <c r="A35" s="11" t="s">
        <v>63</v>
      </c>
      <c r="B35" s="11" t="s">
        <v>278</v>
      </c>
      <c r="C35" s="11" t="str">
        <f>VLOOKUP(B35,ListaCentralesSIC!$A$2:$C$244,2,FALSE)</f>
        <v>ERNC</v>
      </c>
      <c r="D35" s="11" t="str">
        <f>VLOOKUP(B35,ListaCentralesSIC!$A$2:$C$244,3,FALSE)</f>
        <v>Punta Peuco 110</v>
      </c>
      <c r="E35" s="119" t="s">
        <v>677</v>
      </c>
      <c r="F35" s="10" t="s">
        <v>13</v>
      </c>
      <c r="G35" s="10" t="s">
        <v>675</v>
      </c>
      <c r="H35" s="13">
        <f>SUMIF(AuxInyeccionesSIC!$B$2:$B$824,B35,AuxInyeccionesSIC!$C$2:$C$824)</f>
        <v>58.756553500000003</v>
      </c>
      <c r="I35" s="81">
        <f ca="1">IF(G35="Indirecta",VLOOKUP(B35,AuxPartFluGWh!$C$5:$U$152,MATCH(E35,AuxPartFluGWh!$D$4:$U$4,0)+1,FALSE)/H35,100%)</f>
        <v>0</v>
      </c>
      <c r="J35" s="81">
        <f t="shared" ca="1" si="0"/>
        <v>0</v>
      </c>
      <c r="K35" s="13">
        <f t="shared" ca="1" si="1"/>
        <v>0</v>
      </c>
      <c r="L35" s="134">
        <f t="shared" ref="L35" ca="1" si="19">SUM(I35:I37)</f>
        <v>5.0034396769707702E-2</v>
      </c>
    </row>
    <row r="36" spans="1:12" x14ac:dyDescent="0.25">
      <c r="A36" s="11" t="s">
        <v>63</v>
      </c>
      <c r="B36" s="11" t="s">
        <v>278</v>
      </c>
      <c r="C36" s="11" t="str">
        <f>VLOOKUP(B36,ListaCentralesSIC!$A$2:$C$244,2,FALSE)</f>
        <v>ERNC</v>
      </c>
      <c r="D36" s="11" t="str">
        <f>VLOOKUP(B36,ListaCentralesSIC!$A$2:$C$244,3,FALSE)</f>
        <v>Punta Peuco 110</v>
      </c>
      <c r="E36" s="119" t="s">
        <v>678</v>
      </c>
      <c r="F36" s="10" t="s">
        <v>16</v>
      </c>
      <c r="G36" s="10" t="s">
        <v>675</v>
      </c>
      <c r="H36" s="13">
        <f>SUMIF(AuxInyeccionesSIC!$B$2:$B$824,B36,AuxInyeccionesSIC!$C$2:$C$824)</f>
        <v>58.756553500000003</v>
      </c>
      <c r="I36" s="81">
        <f ca="1">IF(G36="Indirecta",VLOOKUP(B36,AuxPartFluGWh!$C$5:$U$152,MATCH(E36,AuxPartFluGWh!$D$4:$U$4,0)+1,FALSE)/H36,100%)</f>
        <v>0</v>
      </c>
      <c r="J36" s="81">
        <f t="shared" ca="1" si="0"/>
        <v>0</v>
      </c>
      <c r="K36" s="13">
        <f t="shared" ref="K36:K37" ca="1" si="20">H36*J36</f>
        <v>0</v>
      </c>
      <c r="L36" s="134">
        <f t="shared" ref="L36:L37" ca="1" si="21">L35</f>
        <v>5.0034396769707702E-2</v>
      </c>
    </row>
    <row r="37" spans="1:12" x14ac:dyDescent="0.25">
      <c r="A37" s="11" t="s">
        <v>63</v>
      </c>
      <c r="B37" s="11" t="s">
        <v>278</v>
      </c>
      <c r="C37" s="11" t="str">
        <f>VLOOKUP(B37,ListaCentralesSIC!$A$2:$C$244,2,FALSE)</f>
        <v>ERNC</v>
      </c>
      <c r="D37" s="11" t="str">
        <f>VLOOKUP(B37,ListaCentralesSIC!$A$2:$C$244,3,FALSE)</f>
        <v>Punta Peuco 110</v>
      </c>
      <c r="E37" s="119" t="s">
        <v>679</v>
      </c>
      <c r="F37" s="10" t="s">
        <v>12</v>
      </c>
      <c r="G37" s="10" t="s">
        <v>675</v>
      </c>
      <c r="H37" s="13">
        <f>SUMIF(AuxInyeccionesSIC!$B$2:$B$824,B37,AuxInyeccionesSIC!$C$2:$C$824)</f>
        <v>58.756553500000003</v>
      </c>
      <c r="I37" s="81">
        <f ca="1">IF(G37="Indirecta",VLOOKUP(B37,AuxPartFluGWh!$C$5:$U$152,MATCH(E37,AuxPartFluGWh!$D$4:$U$4,0)+1,FALSE)/H37,100%)</f>
        <v>5.0034396769707702E-2</v>
      </c>
      <c r="J37" s="81">
        <f t="shared" ca="1" si="0"/>
        <v>1</v>
      </c>
      <c r="K37" s="13">
        <f t="shared" ca="1" si="20"/>
        <v>58.756553500000003</v>
      </c>
      <c r="L37" s="134">
        <f t="shared" ca="1" si="21"/>
        <v>5.0034396769707702E-2</v>
      </c>
    </row>
    <row r="38" spans="1:12" x14ac:dyDescent="0.25">
      <c r="A38" s="11" t="s">
        <v>63</v>
      </c>
      <c r="B38" s="11" t="s">
        <v>279</v>
      </c>
      <c r="C38" s="11" t="str">
        <f>VLOOKUP(B38,ListaCentralesSIC!$A$2:$C$244,2,FALSE)</f>
        <v>ERNC</v>
      </c>
      <c r="D38" s="11" t="str">
        <f>VLOOKUP(B38,ListaCentralesSIC!$A$2:$C$244,3,FALSE)</f>
        <v>Punta Peuco 110</v>
      </c>
      <c r="E38" s="119" t="s">
        <v>677</v>
      </c>
      <c r="F38" s="10" t="s">
        <v>13</v>
      </c>
      <c r="G38" s="10" t="s">
        <v>675</v>
      </c>
      <c r="H38" s="13">
        <f>SUMIF(AuxInyeccionesSIC!$B$2:$B$824,B38,AuxInyeccionesSIC!$C$2:$C$824)</f>
        <v>569.63709000000006</v>
      </c>
      <c r="I38" s="81">
        <f ca="1">IF(G38="Indirecta",VLOOKUP(B38,AuxPartFluGWh!$C$5:$U$152,MATCH(E38,AuxPartFluGWh!$D$4:$U$4,0)+1,FALSE)/H38,100%)</f>
        <v>0</v>
      </c>
      <c r="J38" s="81">
        <f t="shared" ca="1" si="0"/>
        <v>0</v>
      </c>
      <c r="K38" s="13">
        <f t="shared" ca="1" si="1"/>
        <v>0</v>
      </c>
      <c r="L38" s="134">
        <f t="shared" ref="L38" ca="1" si="22">SUM(I38:I40)</f>
        <v>4.9949149483166373E-2</v>
      </c>
    </row>
    <row r="39" spans="1:12" x14ac:dyDescent="0.25">
      <c r="A39" s="11" t="s">
        <v>63</v>
      </c>
      <c r="B39" s="11" t="s">
        <v>279</v>
      </c>
      <c r="C39" s="11" t="str">
        <f>VLOOKUP(B39,ListaCentralesSIC!$A$2:$C$244,2,FALSE)</f>
        <v>ERNC</v>
      </c>
      <c r="D39" s="11" t="str">
        <f>VLOOKUP(B39,ListaCentralesSIC!$A$2:$C$244,3,FALSE)</f>
        <v>Punta Peuco 110</v>
      </c>
      <c r="E39" s="119" t="s">
        <v>678</v>
      </c>
      <c r="F39" s="10" t="s">
        <v>16</v>
      </c>
      <c r="G39" s="10" t="s">
        <v>675</v>
      </c>
      <c r="H39" s="13">
        <f>SUMIF(AuxInyeccionesSIC!$B$2:$B$824,B39,AuxInyeccionesSIC!$C$2:$C$824)</f>
        <v>569.63709000000006</v>
      </c>
      <c r="I39" s="81">
        <f ca="1">IF(G39="Indirecta",VLOOKUP(B39,AuxPartFluGWh!$C$5:$U$152,MATCH(E39,AuxPartFluGWh!$D$4:$U$4,0)+1,FALSE)/H39,100%)</f>
        <v>0</v>
      </c>
      <c r="J39" s="81">
        <f t="shared" ca="1" si="0"/>
        <v>0</v>
      </c>
      <c r="K39" s="13">
        <f t="shared" ref="K39:K40" ca="1" si="23">H39*J39</f>
        <v>0</v>
      </c>
      <c r="L39" s="134">
        <f t="shared" ref="L39:L40" ca="1" si="24">L38</f>
        <v>4.9949149483166373E-2</v>
      </c>
    </row>
    <row r="40" spans="1:12" x14ac:dyDescent="0.25">
      <c r="A40" s="11" t="s">
        <v>63</v>
      </c>
      <c r="B40" s="11" t="s">
        <v>279</v>
      </c>
      <c r="C40" s="11" t="str">
        <f>VLOOKUP(B40,ListaCentralesSIC!$A$2:$C$244,2,FALSE)</f>
        <v>ERNC</v>
      </c>
      <c r="D40" s="11" t="str">
        <f>VLOOKUP(B40,ListaCentralesSIC!$A$2:$C$244,3,FALSE)</f>
        <v>Punta Peuco 110</v>
      </c>
      <c r="E40" s="119" t="s">
        <v>679</v>
      </c>
      <c r="F40" s="10" t="s">
        <v>12</v>
      </c>
      <c r="G40" s="10" t="s">
        <v>675</v>
      </c>
      <c r="H40" s="13">
        <f>SUMIF(AuxInyeccionesSIC!$B$2:$B$824,B40,AuxInyeccionesSIC!$C$2:$C$824)</f>
        <v>569.63709000000006</v>
      </c>
      <c r="I40" s="81">
        <f ca="1">IF(G40="Indirecta",VLOOKUP(B40,AuxPartFluGWh!$C$5:$U$152,MATCH(E40,AuxPartFluGWh!$D$4:$U$4,0)+1,FALSE)/H40,100%)</f>
        <v>4.9949149483166373E-2</v>
      </c>
      <c r="J40" s="81">
        <f t="shared" ca="1" si="0"/>
        <v>1</v>
      </c>
      <c r="K40" s="13">
        <f t="shared" ca="1" si="23"/>
        <v>569.63709000000006</v>
      </c>
      <c r="L40" s="134">
        <f t="shared" ca="1" si="24"/>
        <v>4.9949149483166373E-2</v>
      </c>
    </row>
    <row r="41" spans="1:12" x14ac:dyDescent="0.25">
      <c r="A41" s="11" t="s">
        <v>63</v>
      </c>
      <c r="B41" s="11" t="s">
        <v>286</v>
      </c>
      <c r="C41" s="11" t="str">
        <f>VLOOKUP(B41,ListaCentralesSIC!$A$2:$C$244,2,FALSE)</f>
        <v>Pasada</v>
      </c>
      <c r="D41" s="11" t="str">
        <f>VLOOKUP(B41,ListaCentralesSIC!$A$2:$C$244,3,FALSE)</f>
        <v>Los Maquis 110</v>
      </c>
      <c r="E41" s="24"/>
      <c r="F41" s="10" t="s">
        <v>33</v>
      </c>
      <c r="G41" s="10" t="s">
        <v>674</v>
      </c>
      <c r="H41" s="13">
        <f>SUMIF(AuxInyeccionesSIC!$B$2:$B$824,B41,AuxInyeccionesSIC!$C$2:$C$824)</f>
        <v>905.535572</v>
      </c>
      <c r="I41" s="81">
        <f>IF(G41="Indirecta",VLOOKUP(B41,AuxPartFluGWh!$C$5:$U$152,MATCH(E41,AuxPartFluGWh!$D$4:$U$4,0)+1,FALSE)/H41,100%)</f>
        <v>1</v>
      </c>
      <c r="J41" s="81">
        <f t="shared" si="0"/>
        <v>1</v>
      </c>
      <c r="K41" s="13">
        <f t="shared" si="1"/>
        <v>905.535572</v>
      </c>
    </row>
    <row r="42" spans="1:12" x14ac:dyDescent="0.25">
      <c r="A42" s="11" t="s">
        <v>63</v>
      </c>
      <c r="B42" s="11" t="s">
        <v>287</v>
      </c>
      <c r="C42" s="11" t="str">
        <f>VLOOKUP(B42,ListaCentralesSIC!$A$2:$C$244,2,FALSE)</f>
        <v>Diesel</v>
      </c>
      <c r="D42" s="11" t="str">
        <f>VLOOKUP(B42,ListaCentralesSIC!$A$2:$C$244,3,FALSE)</f>
        <v>Las Vegas 110</v>
      </c>
      <c r="E42" s="119" t="s">
        <v>677</v>
      </c>
      <c r="F42" s="10" t="s">
        <v>13</v>
      </c>
      <c r="G42" s="10" t="s">
        <v>675</v>
      </c>
      <c r="H42" s="13">
        <f>SUMIF(AuxInyeccionesSIC!$B$2:$B$824,B42,AuxInyeccionesSIC!$C$2:$C$824)</f>
        <v>16.00375</v>
      </c>
      <c r="I42" s="81">
        <f ca="1">IF(G42="Indirecta",VLOOKUP(B42,AuxPartFluGWh!$C$5:$U$152,MATCH(E42,AuxPartFluGWh!$D$4:$U$4,0)+1,FALSE)/H42,100%)</f>
        <v>0</v>
      </c>
      <c r="J42" s="81">
        <f t="shared" ca="1" si="0"/>
        <v>0</v>
      </c>
      <c r="K42" s="13">
        <f t="shared" ca="1" si="1"/>
        <v>0</v>
      </c>
      <c r="L42" s="134">
        <f t="shared" ref="L42" ca="1" si="25">SUM(I42:I44)</f>
        <v>9.1044838101553144E-2</v>
      </c>
    </row>
    <row r="43" spans="1:12" x14ac:dyDescent="0.25">
      <c r="A43" s="11" t="s">
        <v>63</v>
      </c>
      <c r="B43" s="11" t="s">
        <v>287</v>
      </c>
      <c r="C43" s="11" t="str">
        <f>VLOOKUP(B43,ListaCentralesSIC!$A$2:$C$244,2,FALSE)</f>
        <v>Diesel</v>
      </c>
      <c r="D43" s="11" t="str">
        <f>VLOOKUP(B43,ListaCentralesSIC!$A$2:$C$244,3,FALSE)</f>
        <v>Las Vegas 110</v>
      </c>
      <c r="E43" s="119" t="s">
        <v>678</v>
      </c>
      <c r="F43" s="10" t="s">
        <v>16</v>
      </c>
      <c r="G43" s="10" t="s">
        <v>675</v>
      </c>
      <c r="H43" s="13">
        <f>SUMIF(AuxInyeccionesSIC!$B$2:$B$824,B43,AuxInyeccionesSIC!$C$2:$C$824)</f>
        <v>16.00375</v>
      </c>
      <c r="I43" s="81">
        <f ca="1">IF(G43="Indirecta",VLOOKUP(B43,AuxPartFluGWh!$C$5:$U$152,MATCH(E43,AuxPartFluGWh!$D$4:$U$4,0)+1,FALSE)/H43,100%)</f>
        <v>0</v>
      </c>
      <c r="J43" s="81">
        <f t="shared" ca="1" si="0"/>
        <v>0</v>
      </c>
      <c r="K43" s="13">
        <f t="shared" ref="K43:K44" ca="1" si="26">H43*J43</f>
        <v>0</v>
      </c>
      <c r="L43" s="134">
        <f t="shared" ref="L43:L44" ca="1" si="27">L42</f>
        <v>9.1044838101553144E-2</v>
      </c>
    </row>
    <row r="44" spans="1:12" x14ac:dyDescent="0.25">
      <c r="A44" s="11" t="s">
        <v>63</v>
      </c>
      <c r="B44" s="11" t="s">
        <v>287</v>
      </c>
      <c r="C44" s="11" t="str">
        <f>VLOOKUP(B44,ListaCentralesSIC!$A$2:$C$244,2,FALSE)</f>
        <v>Diesel</v>
      </c>
      <c r="D44" s="11" t="str">
        <f>VLOOKUP(B44,ListaCentralesSIC!$A$2:$C$244,3,FALSE)</f>
        <v>Las Vegas 110</v>
      </c>
      <c r="E44" s="119" t="s">
        <v>679</v>
      </c>
      <c r="F44" s="10" t="s">
        <v>12</v>
      </c>
      <c r="G44" s="10" t="s">
        <v>675</v>
      </c>
      <c r="H44" s="13">
        <f>SUMIF(AuxInyeccionesSIC!$B$2:$B$824,B44,AuxInyeccionesSIC!$C$2:$C$824)</f>
        <v>16.00375</v>
      </c>
      <c r="I44" s="81">
        <f ca="1">IF(G44="Indirecta",VLOOKUP(B44,AuxPartFluGWh!$C$5:$U$152,MATCH(E44,AuxPartFluGWh!$D$4:$U$4,0)+1,FALSE)/H44,100%)</f>
        <v>9.1044838101553144E-2</v>
      </c>
      <c r="J44" s="81">
        <f t="shared" ca="1" si="0"/>
        <v>1</v>
      </c>
      <c r="K44" s="13">
        <f t="shared" ca="1" si="26"/>
        <v>16.00375</v>
      </c>
      <c r="L44" s="134">
        <f t="shared" ca="1" si="27"/>
        <v>9.1044838101553144E-2</v>
      </c>
    </row>
    <row r="45" spans="1:12" x14ac:dyDescent="0.25">
      <c r="A45" s="11" t="s">
        <v>63</v>
      </c>
      <c r="B45" s="11" t="s">
        <v>298</v>
      </c>
      <c r="C45" s="11" t="str">
        <f>VLOOKUP(B45,ListaCentralesSIC!$A$2:$C$244,2,FALSE)</f>
        <v>GNL/Diesel</v>
      </c>
      <c r="D45" s="11" t="str">
        <f>VLOOKUP(B45,ListaCentralesSIC!$A$2:$C$244,3,FALSE)</f>
        <v>San Luis 220</v>
      </c>
      <c r="E45" s="119" t="s">
        <v>677</v>
      </c>
      <c r="F45" s="10" t="s">
        <v>13</v>
      </c>
      <c r="G45" s="10" t="s">
        <v>675</v>
      </c>
      <c r="H45" s="13">
        <f>SUMIF(AuxInyeccionesSIC!$B$2:$B$824,B45,AuxInyeccionesSIC!$C$2:$C$824)</f>
        <v>391.00912529999999</v>
      </c>
      <c r="I45" s="81">
        <f ca="1">IF(G45="Indirecta",VLOOKUP(B45,AuxPartFluGWh!$C$5:$U$152,MATCH(E45,AuxPartFluGWh!$D$4:$U$4,0)+1,FALSE)/H45,100%)</f>
        <v>1.1860691287157285E-2</v>
      </c>
      <c r="J45" s="81">
        <f t="shared" ca="1" si="0"/>
        <v>0.31820552915689204</v>
      </c>
      <c r="K45" s="13">
        <f t="shared" ca="1" si="1"/>
        <v>124.42126562126001</v>
      </c>
      <c r="L45" s="134">
        <f t="shared" ref="L45" ca="1" si="28">SUM(I45:I47)</f>
        <v>3.7273680688651209E-2</v>
      </c>
    </row>
    <row r="46" spans="1:12" x14ac:dyDescent="0.25">
      <c r="A46" s="11" t="s">
        <v>63</v>
      </c>
      <c r="B46" s="11" t="s">
        <v>298</v>
      </c>
      <c r="C46" s="11" t="str">
        <f>VLOOKUP(B46,ListaCentralesSIC!$A$2:$C$244,2,FALSE)</f>
        <v>GNL/Diesel</v>
      </c>
      <c r="D46" s="11" t="str">
        <f>VLOOKUP(B46,ListaCentralesSIC!$A$2:$C$244,3,FALSE)</f>
        <v>San Luis 220</v>
      </c>
      <c r="E46" s="119" t="s">
        <v>678</v>
      </c>
      <c r="F46" s="10" t="s">
        <v>16</v>
      </c>
      <c r="G46" s="10" t="s">
        <v>675</v>
      </c>
      <c r="H46" s="13">
        <f>SUMIF(AuxInyeccionesSIC!$B$2:$B$824,B46,AuxInyeccionesSIC!$C$2:$C$824)</f>
        <v>391.00912529999999</v>
      </c>
      <c r="I46" s="81">
        <f ca="1">IF(G46="Indirecta",VLOOKUP(B46,AuxPartFluGWh!$C$5:$U$152,MATCH(E46,AuxPartFluGWh!$D$4:$U$4,0)+1,FALSE)/H46,100%)</f>
        <v>2.5412989401493925E-2</v>
      </c>
      <c r="J46" s="81">
        <f t="shared" ca="1" si="0"/>
        <v>0.68179447084310807</v>
      </c>
      <c r="K46" s="13">
        <f t="shared" ref="K46:K47" ca="1" si="29">H46*J46</f>
        <v>266.58785967874002</v>
      </c>
      <c r="L46" s="134">
        <f t="shared" ref="L46:L47" ca="1" si="30">L45</f>
        <v>3.7273680688651209E-2</v>
      </c>
    </row>
    <row r="47" spans="1:12" x14ac:dyDescent="0.25">
      <c r="A47" s="11" t="s">
        <v>63</v>
      </c>
      <c r="B47" s="11" t="s">
        <v>298</v>
      </c>
      <c r="C47" s="11" t="str">
        <f>VLOOKUP(B47,ListaCentralesSIC!$A$2:$C$244,2,FALSE)</f>
        <v>GNL/Diesel</v>
      </c>
      <c r="D47" s="11" t="str">
        <f>VLOOKUP(B47,ListaCentralesSIC!$A$2:$C$244,3,FALSE)</f>
        <v>San Luis 220</v>
      </c>
      <c r="E47" s="119" t="s">
        <v>679</v>
      </c>
      <c r="F47" s="10" t="s">
        <v>12</v>
      </c>
      <c r="G47" s="10" t="s">
        <v>675</v>
      </c>
      <c r="H47" s="13">
        <f>SUMIF(AuxInyeccionesSIC!$B$2:$B$824,B47,AuxInyeccionesSIC!$C$2:$C$824)</f>
        <v>391.00912529999999</v>
      </c>
      <c r="I47" s="81">
        <f ca="1">IF(G47="Indirecta",VLOOKUP(B47,AuxPartFluGWh!$C$5:$U$152,MATCH(E47,AuxPartFluGWh!$D$4:$U$4,0)+1,FALSE)/H47,100%)</f>
        <v>0</v>
      </c>
      <c r="J47" s="81">
        <f t="shared" ca="1" si="0"/>
        <v>0</v>
      </c>
      <c r="K47" s="13">
        <f t="shared" ca="1" si="29"/>
        <v>0</v>
      </c>
      <c r="L47" s="134">
        <f t="shared" ca="1" si="30"/>
        <v>3.7273680688651209E-2</v>
      </c>
    </row>
    <row r="48" spans="1:12" x14ac:dyDescent="0.25">
      <c r="A48" s="11" t="s">
        <v>63</v>
      </c>
      <c r="B48" s="11" t="s">
        <v>299</v>
      </c>
      <c r="C48" s="11" t="str">
        <f>VLOOKUP(B48,ListaCentralesSIC!$A$2:$C$244,2,FALSE)</f>
        <v>GNL/Diesel</v>
      </c>
      <c r="D48" s="11" t="str">
        <f>VLOOKUP(B48,ListaCentralesSIC!$A$2:$C$244,3,FALSE)</f>
        <v>San Luis 220</v>
      </c>
      <c r="E48" s="119" t="s">
        <v>677</v>
      </c>
      <c r="F48" s="10" t="s">
        <v>13</v>
      </c>
      <c r="G48" s="10" t="s">
        <v>675</v>
      </c>
      <c r="H48" s="13">
        <f>SUMIF(AuxInyeccionesSIC!$B$2:$B$824,B48,AuxInyeccionesSIC!$C$2:$C$824)</f>
        <v>1079.8053749999999</v>
      </c>
      <c r="I48" s="81">
        <f ca="1">IF(G48="Indirecta",VLOOKUP(B48,AuxPartFluGWh!$C$5:$U$152,MATCH(E48,AuxPartFluGWh!$D$4:$U$4,0)+1,FALSE)/H48,100%)</f>
        <v>1.1236460488271037E-2</v>
      </c>
      <c r="J48" s="81">
        <f t="shared" ca="1" si="0"/>
        <v>0.33122576871908843</v>
      </c>
      <c r="K48" s="13">
        <f t="shared" ca="1" si="1"/>
        <v>357.65936540137852</v>
      </c>
      <c r="L48" s="134">
        <f t="shared" ref="L48" ca="1" si="31">SUM(I48:I50)</f>
        <v>3.3923871719656704E-2</v>
      </c>
    </row>
    <row r="49" spans="1:12" x14ac:dyDescent="0.25">
      <c r="A49" s="11" t="s">
        <v>63</v>
      </c>
      <c r="B49" s="11" t="s">
        <v>299</v>
      </c>
      <c r="C49" s="11" t="str">
        <f>VLOOKUP(B49,ListaCentralesSIC!$A$2:$C$244,2,FALSE)</f>
        <v>GNL/Diesel</v>
      </c>
      <c r="D49" s="11" t="str">
        <f>VLOOKUP(B49,ListaCentralesSIC!$A$2:$C$244,3,FALSE)</f>
        <v>San Luis 220</v>
      </c>
      <c r="E49" s="119" t="s">
        <v>678</v>
      </c>
      <c r="F49" s="10" t="s">
        <v>16</v>
      </c>
      <c r="G49" s="10" t="s">
        <v>675</v>
      </c>
      <c r="H49" s="13">
        <f>SUMIF(AuxInyeccionesSIC!$B$2:$B$824,B49,AuxInyeccionesSIC!$C$2:$C$824)</f>
        <v>1079.8053749999999</v>
      </c>
      <c r="I49" s="81">
        <f ca="1">IF(G49="Indirecta",VLOOKUP(B49,AuxPartFluGWh!$C$5:$U$152,MATCH(E49,AuxPartFluGWh!$D$4:$U$4,0)+1,FALSE)/H49,100%)</f>
        <v>2.2687411231385669E-2</v>
      </c>
      <c r="J49" s="81">
        <f t="shared" ca="1" si="0"/>
        <v>0.66877423128091162</v>
      </c>
      <c r="K49" s="13">
        <f t="shared" ref="K49:K50" ca="1" si="32">H49*J49</f>
        <v>722.1460095986215</v>
      </c>
      <c r="L49" s="134">
        <f t="shared" ref="L49:L50" ca="1" si="33">L48</f>
        <v>3.3923871719656704E-2</v>
      </c>
    </row>
    <row r="50" spans="1:12" x14ac:dyDescent="0.25">
      <c r="A50" s="11" t="s">
        <v>63</v>
      </c>
      <c r="B50" s="11" t="s">
        <v>299</v>
      </c>
      <c r="C50" s="11" t="str">
        <f>VLOOKUP(B50,ListaCentralesSIC!$A$2:$C$244,2,FALSE)</f>
        <v>GNL/Diesel</v>
      </c>
      <c r="D50" s="11" t="str">
        <f>VLOOKUP(B50,ListaCentralesSIC!$A$2:$C$244,3,FALSE)</f>
        <v>San Luis 220</v>
      </c>
      <c r="E50" s="119" t="s">
        <v>679</v>
      </c>
      <c r="F50" s="10" t="s">
        <v>12</v>
      </c>
      <c r="G50" s="10" t="s">
        <v>675</v>
      </c>
      <c r="H50" s="13">
        <f>SUMIF(AuxInyeccionesSIC!$B$2:$B$824,B50,AuxInyeccionesSIC!$C$2:$C$824)</f>
        <v>1079.8053749999999</v>
      </c>
      <c r="I50" s="81">
        <f ca="1">IF(G50="Indirecta",VLOOKUP(B50,AuxPartFluGWh!$C$5:$U$152,MATCH(E50,AuxPartFluGWh!$D$4:$U$4,0)+1,FALSE)/H50,100%)</f>
        <v>0</v>
      </c>
      <c r="J50" s="81">
        <f t="shared" ca="1" si="0"/>
        <v>0</v>
      </c>
      <c r="K50" s="13">
        <f t="shared" ca="1" si="32"/>
        <v>0</v>
      </c>
      <c r="L50" s="134">
        <f t="shared" ca="1" si="33"/>
        <v>3.3923871719656704E-2</v>
      </c>
    </row>
    <row r="51" spans="1:12" x14ac:dyDescent="0.25">
      <c r="A51" s="11" t="s">
        <v>63</v>
      </c>
      <c r="B51" s="11" t="s">
        <v>300</v>
      </c>
      <c r="C51" s="11" t="str">
        <f>VLOOKUP(B51,ListaCentralesSIC!$A$2:$C$244,2,FALSE)</f>
        <v>GNL/Diesel</v>
      </c>
      <c r="D51" s="11" t="str">
        <f>VLOOKUP(B51,ListaCentralesSIC!$A$2:$C$244,3,FALSE)</f>
        <v>San Luis 220</v>
      </c>
      <c r="E51" s="119" t="s">
        <v>677</v>
      </c>
      <c r="F51" s="10" t="s">
        <v>13</v>
      </c>
      <c r="G51" s="10" t="s">
        <v>675</v>
      </c>
      <c r="H51" s="13">
        <f>SUMIF(AuxInyeccionesSIC!$B$2:$B$824,B51,AuxInyeccionesSIC!$C$2:$C$824)</f>
        <v>1065.5815</v>
      </c>
      <c r="I51" s="81">
        <f ca="1">IF(G51="Indirecta",VLOOKUP(B51,AuxPartFluGWh!$C$5:$U$152,MATCH(E51,AuxPartFluGWh!$D$4:$U$4,0)+1,FALSE)/H51,100%)</f>
        <v>1.1687236329257132E-2</v>
      </c>
      <c r="J51" s="81">
        <f t="shared" ca="1" si="0"/>
        <v>0.31875431109745489</v>
      </c>
      <c r="K51" s="13">
        <f t="shared" ca="1" si="1"/>
        <v>339.65869695069262</v>
      </c>
      <c r="L51" s="134">
        <f t="shared" ref="L51" ca="1" si="34">SUM(I51:I53)</f>
        <v>3.6665343565138217E-2</v>
      </c>
    </row>
    <row r="52" spans="1:12" x14ac:dyDescent="0.25">
      <c r="A52" s="11" t="s">
        <v>63</v>
      </c>
      <c r="B52" s="11" t="s">
        <v>300</v>
      </c>
      <c r="C52" s="11" t="str">
        <f>VLOOKUP(B52,ListaCentralesSIC!$A$2:$C$244,2,FALSE)</f>
        <v>GNL/Diesel</v>
      </c>
      <c r="D52" s="11" t="str">
        <f>VLOOKUP(B52,ListaCentralesSIC!$A$2:$C$244,3,FALSE)</f>
        <v>San Luis 220</v>
      </c>
      <c r="E52" s="119" t="s">
        <v>678</v>
      </c>
      <c r="F52" s="10" t="s">
        <v>16</v>
      </c>
      <c r="G52" s="10" t="s">
        <v>675</v>
      </c>
      <c r="H52" s="13">
        <f>SUMIF(AuxInyeccionesSIC!$B$2:$B$824,B52,AuxInyeccionesSIC!$C$2:$C$824)</f>
        <v>1065.5815</v>
      </c>
      <c r="I52" s="81">
        <f ca="1">IF(G52="Indirecta",VLOOKUP(B52,AuxPartFluGWh!$C$5:$U$152,MATCH(E52,AuxPartFluGWh!$D$4:$U$4,0)+1,FALSE)/H52,100%)</f>
        <v>2.4978107235881085E-2</v>
      </c>
      <c r="J52" s="81">
        <f t="shared" ca="1" si="0"/>
        <v>0.68124568890254511</v>
      </c>
      <c r="K52" s="13">
        <f t="shared" ref="K52:K53" ca="1" si="35">H52*J52</f>
        <v>725.92280304930739</v>
      </c>
      <c r="L52" s="134">
        <f t="shared" ref="L52:L53" ca="1" si="36">L51</f>
        <v>3.6665343565138217E-2</v>
      </c>
    </row>
    <row r="53" spans="1:12" x14ac:dyDescent="0.25">
      <c r="A53" s="11" t="s">
        <v>63</v>
      </c>
      <c r="B53" s="11" t="s">
        <v>300</v>
      </c>
      <c r="C53" s="11" t="str">
        <f>VLOOKUP(B53,ListaCentralesSIC!$A$2:$C$244,2,FALSE)</f>
        <v>GNL/Diesel</v>
      </c>
      <c r="D53" s="11" t="str">
        <f>VLOOKUP(B53,ListaCentralesSIC!$A$2:$C$244,3,FALSE)</f>
        <v>San Luis 220</v>
      </c>
      <c r="E53" s="119" t="s">
        <v>679</v>
      </c>
      <c r="F53" s="10" t="s">
        <v>12</v>
      </c>
      <c r="G53" s="10" t="s">
        <v>675</v>
      </c>
      <c r="H53" s="13">
        <f>SUMIF(AuxInyeccionesSIC!$B$2:$B$824,B53,AuxInyeccionesSIC!$C$2:$C$824)</f>
        <v>1065.5815</v>
      </c>
      <c r="I53" s="81">
        <f ca="1">IF(G53="Indirecta",VLOOKUP(B53,AuxPartFluGWh!$C$5:$U$152,MATCH(E53,AuxPartFluGWh!$D$4:$U$4,0)+1,FALSE)/H53,100%)</f>
        <v>0</v>
      </c>
      <c r="J53" s="81">
        <f t="shared" ca="1" si="0"/>
        <v>0</v>
      </c>
      <c r="K53" s="13">
        <f t="shared" ca="1" si="35"/>
        <v>0</v>
      </c>
      <c r="L53" s="134">
        <f t="shared" ca="1" si="36"/>
        <v>3.6665343565138217E-2</v>
      </c>
    </row>
    <row r="54" spans="1:12" x14ac:dyDescent="0.25">
      <c r="A54" s="11" t="s">
        <v>63</v>
      </c>
      <c r="B54" s="11" t="s">
        <v>301</v>
      </c>
      <c r="C54" s="11" t="str">
        <f>VLOOKUP(B54,ListaCentralesSIC!$A$2:$C$244,2,FALSE)</f>
        <v>GNL/Diesel</v>
      </c>
      <c r="D54" s="11" t="str">
        <f>VLOOKUP(B54,ListaCentralesSIC!$A$2:$C$244,3,FALSE)</f>
        <v>San Luis 220</v>
      </c>
      <c r="E54" s="119" t="s">
        <v>677</v>
      </c>
      <c r="F54" s="10" t="s">
        <v>13</v>
      </c>
      <c r="G54" s="10" t="s">
        <v>675</v>
      </c>
      <c r="H54" s="13">
        <f>SUMIF(AuxInyeccionesSIC!$B$2:$B$824,B54,AuxInyeccionesSIC!$C$2:$C$824)</f>
        <v>2233.3841990000001</v>
      </c>
      <c r="I54" s="81">
        <f ca="1">IF(G54="Indirecta",VLOOKUP(B54,AuxPartFluGWh!$C$5:$U$152,MATCH(E54,AuxPartFluGWh!$D$4:$U$4,0)+1,FALSE)/H54,100%)</f>
        <v>1.1296424293416778E-2</v>
      </c>
      <c r="J54" s="81">
        <f t="shared" ca="1" si="0"/>
        <v>0.3264979326849618</v>
      </c>
      <c r="K54" s="13">
        <f t="shared" ca="1" si="1"/>
        <v>729.1953238647593</v>
      </c>
      <c r="L54" s="134">
        <f t="shared" ref="L54" ca="1" si="37">SUM(I54:I56)</f>
        <v>3.4598762082566417E-2</v>
      </c>
    </row>
    <row r="55" spans="1:12" x14ac:dyDescent="0.25">
      <c r="A55" s="11" t="s">
        <v>63</v>
      </c>
      <c r="B55" s="11" t="s">
        <v>301</v>
      </c>
      <c r="C55" s="11" t="str">
        <f>VLOOKUP(B55,ListaCentralesSIC!$A$2:$C$244,2,FALSE)</f>
        <v>GNL/Diesel</v>
      </c>
      <c r="D55" s="11" t="str">
        <f>VLOOKUP(B55,ListaCentralesSIC!$A$2:$C$244,3,FALSE)</f>
        <v>San Luis 220</v>
      </c>
      <c r="E55" s="119" t="s">
        <v>678</v>
      </c>
      <c r="F55" s="10" t="s">
        <v>16</v>
      </c>
      <c r="G55" s="10" t="s">
        <v>675</v>
      </c>
      <c r="H55" s="13">
        <f>SUMIF(AuxInyeccionesSIC!$B$2:$B$824,B55,AuxInyeccionesSIC!$C$2:$C$824)</f>
        <v>2233.3841990000001</v>
      </c>
      <c r="I55" s="81">
        <f ca="1">IF(G55="Indirecta",VLOOKUP(B55,AuxPartFluGWh!$C$5:$U$152,MATCH(E55,AuxPartFluGWh!$D$4:$U$4,0)+1,FALSE)/H55,100%)</f>
        <v>2.3302337789149637E-2</v>
      </c>
      <c r="J55" s="81">
        <f t="shared" ca="1" si="0"/>
        <v>0.67350206731503814</v>
      </c>
      <c r="K55" s="13">
        <f t="shared" ref="K55:K56" ca="1" si="38">H55*J55</f>
        <v>1504.1888751352406</v>
      </c>
      <c r="L55" s="134">
        <f t="shared" ref="L55:L56" ca="1" si="39">L54</f>
        <v>3.4598762082566417E-2</v>
      </c>
    </row>
    <row r="56" spans="1:12" x14ac:dyDescent="0.25">
      <c r="A56" s="11" t="s">
        <v>63</v>
      </c>
      <c r="B56" s="11" t="s">
        <v>301</v>
      </c>
      <c r="C56" s="11" t="str">
        <f>VLOOKUP(B56,ListaCentralesSIC!$A$2:$C$244,2,FALSE)</f>
        <v>GNL/Diesel</v>
      </c>
      <c r="D56" s="11" t="str">
        <f>VLOOKUP(B56,ListaCentralesSIC!$A$2:$C$244,3,FALSE)</f>
        <v>San Luis 220</v>
      </c>
      <c r="E56" s="119" t="s">
        <v>679</v>
      </c>
      <c r="F56" s="10" t="s">
        <v>12</v>
      </c>
      <c r="G56" s="10" t="s">
        <v>675</v>
      </c>
      <c r="H56" s="13">
        <f>SUMIF(AuxInyeccionesSIC!$B$2:$B$824,B56,AuxInyeccionesSIC!$C$2:$C$824)</f>
        <v>2233.3841990000001</v>
      </c>
      <c r="I56" s="81">
        <f ca="1">IF(G56="Indirecta",VLOOKUP(B56,AuxPartFluGWh!$C$5:$U$152,MATCH(E56,AuxPartFluGWh!$D$4:$U$4,0)+1,FALSE)/H56,100%)</f>
        <v>0</v>
      </c>
      <c r="J56" s="81">
        <f t="shared" ca="1" si="0"/>
        <v>0</v>
      </c>
      <c r="K56" s="13">
        <f t="shared" ca="1" si="38"/>
        <v>0</v>
      </c>
      <c r="L56" s="134">
        <f t="shared" ca="1" si="39"/>
        <v>3.4598762082566417E-2</v>
      </c>
    </row>
    <row r="57" spans="1:12" x14ac:dyDescent="0.25">
      <c r="A57" s="11" t="s">
        <v>63</v>
      </c>
      <c r="B57" s="11" t="s">
        <v>302</v>
      </c>
      <c r="C57" s="11" t="str">
        <f>VLOOKUP(B57,ListaCentralesSIC!$A$2:$C$244,2,FALSE)</f>
        <v>GNL/Diesel</v>
      </c>
      <c r="D57" s="11" t="str">
        <f>VLOOKUP(B57,ListaCentralesSIC!$A$2:$C$244,3,FALSE)</f>
        <v>San Luis 220</v>
      </c>
      <c r="E57" s="119" t="s">
        <v>677</v>
      </c>
      <c r="F57" s="10" t="s">
        <v>13</v>
      </c>
      <c r="G57" s="10" t="s">
        <v>675</v>
      </c>
      <c r="H57" s="13">
        <f>SUMIF(AuxInyeccionesSIC!$B$2:$B$824,B57,AuxInyeccionesSIC!$C$2:$C$824)</f>
        <v>1484.07852</v>
      </c>
      <c r="I57" s="81">
        <f ca="1">IF(G57="Indirecta",VLOOKUP(B57,AuxPartFluGWh!$C$5:$U$152,MATCH(E57,AuxPartFluGWh!$D$4:$U$4,0)+1,FALSE)/H57,100%)</f>
        <v>1.3869764691873947E-2</v>
      </c>
      <c r="J57" s="81">
        <f t="shared" ca="1" si="0"/>
        <v>0.3126314224530865</v>
      </c>
      <c r="K57" s="13">
        <f t="shared" ca="1" si="1"/>
        <v>463.96957873967142</v>
      </c>
      <c r="L57" s="134">
        <f t="shared" ref="L57" ca="1" si="40">SUM(I57:I59)</f>
        <v>4.4364589403853814E-2</v>
      </c>
    </row>
    <row r="58" spans="1:12" x14ac:dyDescent="0.25">
      <c r="A58" s="11" t="s">
        <v>63</v>
      </c>
      <c r="B58" s="11" t="s">
        <v>302</v>
      </c>
      <c r="C58" s="11" t="str">
        <f>VLOOKUP(B58,ListaCentralesSIC!$A$2:$C$244,2,FALSE)</f>
        <v>GNL/Diesel</v>
      </c>
      <c r="D58" s="11" t="str">
        <f>VLOOKUP(B58,ListaCentralesSIC!$A$2:$C$244,3,FALSE)</f>
        <v>San Luis 220</v>
      </c>
      <c r="E58" s="119" t="s">
        <v>678</v>
      </c>
      <c r="F58" s="10" t="s">
        <v>16</v>
      </c>
      <c r="G58" s="10" t="s">
        <v>675</v>
      </c>
      <c r="H58" s="13">
        <f>SUMIF(AuxInyeccionesSIC!$B$2:$B$824,B58,AuxInyeccionesSIC!$C$2:$C$824)</f>
        <v>1484.07852</v>
      </c>
      <c r="I58" s="81">
        <f ca="1">IF(G58="Indirecta",VLOOKUP(B58,AuxPartFluGWh!$C$5:$U$152,MATCH(E58,AuxPartFluGWh!$D$4:$U$4,0)+1,FALSE)/H58,100%)</f>
        <v>2.941608533123816E-2</v>
      </c>
      <c r="J58" s="81">
        <f t="shared" ca="1" si="0"/>
        <v>0.66305325320294473</v>
      </c>
      <c r="K58" s="13">
        <f t="shared" ref="K58:K59" ca="1" si="41">H58*J58</f>
        <v>984.02309069461148</v>
      </c>
      <c r="L58" s="134">
        <f t="shared" ref="L58:L59" ca="1" si="42">L57</f>
        <v>4.4364589403853814E-2</v>
      </c>
    </row>
    <row r="59" spans="1:12" x14ac:dyDescent="0.25">
      <c r="A59" s="11" t="s">
        <v>63</v>
      </c>
      <c r="B59" s="11" t="s">
        <v>302</v>
      </c>
      <c r="C59" s="11" t="str">
        <f>VLOOKUP(B59,ListaCentralesSIC!$A$2:$C$244,2,FALSE)</f>
        <v>GNL/Diesel</v>
      </c>
      <c r="D59" s="11" t="str">
        <f>VLOOKUP(B59,ListaCentralesSIC!$A$2:$C$244,3,FALSE)</f>
        <v>San Luis 220</v>
      </c>
      <c r="E59" s="119" t="s">
        <v>679</v>
      </c>
      <c r="F59" s="10" t="s">
        <v>12</v>
      </c>
      <c r="G59" s="10" t="s">
        <v>675</v>
      </c>
      <c r="H59" s="13">
        <f>SUMIF(AuxInyeccionesSIC!$B$2:$B$824,B59,AuxInyeccionesSIC!$C$2:$C$824)</f>
        <v>1484.07852</v>
      </c>
      <c r="I59" s="81">
        <f ca="1">IF(G59="Indirecta",VLOOKUP(B59,AuxPartFluGWh!$C$5:$U$152,MATCH(E59,AuxPartFluGWh!$D$4:$U$4,0)+1,FALSE)/H59,100%)</f>
        <v>1.0787393807417075E-3</v>
      </c>
      <c r="J59" s="81">
        <f t="shared" ca="1" si="0"/>
        <v>2.4315324343968811E-2</v>
      </c>
      <c r="K59" s="13">
        <f t="shared" ca="1" si="41"/>
        <v>36.085850565717202</v>
      </c>
      <c r="L59" s="134">
        <f t="shared" ca="1" si="42"/>
        <v>4.4364589403853814E-2</v>
      </c>
    </row>
    <row r="60" spans="1:12" x14ac:dyDescent="0.25">
      <c r="A60" s="11" t="s">
        <v>63</v>
      </c>
      <c r="B60" s="11" t="s">
        <v>303</v>
      </c>
      <c r="C60" s="11" t="str">
        <f>VLOOKUP(B60,ListaCentralesSIC!$A$2:$C$244,2,FALSE)</f>
        <v>GNL/Diesel</v>
      </c>
      <c r="D60" s="11" t="str">
        <f>VLOOKUP(B60,ListaCentralesSIC!$A$2:$C$244,3,FALSE)</f>
        <v>San Luis 220</v>
      </c>
      <c r="E60" s="119" t="s">
        <v>677</v>
      </c>
      <c r="F60" s="10" t="s">
        <v>13</v>
      </c>
      <c r="G60" s="10" t="s">
        <v>675</v>
      </c>
      <c r="H60" s="13">
        <f>SUMIF(AuxInyeccionesSIC!$B$2:$B$824,B60,AuxInyeccionesSIC!$C$2:$C$824)</f>
        <v>101.02585716999999</v>
      </c>
      <c r="I60" s="81">
        <f ca="1">IF(G60="Indirecta",VLOOKUP(B60,AuxPartFluGWh!$C$5:$U$152,MATCH(E60,AuxPartFluGWh!$D$4:$U$4,0)+1,FALSE)/H60,100%)</f>
        <v>1.1445340592355009E-2</v>
      </c>
      <c r="J60" s="81">
        <f t="shared" ca="1" si="0"/>
        <v>0.3286968356390883</v>
      </c>
      <c r="K60" s="13">
        <f t="shared" ca="1" si="1"/>
        <v>33.206879569505496</v>
      </c>
      <c r="L60" s="134">
        <f t="shared" ref="L60" ca="1" si="43">SUM(I60:I62)</f>
        <v>3.4820355267800883E-2</v>
      </c>
    </row>
    <row r="61" spans="1:12" x14ac:dyDescent="0.25">
      <c r="A61" s="11" t="s">
        <v>63</v>
      </c>
      <c r="B61" s="11" t="s">
        <v>303</v>
      </c>
      <c r="C61" s="11" t="str">
        <f>VLOOKUP(B61,ListaCentralesSIC!$A$2:$C$244,2,FALSE)</f>
        <v>GNL/Diesel</v>
      </c>
      <c r="D61" s="11" t="str">
        <f>VLOOKUP(B61,ListaCentralesSIC!$A$2:$C$244,3,FALSE)</f>
        <v>San Luis 220</v>
      </c>
      <c r="E61" s="119" t="s">
        <v>678</v>
      </c>
      <c r="F61" s="10" t="s">
        <v>16</v>
      </c>
      <c r="G61" s="10" t="s">
        <v>675</v>
      </c>
      <c r="H61" s="13">
        <f>SUMIF(AuxInyeccionesSIC!$B$2:$B$824,B61,AuxInyeccionesSIC!$C$2:$C$824)</f>
        <v>101.02585716999999</v>
      </c>
      <c r="I61" s="81">
        <f ca="1">IF(G61="Indirecta",VLOOKUP(B61,AuxPartFluGWh!$C$5:$U$152,MATCH(E61,AuxPartFluGWh!$D$4:$U$4,0)+1,FALSE)/H61,100%)</f>
        <v>2.3375014675445876E-2</v>
      </c>
      <c r="J61" s="81">
        <f t="shared" ca="1" si="0"/>
        <v>0.67130316436091175</v>
      </c>
      <c r="K61" s="13">
        <f t="shared" ref="K61:K62" ca="1" si="44">H61*J61</f>
        <v>67.818977600494506</v>
      </c>
      <c r="L61" s="134">
        <f t="shared" ref="L61:L62" ca="1" si="45">L60</f>
        <v>3.4820355267800883E-2</v>
      </c>
    </row>
    <row r="62" spans="1:12" x14ac:dyDescent="0.25">
      <c r="A62" s="11" t="s">
        <v>63</v>
      </c>
      <c r="B62" s="11" t="s">
        <v>303</v>
      </c>
      <c r="C62" s="11" t="str">
        <f>VLOOKUP(B62,ListaCentralesSIC!$A$2:$C$244,2,FALSE)</f>
        <v>GNL/Diesel</v>
      </c>
      <c r="D62" s="11" t="str">
        <f>VLOOKUP(B62,ListaCentralesSIC!$A$2:$C$244,3,FALSE)</f>
        <v>San Luis 220</v>
      </c>
      <c r="E62" s="119" t="s">
        <v>679</v>
      </c>
      <c r="F62" s="10" t="s">
        <v>12</v>
      </c>
      <c r="G62" s="10" t="s">
        <v>675</v>
      </c>
      <c r="H62" s="13">
        <f>SUMIF(AuxInyeccionesSIC!$B$2:$B$824,B62,AuxInyeccionesSIC!$C$2:$C$824)</f>
        <v>101.02585716999999</v>
      </c>
      <c r="I62" s="81">
        <f ca="1">IF(G62="Indirecta",VLOOKUP(B62,AuxPartFluGWh!$C$5:$U$152,MATCH(E62,AuxPartFluGWh!$D$4:$U$4,0)+1,FALSE)/H62,100%)</f>
        <v>0</v>
      </c>
      <c r="J62" s="81">
        <f t="shared" ca="1" si="0"/>
        <v>0</v>
      </c>
      <c r="K62" s="13">
        <f t="shared" ca="1" si="44"/>
        <v>0</v>
      </c>
      <c r="L62" s="134">
        <f t="shared" ca="1" si="45"/>
        <v>3.4820355267800883E-2</v>
      </c>
    </row>
    <row r="63" spans="1:12" x14ac:dyDescent="0.25">
      <c r="A63" s="11" t="s">
        <v>63</v>
      </c>
      <c r="B63" s="11" t="s">
        <v>304</v>
      </c>
      <c r="C63" s="11" t="str">
        <f>VLOOKUP(B63,ListaCentralesSIC!$A$2:$C$244,2,FALSE)</f>
        <v>GNL/Diesel</v>
      </c>
      <c r="D63" s="11" t="str">
        <f>VLOOKUP(B63,ListaCentralesSIC!$A$2:$C$244,3,FALSE)</f>
        <v>San Luis 220</v>
      </c>
      <c r="E63" s="119" t="s">
        <v>677</v>
      </c>
      <c r="F63" s="10" t="s">
        <v>13</v>
      </c>
      <c r="G63" s="10" t="s">
        <v>675</v>
      </c>
      <c r="H63" s="13">
        <f>SUMIF(AuxInyeccionesSIC!$B$2:$B$824,B63,AuxInyeccionesSIC!$C$2:$C$824)</f>
        <v>3.5526428499999998</v>
      </c>
      <c r="I63" s="81">
        <f ca="1">IF(G63="Indirecta",VLOOKUP(B63,AuxPartFluGWh!$C$5:$U$152,MATCH(E63,AuxPartFluGWh!$D$4:$U$4,0)+1,FALSE)/H63,100%)</f>
        <v>9.5958441492661976E-3</v>
      </c>
      <c r="J63" s="81">
        <f t="shared" ca="1" si="0"/>
        <v>1</v>
      </c>
      <c r="K63" s="13">
        <f t="shared" ca="1" si="1"/>
        <v>3.5526428499999998</v>
      </c>
      <c r="L63" s="134">
        <f t="shared" ref="L63" ca="1" si="46">SUM(I63:I65)</f>
        <v>9.5958441492661976E-3</v>
      </c>
    </row>
    <row r="64" spans="1:12" x14ac:dyDescent="0.25">
      <c r="A64" s="11" t="s">
        <v>63</v>
      </c>
      <c r="B64" s="11" t="s">
        <v>304</v>
      </c>
      <c r="C64" s="11" t="str">
        <f>VLOOKUP(B64,ListaCentralesSIC!$A$2:$C$244,2,FALSE)</f>
        <v>GNL/Diesel</v>
      </c>
      <c r="D64" s="11" t="str">
        <f>VLOOKUP(B64,ListaCentralesSIC!$A$2:$C$244,3,FALSE)</f>
        <v>San Luis 220</v>
      </c>
      <c r="E64" s="119" t="s">
        <v>678</v>
      </c>
      <c r="F64" s="10" t="s">
        <v>16</v>
      </c>
      <c r="G64" s="10" t="s">
        <v>675</v>
      </c>
      <c r="H64" s="13">
        <f>SUMIF(AuxInyeccionesSIC!$B$2:$B$824,B64,AuxInyeccionesSIC!$C$2:$C$824)</f>
        <v>3.5526428499999998</v>
      </c>
      <c r="I64" s="81">
        <f ca="1">IF(G64="Indirecta",VLOOKUP(B64,AuxPartFluGWh!$C$5:$U$152,MATCH(E64,AuxPartFluGWh!$D$4:$U$4,0)+1,FALSE)/H64,100%)</f>
        <v>0</v>
      </c>
      <c r="J64" s="81">
        <f t="shared" ca="1" si="0"/>
        <v>0</v>
      </c>
      <c r="K64" s="13">
        <f t="shared" ref="K64:K65" ca="1" si="47">H64*J64</f>
        <v>0</v>
      </c>
      <c r="L64" s="134">
        <f t="shared" ref="L64:L65" ca="1" si="48">L63</f>
        <v>9.5958441492661976E-3</v>
      </c>
    </row>
    <row r="65" spans="1:12" x14ac:dyDescent="0.25">
      <c r="A65" s="11" t="s">
        <v>63</v>
      </c>
      <c r="B65" s="11" t="s">
        <v>304</v>
      </c>
      <c r="C65" s="11" t="str">
        <f>VLOOKUP(B65,ListaCentralesSIC!$A$2:$C$244,2,FALSE)</f>
        <v>GNL/Diesel</v>
      </c>
      <c r="D65" s="11" t="str">
        <f>VLOOKUP(B65,ListaCentralesSIC!$A$2:$C$244,3,FALSE)</f>
        <v>San Luis 220</v>
      </c>
      <c r="E65" s="119" t="s">
        <v>679</v>
      </c>
      <c r="F65" s="10" t="s">
        <v>12</v>
      </c>
      <c r="G65" s="10" t="s">
        <v>675</v>
      </c>
      <c r="H65" s="13">
        <f>SUMIF(AuxInyeccionesSIC!$B$2:$B$824,B65,AuxInyeccionesSIC!$C$2:$C$824)</f>
        <v>3.5526428499999998</v>
      </c>
      <c r="I65" s="81">
        <f ca="1">IF(G65="Indirecta",VLOOKUP(B65,AuxPartFluGWh!$C$5:$U$152,MATCH(E65,AuxPartFluGWh!$D$4:$U$4,0)+1,FALSE)/H65,100%)</f>
        <v>0</v>
      </c>
      <c r="J65" s="81">
        <f t="shared" ca="1" si="0"/>
        <v>0</v>
      </c>
      <c r="K65" s="13">
        <f t="shared" ca="1" si="47"/>
        <v>0</v>
      </c>
      <c r="L65" s="134">
        <f t="shared" ca="1" si="48"/>
        <v>9.5958441492661976E-3</v>
      </c>
    </row>
    <row r="66" spans="1:12" x14ac:dyDescent="0.25">
      <c r="A66" s="11" t="s">
        <v>63</v>
      </c>
      <c r="B66" s="11" t="s">
        <v>310</v>
      </c>
      <c r="C66" s="11" t="str">
        <f>VLOOKUP(B66,ListaCentralesSIC!$A$2:$C$244,2,FALSE)</f>
        <v>Carbón</v>
      </c>
      <c r="D66" s="11" t="str">
        <f>VLOOKUP(B66,ListaCentralesSIC!$A$2:$C$244,3,FALSE)</f>
        <v>Ventanas 220</v>
      </c>
      <c r="E66" s="119" t="s">
        <v>677</v>
      </c>
      <c r="F66" s="10" t="s">
        <v>13</v>
      </c>
      <c r="G66" s="10" t="s">
        <v>675</v>
      </c>
      <c r="H66" s="13">
        <f>SUMIF(AuxInyeccionesSIC!$B$2:$B$824,B66,AuxInyeccionesSIC!$C$2:$C$824)</f>
        <v>7292.8323400000008</v>
      </c>
      <c r="I66" s="81">
        <f ca="1">IF(G66="Indirecta",VLOOKUP(B66,AuxPartFluGWh!$C$5:$U$152,MATCH(E66,AuxPartFluGWh!$D$4:$U$4,0)+1,FALSE)/H66,100%)</f>
        <v>0</v>
      </c>
      <c r="J66" s="81">
        <f t="shared" ca="1" si="0"/>
        <v>0</v>
      </c>
      <c r="K66" s="13">
        <f t="shared" ca="1" si="1"/>
        <v>0</v>
      </c>
      <c r="L66" s="134">
        <f t="shared" ref="L66" ca="1" si="49">SUM(I66:I68)</f>
        <v>0.51038868042926289</v>
      </c>
    </row>
    <row r="67" spans="1:12" x14ac:dyDescent="0.25">
      <c r="A67" s="11" t="s">
        <v>63</v>
      </c>
      <c r="B67" s="11" t="s">
        <v>310</v>
      </c>
      <c r="C67" s="11" t="str">
        <f>VLOOKUP(B67,ListaCentralesSIC!$A$2:$C$244,2,FALSE)</f>
        <v>Carbón</v>
      </c>
      <c r="D67" s="11" t="str">
        <f>VLOOKUP(B67,ListaCentralesSIC!$A$2:$C$244,3,FALSE)</f>
        <v>Ventanas 220</v>
      </c>
      <c r="E67" s="119" t="s">
        <v>678</v>
      </c>
      <c r="F67" s="10" t="s">
        <v>16</v>
      </c>
      <c r="G67" s="10" t="s">
        <v>675</v>
      </c>
      <c r="H67" s="13">
        <f>SUMIF(AuxInyeccionesSIC!$B$2:$B$824,B67,AuxInyeccionesSIC!$C$2:$C$824)</f>
        <v>7292.8323400000008</v>
      </c>
      <c r="I67" s="81">
        <f ca="1">IF(G67="Indirecta",VLOOKUP(B67,AuxPartFluGWh!$C$5:$U$152,MATCH(E67,AuxPartFluGWh!$D$4:$U$4,0)+1,FALSE)/H67,100%)</f>
        <v>2.539912679794756E-2</v>
      </c>
      <c r="J67" s="81">
        <f t="shared" ca="1" si="0"/>
        <v>4.9764283127489428E-2</v>
      </c>
      <c r="K67" s="13">
        <f t="shared" ref="K67:K68" ca="1" si="50">H67*J67</f>
        <v>362.9225733690713</v>
      </c>
      <c r="L67" s="134">
        <f t="shared" ref="L67:L68" ca="1" si="51">L66</f>
        <v>0.51038868042926289</v>
      </c>
    </row>
    <row r="68" spans="1:12" x14ac:dyDescent="0.25">
      <c r="A68" s="11" t="s">
        <v>63</v>
      </c>
      <c r="B68" s="11" t="s">
        <v>310</v>
      </c>
      <c r="C68" s="11" t="str">
        <f>VLOOKUP(B68,ListaCentralesSIC!$A$2:$C$244,2,FALSE)</f>
        <v>Carbón</v>
      </c>
      <c r="D68" s="11" t="str">
        <f>VLOOKUP(B68,ListaCentralesSIC!$A$2:$C$244,3,FALSE)</f>
        <v>Ventanas 220</v>
      </c>
      <c r="E68" s="119" t="s">
        <v>679</v>
      </c>
      <c r="F68" s="10" t="s">
        <v>12</v>
      </c>
      <c r="G68" s="10" t="s">
        <v>675</v>
      </c>
      <c r="H68" s="13">
        <f>SUMIF(AuxInyeccionesSIC!$B$2:$B$824,B68,AuxInyeccionesSIC!$C$2:$C$824)</f>
        <v>7292.8323400000008</v>
      </c>
      <c r="I68" s="81">
        <f ca="1">IF(G68="Indirecta",VLOOKUP(B68,AuxPartFluGWh!$C$5:$U$152,MATCH(E68,AuxPartFluGWh!$D$4:$U$4,0)+1,FALSE)/H68,100%)</f>
        <v>0.48498955363131535</v>
      </c>
      <c r="J68" s="81">
        <f t="shared" ca="1" si="0"/>
        <v>0.95023571687251063</v>
      </c>
      <c r="K68" s="13">
        <f t="shared" ca="1" si="50"/>
        <v>6929.9097666309299</v>
      </c>
      <c r="L68" s="134">
        <f t="shared" ca="1" si="51"/>
        <v>0.51038868042926289</v>
      </c>
    </row>
    <row r="69" spans="1:12" x14ac:dyDescent="0.25">
      <c r="A69" s="11" t="s">
        <v>63</v>
      </c>
      <c r="B69" s="11" t="s">
        <v>326</v>
      </c>
      <c r="C69" s="11" t="str">
        <f>VLOOKUP(B69,ListaCentralesSIC!$A$2:$C$244,2,FALSE)</f>
        <v>Diesel</v>
      </c>
      <c r="D69" s="11" t="str">
        <f>VLOOKUP(B69,ListaCentralesSIC!$A$2:$C$244,3,FALSE)</f>
        <v>Agua Santa 110</v>
      </c>
      <c r="E69" s="119" t="s">
        <v>677</v>
      </c>
      <c r="F69" s="10" t="s">
        <v>13</v>
      </c>
      <c r="G69" s="10" t="s">
        <v>675</v>
      </c>
      <c r="H69" s="13">
        <f>SUMIF(AuxInyeccionesSIC!$B$2:$B$824,B69,AuxInyeccionesSIC!$C$2:$C$824)</f>
        <v>6.0086250099999994</v>
      </c>
      <c r="I69" s="81">
        <f ca="1">IF(G69="Indirecta",VLOOKUP(B69,AuxPartFluGWh!$C$5:$U$152,MATCH(E69,AuxPartFluGWh!$D$4:$U$4,0)+1,FALSE)/H69,100%)</f>
        <v>0</v>
      </c>
      <c r="J69" s="81">
        <f t="shared" ref="J69:J132" ca="1" si="52">IF(G69="Directa",100%,I69/L69)</f>
        <v>0</v>
      </c>
      <c r="K69" s="13">
        <f t="shared" ca="1" si="1"/>
        <v>0</v>
      </c>
      <c r="L69" s="134">
        <f t="shared" ref="L69" ca="1" si="53">SUM(I69:I71)</f>
        <v>0.15988071595560768</v>
      </c>
    </row>
    <row r="70" spans="1:12" x14ac:dyDescent="0.25">
      <c r="A70" s="11" t="s">
        <v>63</v>
      </c>
      <c r="B70" s="11" t="s">
        <v>326</v>
      </c>
      <c r="C70" s="11" t="str">
        <f>VLOOKUP(B70,ListaCentralesSIC!$A$2:$C$244,2,FALSE)</f>
        <v>Diesel</v>
      </c>
      <c r="D70" s="11" t="str">
        <f>VLOOKUP(B70,ListaCentralesSIC!$A$2:$C$244,3,FALSE)</f>
        <v>Agua Santa 110</v>
      </c>
      <c r="E70" s="119" t="s">
        <v>678</v>
      </c>
      <c r="F70" s="10" t="s">
        <v>16</v>
      </c>
      <c r="G70" s="10" t="s">
        <v>675</v>
      </c>
      <c r="H70" s="13">
        <f>SUMIF(AuxInyeccionesSIC!$B$2:$B$824,B70,AuxInyeccionesSIC!$C$2:$C$824)</f>
        <v>6.0086250099999994</v>
      </c>
      <c r="I70" s="81">
        <f ca="1">IF(G70="Indirecta",VLOOKUP(B70,AuxPartFluGWh!$C$5:$U$152,MATCH(E70,AuxPartFluGWh!$D$4:$U$4,0)+1,FALSE)/H70,100%)</f>
        <v>0</v>
      </c>
      <c r="J70" s="81">
        <f t="shared" ca="1" si="52"/>
        <v>0</v>
      </c>
      <c r="K70" s="13">
        <f t="shared" ref="K70:K71" ca="1" si="54">H70*J70</f>
        <v>0</v>
      </c>
      <c r="L70" s="134">
        <f t="shared" ref="L70:L71" ca="1" si="55">L69</f>
        <v>0.15988071595560768</v>
      </c>
    </row>
    <row r="71" spans="1:12" x14ac:dyDescent="0.25">
      <c r="A71" s="11" t="s">
        <v>63</v>
      </c>
      <c r="B71" s="11" t="s">
        <v>326</v>
      </c>
      <c r="C71" s="11" t="str">
        <f>VLOOKUP(B71,ListaCentralesSIC!$A$2:$C$244,2,FALSE)</f>
        <v>Diesel</v>
      </c>
      <c r="D71" s="11" t="str">
        <f>VLOOKUP(B71,ListaCentralesSIC!$A$2:$C$244,3,FALSE)</f>
        <v>Agua Santa 110</v>
      </c>
      <c r="E71" s="119" t="s">
        <v>679</v>
      </c>
      <c r="F71" s="10" t="s">
        <v>12</v>
      </c>
      <c r="G71" s="10" t="s">
        <v>675</v>
      </c>
      <c r="H71" s="13">
        <f>SUMIF(AuxInyeccionesSIC!$B$2:$B$824,B71,AuxInyeccionesSIC!$C$2:$C$824)</f>
        <v>6.0086250099999994</v>
      </c>
      <c r="I71" s="81">
        <f ca="1">IF(G71="Indirecta",VLOOKUP(B71,AuxPartFluGWh!$C$5:$U$152,MATCH(E71,AuxPartFluGWh!$D$4:$U$4,0)+1,FALSE)/H71,100%)</f>
        <v>0.15988071595560768</v>
      </c>
      <c r="J71" s="81">
        <f t="shared" ca="1" si="52"/>
        <v>1</v>
      </c>
      <c r="K71" s="13">
        <f t="shared" ca="1" si="54"/>
        <v>6.0086250099999994</v>
      </c>
      <c r="L71" s="134">
        <f t="shared" ca="1" si="55"/>
        <v>0.15988071595560768</v>
      </c>
    </row>
    <row r="72" spans="1:12" x14ac:dyDescent="0.25">
      <c r="A72" s="11" t="s">
        <v>63</v>
      </c>
      <c r="B72" s="11" t="s">
        <v>336</v>
      </c>
      <c r="C72" s="11" t="str">
        <f>VLOOKUP(B72,ListaCentralesSIC!$A$2:$C$244,2,FALSE)</f>
        <v>Diesel</v>
      </c>
      <c r="D72" s="11" t="str">
        <f>VLOOKUP(B72,ListaCentralesSIC!$A$2:$C$244,3,FALSE)</f>
        <v>Agua Santa 110</v>
      </c>
      <c r="E72" s="119" t="s">
        <v>677</v>
      </c>
      <c r="F72" s="10" t="s">
        <v>13</v>
      </c>
      <c r="G72" s="10" t="s">
        <v>675</v>
      </c>
      <c r="H72" s="13">
        <f>SUMIF(AuxInyeccionesSIC!$B$2:$B$824,B72,AuxInyeccionesSIC!$C$2:$C$824)</f>
        <v>5.9207678699999997</v>
      </c>
      <c r="I72" s="81">
        <f ca="1">IF(G72="Indirecta",VLOOKUP(B72,AuxPartFluGWh!$C$5:$U$152,MATCH(E72,AuxPartFluGWh!$D$4:$U$4,0)+1,FALSE)/H72,100%)</f>
        <v>0</v>
      </c>
      <c r="J72" s="81">
        <f t="shared" ca="1" si="52"/>
        <v>0</v>
      </c>
      <c r="K72" s="13">
        <f t="shared" ca="1" si="1"/>
        <v>0</v>
      </c>
      <c r="L72" s="134">
        <f t="shared" ref="L72" ca="1" si="56">SUM(I72:I74)</f>
        <v>0.15953099126130615</v>
      </c>
    </row>
    <row r="73" spans="1:12" x14ac:dyDescent="0.25">
      <c r="A73" s="11" t="s">
        <v>63</v>
      </c>
      <c r="B73" s="11" t="s">
        <v>336</v>
      </c>
      <c r="C73" s="11" t="str">
        <f>VLOOKUP(B73,ListaCentralesSIC!$A$2:$C$244,2,FALSE)</f>
        <v>Diesel</v>
      </c>
      <c r="D73" s="11" t="str">
        <f>VLOOKUP(B73,ListaCentralesSIC!$A$2:$C$244,3,FALSE)</f>
        <v>Agua Santa 110</v>
      </c>
      <c r="E73" s="119" t="s">
        <v>678</v>
      </c>
      <c r="F73" s="10" t="s">
        <v>16</v>
      </c>
      <c r="G73" s="10" t="s">
        <v>675</v>
      </c>
      <c r="H73" s="13">
        <f>SUMIF(AuxInyeccionesSIC!$B$2:$B$824,B73,AuxInyeccionesSIC!$C$2:$C$824)</f>
        <v>5.9207678699999997</v>
      </c>
      <c r="I73" s="81">
        <f ca="1">IF(G73="Indirecta",VLOOKUP(B73,AuxPartFluGWh!$C$5:$U$152,MATCH(E73,AuxPartFluGWh!$D$4:$U$4,0)+1,FALSE)/H73,100%)</f>
        <v>0</v>
      </c>
      <c r="J73" s="81">
        <f t="shared" ca="1" si="52"/>
        <v>0</v>
      </c>
      <c r="K73" s="13">
        <f t="shared" ref="K73:K74" ca="1" si="57">H73*J73</f>
        <v>0</v>
      </c>
      <c r="L73" s="134">
        <f t="shared" ref="L73:L74" ca="1" si="58">L72</f>
        <v>0.15953099126130615</v>
      </c>
    </row>
    <row r="74" spans="1:12" x14ac:dyDescent="0.25">
      <c r="A74" s="11" t="s">
        <v>63</v>
      </c>
      <c r="B74" s="11" t="s">
        <v>336</v>
      </c>
      <c r="C74" s="11" t="str">
        <f>VLOOKUP(B74,ListaCentralesSIC!$A$2:$C$244,2,FALSE)</f>
        <v>Diesel</v>
      </c>
      <c r="D74" s="11" t="str">
        <f>VLOOKUP(B74,ListaCentralesSIC!$A$2:$C$244,3,FALSE)</f>
        <v>Agua Santa 110</v>
      </c>
      <c r="E74" s="119" t="s">
        <v>679</v>
      </c>
      <c r="F74" s="10" t="s">
        <v>12</v>
      </c>
      <c r="G74" s="10" t="s">
        <v>675</v>
      </c>
      <c r="H74" s="13">
        <f>SUMIF(AuxInyeccionesSIC!$B$2:$B$824,B74,AuxInyeccionesSIC!$C$2:$C$824)</f>
        <v>5.9207678699999997</v>
      </c>
      <c r="I74" s="81">
        <f ca="1">IF(G74="Indirecta",VLOOKUP(B74,AuxPartFluGWh!$C$5:$U$152,MATCH(E74,AuxPartFluGWh!$D$4:$U$4,0)+1,FALSE)/H74,100%)</f>
        <v>0.15953099126130615</v>
      </c>
      <c r="J74" s="81">
        <f t="shared" ca="1" si="52"/>
        <v>1</v>
      </c>
      <c r="K74" s="13">
        <f t="shared" ca="1" si="57"/>
        <v>5.9207678699999997</v>
      </c>
      <c r="L74" s="134">
        <f t="shared" ca="1" si="58"/>
        <v>0.15953099126130615</v>
      </c>
    </row>
    <row r="75" spans="1:12" x14ac:dyDescent="0.25">
      <c r="A75" s="11" t="s">
        <v>63</v>
      </c>
      <c r="B75" s="11" t="s">
        <v>337</v>
      </c>
      <c r="C75" s="11" t="str">
        <f>VLOOKUP(B75,ListaCentralesSIC!$A$2:$C$244,2,FALSE)</f>
        <v>GNL/Diesel</v>
      </c>
      <c r="D75" s="11" t="str">
        <f>VLOOKUP(B75,ListaCentralesSIC!$A$2:$C$244,3,FALSE)</f>
        <v>San Luis 220</v>
      </c>
      <c r="E75" s="119" t="s">
        <v>677</v>
      </c>
      <c r="F75" s="10" t="s">
        <v>13</v>
      </c>
      <c r="G75" s="10" t="s">
        <v>675</v>
      </c>
      <c r="H75" s="13">
        <f>SUMIF(AuxInyeccionesSIC!$B$2:$B$824,B75,AuxInyeccionesSIC!$C$2:$C$824)</f>
        <v>102.17098218999999</v>
      </c>
      <c r="I75" s="81">
        <f ca="1">IF(G75="Indirecta",VLOOKUP(B75,AuxPartFluGWh!$C$5:$U$152,MATCH(E75,AuxPartFluGWh!$D$4:$U$4,0)+1,FALSE)/H75,100%)</f>
        <v>1.151057842026976E-2</v>
      </c>
      <c r="J75" s="81">
        <f t="shared" ca="1" si="52"/>
        <v>0.32622766937032688</v>
      </c>
      <c r="K75" s="13">
        <f t="shared" ca="1" si="1"/>
        <v>33.331001397120872</v>
      </c>
      <c r="L75" s="134">
        <f t="shared" ref="L75" ca="1" si="59">SUM(I75:I77)</f>
        <v>3.5283881476047302E-2</v>
      </c>
    </row>
    <row r="76" spans="1:12" x14ac:dyDescent="0.25">
      <c r="A76" s="11" t="s">
        <v>63</v>
      </c>
      <c r="B76" s="11" t="s">
        <v>337</v>
      </c>
      <c r="C76" s="11" t="str">
        <f>VLOOKUP(B76,ListaCentralesSIC!$A$2:$C$244,2,FALSE)</f>
        <v>GNL/Diesel</v>
      </c>
      <c r="D76" s="11" t="str">
        <f>VLOOKUP(B76,ListaCentralesSIC!$A$2:$C$244,3,FALSE)</f>
        <v>San Luis 220</v>
      </c>
      <c r="E76" s="119" t="s">
        <v>678</v>
      </c>
      <c r="F76" s="10" t="s">
        <v>16</v>
      </c>
      <c r="G76" s="10" t="s">
        <v>675</v>
      </c>
      <c r="H76" s="13">
        <f>SUMIF(AuxInyeccionesSIC!$B$2:$B$824,B76,AuxInyeccionesSIC!$C$2:$C$824)</f>
        <v>102.17098218999999</v>
      </c>
      <c r="I76" s="81">
        <f ca="1">IF(G76="Indirecta",VLOOKUP(B76,AuxPartFluGWh!$C$5:$U$152,MATCH(E76,AuxPartFluGWh!$D$4:$U$4,0)+1,FALSE)/H76,100%)</f>
        <v>2.3773303055777538E-2</v>
      </c>
      <c r="J76" s="81">
        <f t="shared" ca="1" si="52"/>
        <v>0.67377233062967301</v>
      </c>
      <c r="K76" s="13">
        <f t="shared" ref="K76:K77" ca="1" si="60">H76*J76</f>
        <v>68.839980792879103</v>
      </c>
      <c r="L76" s="134">
        <f t="shared" ref="L76:L77" ca="1" si="61">L75</f>
        <v>3.5283881476047302E-2</v>
      </c>
    </row>
    <row r="77" spans="1:12" x14ac:dyDescent="0.25">
      <c r="A77" s="11" t="s">
        <v>63</v>
      </c>
      <c r="B77" s="11" t="s">
        <v>337</v>
      </c>
      <c r="C77" s="11" t="str">
        <f>VLOOKUP(B77,ListaCentralesSIC!$A$2:$C$244,2,FALSE)</f>
        <v>GNL/Diesel</v>
      </c>
      <c r="D77" s="11" t="str">
        <f>VLOOKUP(B77,ListaCentralesSIC!$A$2:$C$244,3,FALSE)</f>
        <v>San Luis 220</v>
      </c>
      <c r="E77" s="119" t="s">
        <v>679</v>
      </c>
      <c r="F77" s="10" t="s">
        <v>12</v>
      </c>
      <c r="G77" s="10" t="s">
        <v>675</v>
      </c>
      <c r="H77" s="13">
        <f>SUMIF(AuxInyeccionesSIC!$B$2:$B$824,B77,AuxInyeccionesSIC!$C$2:$C$824)</f>
        <v>102.17098218999999</v>
      </c>
      <c r="I77" s="81">
        <f ca="1">IF(G77="Indirecta",VLOOKUP(B77,AuxPartFluGWh!$C$5:$U$152,MATCH(E77,AuxPartFluGWh!$D$4:$U$4,0)+1,FALSE)/H77,100%)</f>
        <v>0</v>
      </c>
      <c r="J77" s="81">
        <f t="shared" ca="1" si="52"/>
        <v>0</v>
      </c>
      <c r="K77" s="13">
        <f t="shared" ca="1" si="60"/>
        <v>0</v>
      </c>
      <c r="L77" s="134">
        <f t="shared" ca="1" si="61"/>
        <v>3.5283881476047302E-2</v>
      </c>
    </row>
    <row r="78" spans="1:12" x14ac:dyDescent="0.25">
      <c r="A78" s="11" t="s">
        <v>63</v>
      </c>
      <c r="B78" s="11" t="s">
        <v>338</v>
      </c>
      <c r="C78" s="11" t="str">
        <f>VLOOKUP(B78,ListaCentralesSIC!$A$2:$C$244,2,FALSE)</f>
        <v>GNL/Diesel</v>
      </c>
      <c r="D78" s="11" t="str">
        <f>VLOOKUP(B78,ListaCentralesSIC!$A$2:$C$244,3,FALSE)</f>
        <v>San Luis 220</v>
      </c>
      <c r="E78" s="119" t="s">
        <v>677</v>
      </c>
      <c r="F78" s="10" t="s">
        <v>13</v>
      </c>
      <c r="G78" s="10" t="s">
        <v>675</v>
      </c>
      <c r="H78" s="13">
        <f>SUMIF(AuxInyeccionesSIC!$B$2:$B$824,B78,AuxInyeccionesSIC!$C$2:$C$824)</f>
        <v>90.305803610000012</v>
      </c>
      <c r="I78" s="81">
        <f ca="1">IF(G78="Indirecta",VLOOKUP(B78,AuxPartFluGWh!$C$5:$U$152,MATCH(E78,AuxPartFluGWh!$D$4:$U$4,0)+1,FALSE)/H78,100%)</f>
        <v>1.0824559316042011E-2</v>
      </c>
      <c r="J78" s="81">
        <f t="shared" ca="1" si="52"/>
        <v>0.32514140329460184</v>
      </c>
      <c r="K78" s="13">
        <f t="shared" ca="1" si="1"/>
        <v>29.362155711402124</v>
      </c>
      <c r="L78" s="134">
        <f t="shared" ref="L78" ca="1" si="62">SUM(I78:I80)</f>
        <v>3.3291851503249405E-2</v>
      </c>
    </row>
    <row r="79" spans="1:12" x14ac:dyDescent="0.25">
      <c r="A79" s="11" t="s">
        <v>63</v>
      </c>
      <c r="B79" s="11" t="s">
        <v>338</v>
      </c>
      <c r="C79" s="11" t="str">
        <f>VLOOKUP(B79,ListaCentralesSIC!$A$2:$C$244,2,FALSE)</f>
        <v>GNL/Diesel</v>
      </c>
      <c r="D79" s="11" t="str">
        <f>VLOOKUP(B79,ListaCentralesSIC!$A$2:$C$244,3,FALSE)</f>
        <v>San Luis 220</v>
      </c>
      <c r="E79" s="119" t="s">
        <v>678</v>
      </c>
      <c r="F79" s="10" t="s">
        <v>16</v>
      </c>
      <c r="G79" s="10" t="s">
        <v>675</v>
      </c>
      <c r="H79" s="13">
        <f>SUMIF(AuxInyeccionesSIC!$B$2:$B$824,B79,AuxInyeccionesSIC!$C$2:$C$824)</f>
        <v>90.305803610000012</v>
      </c>
      <c r="I79" s="81">
        <f ca="1">IF(G79="Indirecta",VLOOKUP(B79,AuxPartFluGWh!$C$5:$U$152,MATCH(E79,AuxPartFluGWh!$D$4:$U$4,0)+1,FALSE)/H79,100%)</f>
        <v>2.2467292187207392E-2</v>
      </c>
      <c r="J79" s="81">
        <f t="shared" ca="1" si="52"/>
        <v>0.67485859670539816</v>
      </c>
      <c r="K79" s="13">
        <f t="shared" ref="K79:K80" ca="1" si="63">H79*J79</f>
        <v>60.943647898597888</v>
      </c>
      <c r="L79" s="134">
        <f t="shared" ref="L79:L80" ca="1" si="64">L78</f>
        <v>3.3291851503249405E-2</v>
      </c>
    </row>
    <row r="80" spans="1:12" x14ac:dyDescent="0.25">
      <c r="A80" s="11" t="s">
        <v>63</v>
      </c>
      <c r="B80" s="11" t="s">
        <v>338</v>
      </c>
      <c r="C80" s="11" t="str">
        <f>VLOOKUP(B80,ListaCentralesSIC!$A$2:$C$244,2,FALSE)</f>
        <v>GNL/Diesel</v>
      </c>
      <c r="D80" s="11" t="str">
        <f>VLOOKUP(B80,ListaCentralesSIC!$A$2:$C$244,3,FALSE)</f>
        <v>San Luis 220</v>
      </c>
      <c r="E80" s="119" t="s">
        <v>679</v>
      </c>
      <c r="F80" s="10" t="s">
        <v>12</v>
      </c>
      <c r="G80" s="10" t="s">
        <v>675</v>
      </c>
      <c r="H80" s="13">
        <f>SUMIF(AuxInyeccionesSIC!$B$2:$B$824,B80,AuxInyeccionesSIC!$C$2:$C$824)</f>
        <v>90.305803610000012</v>
      </c>
      <c r="I80" s="81">
        <f ca="1">IF(G80="Indirecta",VLOOKUP(B80,AuxPartFluGWh!$C$5:$U$152,MATCH(E80,AuxPartFluGWh!$D$4:$U$4,0)+1,FALSE)/H80,100%)</f>
        <v>0</v>
      </c>
      <c r="J80" s="81">
        <f t="shared" ca="1" si="52"/>
        <v>0</v>
      </c>
      <c r="K80" s="13">
        <f t="shared" ca="1" si="63"/>
        <v>0</v>
      </c>
      <c r="L80" s="134">
        <f t="shared" ca="1" si="64"/>
        <v>3.3291851503249405E-2</v>
      </c>
    </row>
    <row r="81" spans="1:12" x14ac:dyDescent="0.25">
      <c r="A81" s="11" t="s">
        <v>63</v>
      </c>
      <c r="B81" s="11" t="s">
        <v>353</v>
      </c>
      <c r="C81" s="11" t="str">
        <f>VLOOKUP(B81,ListaCentralesSIC!$A$2:$C$244,2,FALSE)</f>
        <v>GNL/Diesel</v>
      </c>
      <c r="D81" s="11" t="str">
        <f>VLOOKUP(B81,ListaCentralesSIC!$A$2:$C$244,3,FALSE)</f>
        <v>San Luis 220</v>
      </c>
      <c r="E81" s="119" t="s">
        <v>677</v>
      </c>
      <c r="F81" s="10" t="s">
        <v>13</v>
      </c>
      <c r="G81" s="10" t="s">
        <v>675</v>
      </c>
      <c r="H81" s="13">
        <f>SUMIF(AuxInyeccionesSIC!$B$2:$B$824,B81,AuxInyeccionesSIC!$C$2:$C$824)</f>
        <v>5897.0733999999993</v>
      </c>
      <c r="I81" s="81">
        <f ca="1">IF(G81="Indirecta",VLOOKUP(B81,AuxPartFluGWh!$C$5:$U$152,MATCH(E81,AuxPartFluGWh!$D$4:$U$4,0)+1,FALSE)/H81,100%)</f>
        <v>1.1718255040463135E-2</v>
      </c>
      <c r="J81" s="81">
        <f t="shared" ca="1" si="52"/>
        <v>0.31378861173773631</v>
      </c>
      <c r="K81" s="13">
        <f t="shared" ca="1" si="1"/>
        <v>1850.4344755015325</v>
      </c>
      <c r="L81" s="134">
        <f t="shared" ref="L81" ca="1" si="65">SUM(I81:I83)</f>
        <v>3.7344424246528174E-2</v>
      </c>
    </row>
    <row r="82" spans="1:12" x14ac:dyDescent="0.25">
      <c r="A82" s="11" t="s">
        <v>63</v>
      </c>
      <c r="B82" s="11" t="s">
        <v>353</v>
      </c>
      <c r="C82" s="11" t="str">
        <f>VLOOKUP(B82,ListaCentralesSIC!$A$2:$C$244,2,FALSE)</f>
        <v>GNL/Diesel</v>
      </c>
      <c r="D82" s="11" t="str">
        <f>VLOOKUP(B82,ListaCentralesSIC!$A$2:$C$244,3,FALSE)</f>
        <v>San Luis 220</v>
      </c>
      <c r="E82" s="119" t="s">
        <v>678</v>
      </c>
      <c r="F82" s="10" t="s">
        <v>16</v>
      </c>
      <c r="G82" s="10" t="s">
        <v>675</v>
      </c>
      <c r="H82" s="13">
        <f>SUMIF(AuxInyeccionesSIC!$B$2:$B$824,B82,AuxInyeccionesSIC!$C$2:$C$824)</f>
        <v>5897.0733999999993</v>
      </c>
      <c r="I82" s="81">
        <f ca="1">IF(G82="Indirecta",VLOOKUP(B82,AuxPartFluGWh!$C$5:$U$152,MATCH(E82,AuxPartFluGWh!$D$4:$U$4,0)+1,FALSE)/H82,100%)</f>
        <v>2.5626169206065037E-2</v>
      </c>
      <c r="J82" s="81">
        <f t="shared" ca="1" si="52"/>
        <v>0.68621138826226369</v>
      </c>
      <c r="K82" s="13">
        <f t="shared" ref="K82:K83" ca="1" si="66">H82*J82</f>
        <v>4046.6389244984671</v>
      </c>
      <c r="L82" s="134">
        <f t="shared" ref="L82:L83" ca="1" si="67">L81</f>
        <v>3.7344424246528174E-2</v>
      </c>
    </row>
    <row r="83" spans="1:12" x14ac:dyDescent="0.25">
      <c r="A83" s="11" t="s">
        <v>63</v>
      </c>
      <c r="B83" s="11" t="s">
        <v>353</v>
      </c>
      <c r="C83" s="11" t="str">
        <f>VLOOKUP(B83,ListaCentralesSIC!$A$2:$C$244,2,FALSE)</f>
        <v>GNL/Diesel</v>
      </c>
      <c r="D83" s="11" t="str">
        <f>VLOOKUP(B83,ListaCentralesSIC!$A$2:$C$244,3,FALSE)</f>
        <v>San Luis 220</v>
      </c>
      <c r="E83" s="119" t="s">
        <v>679</v>
      </c>
      <c r="F83" s="10" t="s">
        <v>12</v>
      </c>
      <c r="G83" s="10" t="s">
        <v>675</v>
      </c>
      <c r="H83" s="13">
        <f>SUMIF(AuxInyeccionesSIC!$B$2:$B$824,B83,AuxInyeccionesSIC!$C$2:$C$824)</f>
        <v>5897.0733999999993</v>
      </c>
      <c r="I83" s="81">
        <f ca="1">IF(G83="Indirecta",VLOOKUP(B83,AuxPartFluGWh!$C$5:$U$152,MATCH(E83,AuxPartFluGWh!$D$4:$U$4,0)+1,FALSE)/H83,100%)</f>
        <v>0</v>
      </c>
      <c r="J83" s="81">
        <f t="shared" ca="1" si="52"/>
        <v>0</v>
      </c>
      <c r="K83" s="13">
        <f t="shared" ca="1" si="66"/>
        <v>0</v>
      </c>
      <c r="L83" s="134">
        <f t="shared" ca="1" si="67"/>
        <v>3.7344424246528174E-2</v>
      </c>
    </row>
    <row r="84" spans="1:12" x14ac:dyDescent="0.25">
      <c r="A84" s="11" t="s">
        <v>63</v>
      </c>
      <c r="B84" s="11" t="s">
        <v>354</v>
      </c>
      <c r="C84" s="11" t="str">
        <f>VLOOKUP(B84,ListaCentralesSIC!$A$2:$C$244,2,FALSE)</f>
        <v>GNL/Diesel</v>
      </c>
      <c r="D84" s="11" t="str">
        <f>VLOOKUP(B84,ListaCentralesSIC!$A$2:$C$244,3,FALSE)</f>
        <v>San Luis 220</v>
      </c>
      <c r="E84" s="119" t="s">
        <v>677</v>
      </c>
      <c r="F84" s="10" t="s">
        <v>13</v>
      </c>
      <c r="G84" s="10" t="s">
        <v>675</v>
      </c>
      <c r="H84" s="13">
        <f>SUMIF(AuxInyeccionesSIC!$B$2:$B$824,B84,AuxInyeccionesSIC!$C$2:$C$824)</f>
        <v>8643.8030600000002</v>
      </c>
      <c r="I84" s="81">
        <f ca="1">IF(G84="Indirecta",VLOOKUP(B84,AuxPartFluGWh!$C$5:$U$152,MATCH(E84,AuxPartFluGWh!$D$4:$U$4,0)+1,FALSE)/H84,100%)</f>
        <v>1.1671514324933943E-2</v>
      </c>
      <c r="J84" s="81">
        <f t="shared" ca="1" si="52"/>
        <v>0.30706163444791545</v>
      </c>
      <c r="K84" s="13">
        <f t="shared" ca="1" si="1"/>
        <v>2654.1802954494929</v>
      </c>
      <c r="L84" s="134">
        <f t="shared" ref="L84" ca="1" si="68">SUM(I84:I86)</f>
        <v>3.8010330876792404E-2</v>
      </c>
    </row>
    <row r="85" spans="1:12" x14ac:dyDescent="0.25">
      <c r="A85" s="11" t="s">
        <v>63</v>
      </c>
      <c r="B85" s="11" t="s">
        <v>354</v>
      </c>
      <c r="C85" s="11" t="str">
        <f>VLOOKUP(B85,ListaCentralesSIC!$A$2:$C$244,2,FALSE)</f>
        <v>GNL/Diesel</v>
      </c>
      <c r="D85" s="11" t="str">
        <f>VLOOKUP(B85,ListaCentralesSIC!$A$2:$C$244,3,FALSE)</f>
        <v>San Luis 220</v>
      </c>
      <c r="E85" s="119" t="s">
        <v>678</v>
      </c>
      <c r="F85" s="10" t="s">
        <v>16</v>
      </c>
      <c r="G85" s="10" t="s">
        <v>675</v>
      </c>
      <c r="H85" s="13">
        <f>SUMIF(AuxInyeccionesSIC!$B$2:$B$824,B85,AuxInyeccionesSIC!$C$2:$C$824)</f>
        <v>8643.8030600000002</v>
      </c>
      <c r="I85" s="81">
        <f ca="1">IF(G85="Indirecta",VLOOKUP(B85,AuxPartFluGWh!$C$5:$U$152,MATCH(E85,AuxPartFluGWh!$D$4:$U$4,0)+1,FALSE)/H85,100%)</f>
        <v>2.6338816551858459E-2</v>
      </c>
      <c r="J85" s="81">
        <f t="shared" ca="1" si="52"/>
        <v>0.69293836555208443</v>
      </c>
      <c r="K85" s="13">
        <f t="shared" ref="K85:K86" ca="1" si="69">H85*J85</f>
        <v>5989.622764550506</v>
      </c>
      <c r="L85" s="134">
        <f t="shared" ref="L85:L86" ca="1" si="70">L84</f>
        <v>3.8010330876792404E-2</v>
      </c>
    </row>
    <row r="86" spans="1:12" x14ac:dyDescent="0.25">
      <c r="A86" s="11" t="s">
        <v>63</v>
      </c>
      <c r="B86" s="11" t="s">
        <v>354</v>
      </c>
      <c r="C86" s="11" t="str">
        <f>VLOOKUP(B86,ListaCentralesSIC!$A$2:$C$244,2,FALSE)</f>
        <v>GNL/Diesel</v>
      </c>
      <c r="D86" s="11" t="str">
        <f>VLOOKUP(B86,ListaCentralesSIC!$A$2:$C$244,3,FALSE)</f>
        <v>San Luis 220</v>
      </c>
      <c r="E86" s="119" t="s">
        <v>679</v>
      </c>
      <c r="F86" s="10" t="s">
        <v>12</v>
      </c>
      <c r="G86" s="10" t="s">
        <v>675</v>
      </c>
      <c r="H86" s="13">
        <f>SUMIF(AuxInyeccionesSIC!$B$2:$B$824,B86,AuxInyeccionesSIC!$C$2:$C$824)</f>
        <v>8643.8030600000002</v>
      </c>
      <c r="I86" s="81">
        <f ca="1">IF(G86="Indirecta",VLOOKUP(B86,AuxPartFluGWh!$C$5:$U$152,MATCH(E86,AuxPartFluGWh!$D$4:$U$4,0)+1,FALSE)/H86,100%)</f>
        <v>0</v>
      </c>
      <c r="J86" s="81">
        <f t="shared" ca="1" si="52"/>
        <v>0</v>
      </c>
      <c r="K86" s="13">
        <f t="shared" ca="1" si="69"/>
        <v>0</v>
      </c>
      <c r="L86" s="134">
        <f t="shared" ca="1" si="70"/>
        <v>3.8010330876792404E-2</v>
      </c>
    </row>
    <row r="87" spans="1:12" x14ac:dyDescent="0.25">
      <c r="A87" s="11" t="s">
        <v>63</v>
      </c>
      <c r="B87" s="11" t="s">
        <v>361</v>
      </c>
      <c r="C87" s="11" t="str">
        <f>VLOOKUP(B87,ListaCentralesSIC!$A$2:$C$244,2,FALSE)</f>
        <v>Pasada</v>
      </c>
      <c r="D87" s="11" t="str">
        <f>VLOOKUP(B87,ListaCentralesSIC!$A$2:$C$244,3,FALSE)</f>
        <v>Las Vegas 110</v>
      </c>
      <c r="E87" s="119" t="s">
        <v>677</v>
      </c>
      <c r="F87" s="10" t="s">
        <v>13</v>
      </c>
      <c r="G87" s="10" t="s">
        <v>675</v>
      </c>
      <c r="H87" s="13">
        <f>SUMIF(AuxInyeccionesSIC!$B$2:$B$824,B87,AuxInyeccionesSIC!$C$2:$C$824)</f>
        <v>25.079267850000001</v>
      </c>
      <c r="I87" s="81">
        <f ca="1">IF(G87="Indirecta",VLOOKUP(B87,AuxPartFluGWh!$C$5:$U$152,MATCH(E87,AuxPartFluGWh!$D$4:$U$4,0)+1,FALSE)/H87,100%)</f>
        <v>0</v>
      </c>
      <c r="J87" s="81">
        <f t="shared" ca="1" si="52"/>
        <v>0</v>
      </c>
      <c r="K87" s="13">
        <f t="shared" ca="1" si="1"/>
        <v>0</v>
      </c>
      <c r="L87" s="134">
        <f t="shared" ref="L87" ca="1" si="71">SUM(I87:I89)</f>
        <v>9.7768220332577746E-2</v>
      </c>
    </row>
    <row r="88" spans="1:12" x14ac:dyDescent="0.25">
      <c r="A88" s="11" t="s">
        <v>63</v>
      </c>
      <c r="B88" s="11" t="s">
        <v>361</v>
      </c>
      <c r="C88" s="11" t="str">
        <f>VLOOKUP(B88,ListaCentralesSIC!$A$2:$C$244,2,FALSE)</f>
        <v>Pasada</v>
      </c>
      <c r="D88" s="11" t="str">
        <f>VLOOKUP(B88,ListaCentralesSIC!$A$2:$C$244,3,FALSE)</f>
        <v>Las Vegas 110</v>
      </c>
      <c r="E88" s="119" t="s">
        <v>678</v>
      </c>
      <c r="F88" s="10" t="s">
        <v>16</v>
      </c>
      <c r="G88" s="10" t="s">
        <v>675</v>
      </c>
      <c r="H88" s="13">
        <f>SUMIF(AuxInyeccionesSIC!$B$2:$B$824,B88,AuxInyeccionesSIC!$C$2:$C$824)</f>
        <v>25.079267850000001</v>
      </c>
      <c r="I88" s="81">
        <f ca="1">IF(G88="Indirecta",VLOOKUP(B88,AuxPartFluGWh!$C$5:$U$152,MATCH(E88,AuxPartFluGWh!$D$4:$U$4,0)+1,FALSE)/H88,100%)</f>
        <v>0</v>
      </c>
      <c r="J88" s="81">
        <f t="shared" ca="1" si="52"/>
        <v>0</v>
      </c>
      <c r="K88" s="13">
        <f t="shared" ref="K88:K89" ca="1" si="72">H88*J88</f>
        <v>0</v>
      </c>
      <c r="L88" s="134">
        <f t="shared" ref="L88:L89" ca="1" si="73">L87</f>
        <v>9.7768220332577746E-2</v>
      </c>
    </row>
    <row r="89" spans="1:12" x14ac:dyDescent="0.25">
      <c r="A89" s="11" t="s">
        <v>63</v>
      </c>
      <c r="B89" s="11" t="s">
        <v>361</v>
      </c>
      <c r="C89" s="11" t="str">
        <f>VLOOKUP(B89,ListaCentralesSIC!$A$2:$C$244,2,FALSE)</f>
        <v>Pasada</v>
      </c>
      <c r="D89" s="11" t="str">
        <f>VLOOKUP(B89,ListaCentralesSIC!$A$2:$C$244,3,FALSE)</f>
        <v>Las Vegas 110</v>
      </c>
      <c r="E89" s="119" t="s">
        <v>679</v>
      </c>
      <c r="F89" s="10" t="s">
        <v>12</v>
      </c>
      <c r="G89" s="10" t="s">
        <v>675</v>
      </c>
      <c r="H89" s="13">
        <f>SUMIF(AuxInyeccionesSIC!$B$2:$B$824,B89,AuxInyeccionesSIC!$C$2:$C$824)</f>
        <v>25.079267850000001</v>
      </c>
      <c r="I89" s="81">
        <f ca="1">IF(G89="Indirecta",VLOOKUP(B89,AuxPartFluGWh!$C$5:$U$152,MATCH(E89,AuxPartFluGWh!$D$4:$U$4,0)+1,FALSE)/H89,100%)</f>
        <v>9.7768220332577746E-2</v>
      </c>
      <c r="J89" s="81">
        <f t="shared" ca="1" si="52"/>
        <v>1</v>
      </c>
      <c r="K89" s="13">
        <f t="shared" ca="1" si="72"/>
        <v>25.079267850000001</v>
      </c>
      <c r="L89" s="134">
        <f t="shared" ca="1" si="73"/>
        <v>9.7768220332577746E-2</v>
      </c>
    </row>
    <row r="90" spans="1:12" x14ac:dyDescent="0.25">
      <c r="A90" s="11" t="s">
        <v>63</v>
      </c>
      <c r="B90" s="11" t="s">
        <v>371</v>
      </c>
      <c r="C90" s="11" t="str">
        <f>VLOOKUP(B90,ListaCentralesSIC!$A$2:$C$244,2,FALSE)</f>
        <v>Diesel</v>
      </c>
      <c r="D90" s="11" t="str">
        <f>VLOOKUP(B90,ListaCentralesSIC!$A$2:$C$244,3,FALSE)</f>
        <v>Agua Santa 110</v>
      </c>
      <c r="E90" s="119" t="s">
        <v>677</v>
      </c>
      <c r="F90" s="10" t="s">
        <v>13</v>
      </c>
      <c r="G90" s="10" t="s">
        <v>675</v>
      </c>
      <c r="H90" s="13">
        <f>SUMIF(AuxInyeccionesSIC!$B$2:$B$824,B90,AuxInyeccionesSIC!$C$2:$C$824)</f>
        <v>5.4838928600000001</v>
      </c>
      <c r="I90" s="81">
        <f ca="1">IF(G90="Indirecta",VLOOKUP(B90,AuxPartFluGWh!$C$5:$U$152,MATCH(E90,AuxPartFluGWh!$D$4:$U$4,0)+1,FALSE)/H90,100%)</f>
        <v>0</v>
      </c>
      <c r="J90" s="81">
        <f t="shared" ca="1" si="52"/>
        <v>0</v>
      </c>
      <c r="K90" s="13">
        <f t="shared" ca="1" si="1"/>
        <v>0</v>
      </c>
      <c r="L90" s="134">
        <f t="shared" ref="L90" ca="1" si="74">SUM(I90:I92)</f>
        <v>0.15696350442562626</v>
      </c>
    </row>
    <row r="91" spans="1:12" x14ac:dyDescent="0.25">
      <c r="A91" s="11" t="s">
        <v>63</v>
      </c>
      <c r="B91" s="11" t="s">
        <v>371</v>
      </c>
      <c r="C91" s="11" t="str">
        <f>VLOOKUP(B91,ListaCentralesSIC!$A$2:$C$244,2,FALSE)</f>
        <v>Diesel</v>
      </c>
      <c r="D91" s="11" t="str">
        <f>VLOOKUP(B91,ListaCentralesSIC!$A$2:$C$244,3,FALSE)</f>
        <v>Agua Santa 110</v>
      </c>
      <c r="E91" s="119" t="s">
        <v>678</v>
      </c>
      <c r="F91" s="10" t="s">
        <v>16</v>
      </c>
      <c r="G91" s="10" t="s">
        <v>675</v>
      </c>
      <c r="H91" s="13">
        <f>SUMIF(AuxInyeccionesSIC!$B$2:$B$824,B91,AuxInyeccionesSIC!$C$2:$C$824)</f>
        <v>5.4838928600000001</v>
      </c>
      <c r="I91" s="81">
        <f ca="1">IF(G91="Indirecta",VLOOKUP(B91,AuxPartFluGWh!$C$5:$U$152,MATCH(E91,AuxPartFluGWh!$D$4:$U$4,0)+1,FALSE)/H91,100%)</f>
        <v>0</v>
      </c>
      <c r="J91" s="81">
        <f t="shared" ca="1" si="52"/>
        <v>0</v>
      </c>
      <c r="K91" s="13">
        <f t="shared" ref="K91:K92" ca="1" si="75">H91*J91</f>
        <v>0</v>
      </c>
      <c r="L91" s="134">
        <f t="shared" ref="L91:L92" ca="1" si="76">L90</f>
        <v>0.15696350442562626</v>
      </c>
    </row>
    <row r="92" spans="1:12" x14ac:dyDescent="0.25">
      <c r="A92" s="11" t="s">
        <v>63</v>
      </c>
      <c r="B92" s="11" t="s">
        <v>371</v>
      </c>
      <c r="C92" s="11" t="str">
        <f>VLOOKUP(B92,ListaCentralesSIC!$A$2:$C$244,2,FALSE)</f>
        <v>Diesel</v>
      </c>
      <c r="D92" s="11" t="str">
        <f>VLOOKUP(B92,ListaCentralesSIC!$A$2:$C$244,3,FALSE)</f>
        <v>Agua Santa 110</v>
      </c>
      <c r="E92" s="119" t="s">
        <v>679</v>
      </c>
      <c r="F92" s="10" t="s">
        <v>12</v>
      </c>
      <c r="G92" s="10" t="s">
        <v>675</v>
      </c>
      <c r="H92" s="13">
        <f>SUMIF(AuxInyeccionesSIC!$B$2:$B$824,B92,AuxInyeccionesSIC!$C$2:$C$824)</f>
        <v>5.4838928600000001</v>
      </c>
      <c r="I92" s="81">
        <f ca="1">IF(G92="Indirecta",VLOOKUP(B92,AuxPartFluGWh!$C$5:$U$152,MATCH(E92,AuxPartFluGWh!$D$4:$U$4,0)+1,FALSE)/H92,100%)</f>
        <v>0.15696350442562626</v>
      </c>
      <c r="J92" s="81">
        <f t="shared" ca="1" si="52"/>
        <v>1</v>
      </c>
      <c r="K92" s="13">
        <f t="shared" ca="1" si="75"/>
        <v>5.4838928600000001</v>
      </c>
      <c r="L92" s="134">
        <f t="shared" ca="1" si="76"/>
        <v>0.15696350442562626</v>
      </c>
    </row>
    <row r="93" spans="1:12" x14ac:dyDescent="0.25">
      <c r="A93" s="11" t="s">
        <v>63</v>
      </c>
      <c r="B93" s="11" t="s">
        <v>378</v>
      </c>
      <c r="C93" s="11" t="str">
        <f>VLOOKUP(B93,ListaCentralesSIC!$A$2:$C$244,2,FALSE)</f>
        <v>Carbón</v>
      </c>
      <c r="D93" s="11" t="str">
        <f>VLOOKUP(B93,ListaCentralesSIC!$A$2:$C$244,3,FALSE)</f>
        <v>Ventanas 110</v>
      </c>
      <c r="E93" s="119" t="s">
        <v>677</v>
      </c>
      <c r="F93" s="10" t="s">
        <v>13</v>
      </c>
      <c r="G93" s="10" t="s">
        <v>675</v>
      </c>
      <c r="H93" s="13">
        <f>SUMIF(AuxInyeccionesSIC!$B$2:$B$824,B93,AuxInyeccionesSIC!$C$2:$C$824)</f>
        <v>2849.4816419999997</v>
      </c>
      <c r="I93" s="81">
        <f ca="1">IF(G93="Indirecta",VLOOKUP(B93,AuxPartFluGWh!$C$5:$U$152,MATCH(E93,AuxPartFluGWh!$D$4:$U$4,0)+1,FALSE)/H93,100%)</f>
        <v>0</v>
      </c>
      <c r="J93" s="81">
        <f t="shared" ca="1" si="52"/>
        <v>0</v>
      </c>
      <c r="K93" s="13">
        <f t="shared" ca="1" si="1"/>
        <v>0</v>
      </c>
      <c r="L93" s="134">
        <f t="shared" ref="L93" ca="1" si="77">SUM(I93:I95)</f>
        <v>0.27257614702340044</v>
      </c>
    </row>
    <row r="94" spans="1:12" x14ac:dyDescent="0.25">
      <c r="A94" s="11" t="s">
        <v>63</v>
      </c>
      <c r="B94" s="11" t="s">
        <v>378</v>
      </c>
      <c r="C94" s="11" t="str">
        <f>VLOOKUP(B94,ListaCentralesSIC!$A$2:$C$244,2,FALSE)</f>
        <v>Carbón</v>
      </c>
      <c r="D94" s="11" t="str">
        <f>VLOOKUP(B94,ListaCentralesSIC!$A$2:$C$244,3,FALSE)</f>
        <v>Ventanas 110</v>
      </c>
      <c r="E94" s="119" t="s">
        <v>678</v>
      </c>
      <c r="F94" s="10" t="s">
        <v>16</v>
      </c>
      <c r="G94" s="10" t="s">
        <v>675</v>
      </c>
      <c r="H94" s="13">
        <f>SUMIF(AuxInyeccionesSIC!$B$2:$B$824,B94,AuxInyeccionesSIC!$C$2:$C$824)</f>
        <v>2849.4816419999997</v>
      </c>
      <c r="I94" s="81">
        <f ca="1">IF(G94="Indirecta",VLOOKUP(B94,AuxPartFluGWh!$C$5:$U$152,MATCH(E94,AuxPartFluGWh!$D$4:$U$4,0)+1,FALSE)/H94,100%)</f>
        <v>1.0693294253676577E-2</v>
      </c>
      <c r="J94" s="81">
        <f t="shared" ca="1" si="52"/>
        <v>3.9230484290169995E-2</v>
      </c>
      <c r="K94" s="13">
        <f t="shared" ref="K94:K95" ca="1" si="78">H94*J94</f>
        <v>111.78654479160879</v>
      </c>
      <c r="L94" s="134">
        <f t="shared" ref="L94:L95" ca="1" si="79">L93</f>
        <v>0.27257614702340044</v>
      </c>
    </row>
    <row r="95" spans="1:12" x14ac:dyDescent="0.25">
      <c r="A95" s="11" t="s">
        <v>63</v>
      </c>
      <c r="B95" s="11" t="s">
        <v>378</v>
      </c>
      <c r="C95" s="11" t="str">
        <f>VLOOKUP(B95,ListaCentralesSIC!$A$2:$C$244,2,FALSE)</f>
        <v>Carbón</v>
      </c>
      <c r="D95" s="11" t="str">
        <f>VLOOKUP(B95,ListaCentralesSIC!$A$2:$C$244,3,FALSE)</f>
        <v>Ventanas 110</v>
      </c>
      <c r="E95" s="119" t="s">
        <v>679</v>
      </c>
      <c r="F95" s="10" t="s">
        <v>12</v>
      </c>
      <c r="G95" s="10" t="s">
        <v>675</v>
      </c>
      <c r="H95" s="13">
        <f>SUMIF(AuxInyeccionesSIC!$B$2:$B$824,B95,AuxInyeccionesSIC!$C$2:$C$824)</f>
        <v>2849.4816419999997</v>
      </c>
      <c r="I95" s="81">
        <f ca="1">IF(G95="Indirecta",VLOOKUP(B95,AuxPartFluGWh!$C$5:$U$152,MATCH(E95,AuxPartFluGWh!$D$4:$U$4,0)+1,FALSE)/H95,100%)</f>
        <v>0.26188285276972384</v>
      </c>
      <c r="J95" s="81">
        <f t="shared" ca="1" si="52"/>
        <v>0.96076951570982994</v>
      </c>
      <c r="K95" s="13">
        <f t="shared" ca="1" si="78"/>
        <v>2737.695097208391</v>
      </c>
      <c r="L95" s="134">
        <f t="shared" ca="1" si="79"/>
        <v>0.27257614702340044</v>
      </c>
    </row>
    <row r="96" spans="1:12" x14ac:dyDescent="0.25">
      <c r="A96" s="11" t="s">
        <v>63</v>
      </c>
      <c r="B96" s="11" t="s">
        <v>379</v>
      </c>
      <c r="C96" s="11" t="str">
        <f>VLOOKUP(B96,ListaCentralesSIC!$A$2:$C$244,2,FALSE)</f>
        <v>Carbón</v>
      </c>
      <c r="D96" s="11" t="str">
        <f>VLOOKUP(B96,ListaCentralesSIC!$A$2:$C$244,3,FALSE)</f>
        <v>Ventanas 110</v>
      </c>
      <c r="E96" s="119" t="s">
        <v>677</v>
      </c>
      <c r="F96" s="10" t="s">
        <v>13</v>
      </c>
      <c r="G96" s="10" t="s">
        <v>675</v>
      </c>
      <c r="H96" s="13">
        <f>SUMIF(AuxInyeccionesSIC!$B$2:$B$824,B96,AuxInyeccionesSIC!$C$2:$C$824)</f>
        <v>6180.2456099999999</v>
      </c>
      <c r="I96" s="81">
        <f ca="1">IF(G96="Indirecta",VLOOKUP(B96,AuxPartFluGWh!$C$5:$U$152,MATCH(E96,AuxPartFluGWh!$D$4:$U$4,0)+1,FALSE)/H96,100%)</f>
        <v>0</v>
      </c>
      <c r="J96" s="81">
        <f t="shared" ca="1" si="52"/>
        <v>0</v>
      </c>
      <c r="K96" s="13">
        <f t="shared" ca="1" si="1"/>
        <v>0</v>
      </c>
      <c r="L96" s="134">
        <f t="shared" ref="L96" ca="1" si="80">SUM(I96:I98)</f>
        <v>0.27964721904922296</v>
      </c>
    </row>
    <row r="97" spans="1:12" x14ac:dyDescent="0.25">
      <c r="A97" s="11" t="s">
        <v>63</v>
      </c>
      <c r="B97" s="11" t="s">
        <v>379</v>
      </c>
      <c r="C97" s="11" t="str">
        <f>VLOOKUP(B97,ListaCentralesSIC!$A$2:$C$244,2,FALSE)</f>
        <v>Carbón</v>
      </c>
      <c r="D97" s="11" t="str">
        <f>VLOOKUP(B97,ListaCentralesSIC!$A$2:$C$244,3,FALSE)</f>
        <v>Ventanas 110</v>
      </c>
      <c r="E97" s="119" t="s">
        <v>678</v>
      </c>
      <c r="F97" s="10" t="s">
        <v>16</v>
      </c>
      <c r="G97" s="10" t="s">
        <v>675</v>
      </c>
      <c r="H97" s="13">
        <f>SUMIF(AuxInyeccionesSIC!$B$2:$B$824,B97,AuxInyeccionesSIC!$C$2:$C$824)</f>
        <v>6180.2456099999999</v>
      </c>
      <c r="I97" s="81">
        <f ca="1">IF(G97="Indirecta",VLOOKUP(B97,AuxPartFluGWh!$C$5:$U$152,MATCH(E97,AuxPartFluGWh!$D$4:$U$4,0)+1,FALSE)/H97,100%)</f>
        <v>1.09822054341982E-2</v>
      </c>
      <c r="J97" s="81">
        <f t="shared" ca="1" si="52"/>
        <v>3.9271641861974439E-2</v>
      </c>
      <c r="K97" s="13">
        <f t="shared" ref="K97:K98" ca="1" si="81">H97*J97</f>
        <v>242.70839221495976</v>
      </c>
      <c r="L97" s="134">
        <f t="shared" ref="L97:L98" ca="1" si="82">L96</f>
        <v>0.27964721904922296</v>
      </c>
    </row>
    <row r="98" spans="1:12" x14ac:dyDescent="0.25">
      <c r="A98" s="11" t="s">
        <v>63</v>
      </c>
      <c r="B98" s="11" t="s">
        <v>379</v>
      </c>
      <c r="C98" s="11" t="str">
        <f>VLOOKUP(B98,ListaCentralesSIC!$A$2:$C$244,2,FALSE)</f>
        <v>Carbón</v>
      </c>
      <c r="D98" s="11" t="str">
        <f>VLOOKUP(B98,ListaCentralesSIC!$A$2:$C$244,3,FALSE)</f>
        <v>Ventanas 110</v>
      </c>
      <c r="E98" s="119" t="s">
        <v>679</v>
      </c>
      <c r="F98" s="10" t="s">
        <v>12</v>
      </c>
      <c r="G98" s="10" t="s">
        <v>675</v>
      </c>
      <c r="H98" s="13">
        <f>SUMIF(AuxInyeccionesSIC!$B$2:$B$824,B98,AuxInyeccionesSIC!$C$2:$C$824)</f>
        <v>6180.2456099999999</v>
      </c>
      <c r="I98" s="81">
        <f ca="1">IF(G98="Indirecta",VLOOKUP(B98,AuxPartFluGWh!$C$5:$U$152,MATCH(E98,AuxPartFluGWh!$D$4:$U$4,0)+1,FALSE)/H98,100%)</f>
        <v>0.26866501361502476</v>
      </c>
      <c r="J98" s="81">
        <f t="shared" ca="1" si="52"/>
        <v>0.9607283581380256</v>
      </c>
      <c r="K98" s="13">
        <f t="shared" ca="1" si="81"/>
        <v>5937.5372177850404</v>
      </c>
      <c r="L98" s="134">
        <f t="shared" ca="1" si="82"/>
        <v>0.27964721904922296</v>
      </c>
    </row>
    <row r="99" spans="1:12" x14ac:dyDescent="0.25">
      <c r="A99" s="11" t="s">
        <v>75</v>
      </c>
      <c r="B99" s="11" t="s">
        <v>177</v>
      </c>
      <c r="C99" s="11" t="str">
        <f>VLOOKUP(B99,ListaCentralesSIC!$A$2:$C$244,2,FALSE)</f>
        <v>Pasada</v>
      </c>
      <c r="D99" s="11" t="str">
        <f>VLOOKUP(B99,ListaCentralesSIC!$A$2:$C$244,3,FALSE)</f>
        <v>Alfalfal 220</v>
      </c>
      <c r="E99" s="119" t="s">
        <v>678</v>
      </c>
      <c r="F99" s="10" t="s">
        <v>16</v>
      </c>
      <c r="G99" s="10" t="s">
        <v>675</v>
      </c>
      <c r="H99" s="13">
        <f>SUMIF(AuxInyeccionesSIC!$B$2:$B$824,B99,AuxInyeccionesSIC!$C$2:$C$824)</f>
        <v>3533.4794470000002</v>
      </c>
      <c r="I99" s="81">
        <f ca="1">IF(G99="Indirecta",VLOOKUP(B99,AuxPartFluGWh!$C$5:$U$152,MATCH(E99,AuxPartFluGWh!$D$4:$U$4,0)+1,FALSE)/H99,100%)</f>
        <v>1.4486287081391516E-2</v>
      </c>
      <c r="J99" s="81">
        <f t="shared" ca="1" si="52"/>
        <v>0.39178019291909799</v>
      </c>
      <c r="K99" s="13">
        <f t="shared" ca="1" si="1"/>
        <v>1384.3472594213279</v>
      </c>
      <c r="L99" s="134">
        <f ca="1">SUM(I99:I102)</f>
        <v>3.6975547368682089E-2</v>
      </c>
    </row>
    <row r="100" spans="1:12" x14ac:dyDescent="0.25">
      <c r="A100" s="11" t="s">
        <v>75</v>
      </c>
      <c r="B100" s="11" t="s">
        <v>177</v>
      </c>
      <c r="C100" s="11" t="str">
        <f>VLOOKUP(B100,ListaCentralesSIC!$A$2:$C$244,2,FALSE)</f>
        <v>Pasada</v>
      </c>
      <c r="D100" s="11" t="str">
        <f>VLOOKUP(B100,ListaCentralesSIC!$A$2:$C$244,3,FALSE)</f>
        <v>Alfalfal 220</v>
      </c>
      <c r="E100" s="119" t="s">
        <v>680</v>
      </c>
      <c r="F100" s="10" t="s">
        <v>30</v>
      </c>
      <c r="G100" s="10" t="s">
        <v>675</v>
      </c>
      <c r="H100" s="13">
        <f>SUMIF(AuxInyeccionesSIC!$B$2:$B$824,B100,AuxInyeccionesSIC!$C$2:$C$824)</f>
        <v>3533.4794470000002</v>
      </c>
      <c r="I100" s="81">
        <f ca="1">IF(G100="Indirecta",VLOOKUP(B100,AuxPartFluGWh!$C$5:$U$152,MATCH(E100,AuxPartFluGWh!$D$4:$U$4,0)+1,FALSE)/H100,100%)</f>
        <v>1.2800795583556538E-2</v>
      </c>
      <c r="J100" s="81">
        <f t="shared" ca="1" si="52"/>
        <v>0.3461962430446312</v>
      </c>
      <c r="K100" s="13">
        <f t="shared" ref="K100:K101" ca="1" si="83">H100*J100</f>
        <v>1223.2773094268211</v>
      </c>
      <c r="L100" s="134">
        <f ca="1">L99</f>
        <v>3.6975547368682089E-2</v>
      </c>
    </row>
    <row r="101" spans="1:12" x14ac:dyDescent="0.25">
      <c r="A101" s="11" t="s">
        <v>75</v>
      </c>
      <c r="B101" s="11" t="s">
        <v>177</v>
      </c>
      <c r="C101" s="11" t="str">
        <f>VLOOKUP(B101,ListaCentralesSIC!$A$2:$C$244,2,FALSE)</f>
        <v>Pasada</v>
      </c>
      <c r="D101" s="11" t="str">
        <f>VLOOKUP(B101,ListaCentralesSIC!$A$2:$C$244,3,FALSE)</f>
        <v>Alfalfal 220</v>
      </c>
      <c r="E101" s="119" t="s">
        <v>681</v>
      </c>
      <c r="F101" s="10" t="s">
        <v>14</v>
      </c>
      <c r="G101" s="10" t="s">
        <v>675</v>
      </c>
      <c r="H101" s="13">
        <f>SUMIF(AuxInyeccionesSIC!$B$2:$B$824,B101,AuxInyeccionesSIC!$C$2:$C$824)</f>
        <v>3533.4794470000002</v>
      </c>
      <c r="I101" s="81">
        <f ca="1">IF(G101="Indirecta",VLOOKUP(B101,AuxPartFluGWh!$C$5:$U$152,MATCH(E101,AuxPartFluGWh!$D$4:$U$4,0)+1,FALSE)/H101,100%)</f>
        <v>5.9542192173820314E-5</v>
      </c>
      <c r="J101" s="81">
        <f t="shared" ca="1" si="52"/>
        <v>1.6103126636673388E-3</v>
      </c>
      <c r="K101" s="13">
        <f t="shared" ca="1" si="83"/>
        <v>5.6900067003123658</v>
      </c>
      <c r="L101" s="134">
        <f t="shared" ref="L101:L102" ca="1" si="84">L100</f>
        <v>3.6975547368682089E-2</v>
      </c>
    </row>
    <row r="102" spans="1:12" x14ac:dyDescent="0.25">
      <c r="A102" s="11" t="s">
        <v>75</v>
      </c>
      <c r="B102" s="11" t="s">
        <v>177</v>
      </c>
      <c r="C102" s="11" t="str">
        <f>VLOOKUP(B102,ListaCentralesSIC!$A$2:$C$244,2,FALSE)</f>
        <v>Pasada</v>
      </c>
      <c r="D102" s="11" t="str">
        <f>VLOOKUP(B102,ListaCentralesSIC!$A$2:$C$244,3,FALSE)</f>
        <v>Alfalfal 220</v>
      </c>
      <c r="E102" s="119" t="s">
        <v>682</v>
      </c>
      <c r="F102" s="10" t="s">
        <v>41</v>
      </c>
      <c r="G102" s="10" t="s">
        <v>675</v>
      </c>
      <c r="H102" s="13">
        <f>SUMIF(AuxInyeccionesSIC!$B$2:$B$824,B102,AuxInyeccionesSIC!$C$2:$C$824)</f>
        <v>3533.4794470000002</v>
      </c>
      <c r="I102" s="81">
        <f ca="1">IF(G102="Indirecta",VLOOKUP(B102,AuxPartFluGWh!$C$5:$U$152,MATCH(E102,AuxPartFluGWh!$D$4:$U$4,0)+1,FALSE)/H102,100%)</f>
        <v>9.6289225115602142E-3</v>
      </c>
      <c r="J102" s="81">
        <f t="shared" ca="1" si="52"/>
        <v>0.2604132513726034</v>
      </c>
      <c r="K102" s="13">
        <f t="shared" ref="K102" ca="1" si="85">H102*J102</f>
        <v>920.16487145153872</v>
      </c>
      <c r="L102" s="134">
        <f t="shared" ca="1" si="84"/>
        <v>3.6975547368682089E-2</v>
      </c>
    </row>
    <row r="103" spans="1:12" x14ac:dyDescent="0.25">
      <c r="A103" s="11" t="s">
        <v>75</v>
      </c>
      <c r="B103" s="11" t="s">
        <v>178</v>
      </c>
      <c r="C103" s="11" t="str">
        <f>VLOOKUP(B103,ListaCentralesSIC!$A$2:$C$244,2,FALSE)</f>
        <v>Pasada</v>
      </c>
      <c r="D103" s="11" t="str">
        <f>VLOOKUP(B103,ListaCentralesSIC!$A$2:$C$244,3,FALSE)</f>
        <v>Los Almendros 220</v>
      </c>
      <c r="E103" s="119" t="s">
        <v>678</v>
      </c>
      <c r="F103" s="10" t="s">
        <v>16</v>
      </c>
      <c r="G103" s="10" t="s">
        <v>675</v>
      </c>
      <c r="H103" s="13">
        <f>SUMIF(AuxInyeccionesSIC!$B$2:$B$824,B103,AuxInyeccionesSIC!$C$2:$C$824)</f>
        <v>908.96632099999999</v>
      </c>
      <c r="I103" s="81">
        <f ca="1">IF(G103="Indirecta",VLOOKUP(B103,AuxPartFluGWh!$C$5:$U$152,MATCH(E103,AuxPartFluGWh!$D$4:$U$4,0)+1,FALSE)/H103,100%)</f>
        <v>1.1818907684942724E-2</v>
      </c>
      <c r="J103" s="81">
        <f t="shared" ca="1" si="52"/>
        <v>0.42186421974261112</v>
      </c>
      <c r="K103" s="13">
        <f t="shared" ca="1" si="1"/>
        <v>383.46036778097681</v>
      </c>
      <c r="L103" s="134">
        <f t="shared" ref="L103" ca="1" si="86">SUM(I103:I106)</f>
        <v>2.8015904482616958E-2</v>
      </c>
    </row>
    <row r="104" spans="1:12" x14ac:dyDescent="0.25">
      <c r="A104" s="11" t="s">
        <v>75</v>
      </c>
      <c r="B104" s="11" t="s">
        <v>178</v>
      </c>
      <c r="C104" s="11" t="str">
        <f>VLOOKUP(B104,ListaCentralesSIC!$A$2:$C$244,2,FALSE)</f>
        <v>Pasada</v>
      </c>
      <c r="D104" s="11" t="str">
        <f>VLOOKUP(B104,ListaCentralesSIC!$A$2:$C$244,3,FALSE)</f>
        <v>Los Almendros 220</v>
      </c>
      <c r="E104" s="119" t="s">
        <v>680</v>
      </c>
      <c r="F104" s="10" t="s">
        <v>30</v>
      </c>
      <c r="G104" s="10" t="s">
        <v>675</v>
      </c>
      <c r="H104" s="13">
        <f>SUMIF(AuxInyeccionesSIC!$B$2:$B$824,B104,AuxInyeccionesSIC!$C$2:$C$824)</f>
        <v>908.96632099999999</v>
      </c>
      <c r="I104" s="81">
        <f ca="1">IF(G104="Indirecta",VLOOKUP(B104,AuxPartFluGWh!$C$5:$U$152,MATCH(E104,AuxPartFluGWh!$D$4:$U$4,0)+1,FALSE)/H104,100%)</f>
        <v>9.3550201598473527E-3</v>
      </c>
      <c r="J104" s="81">
        <f t="shared" ca="1" si="52"/>
        <v>0.33391819156336239</v>
      </c>
      <c r="K104" s="13">
        <f t="shared" ref="K104:K105" ca="1" si="87">H104*J104</f>
        <v>303.52039010032274</v>
      </c>
      <c r="L104" s="134">
        <f t="shared" ref="L104:L166" ca="1" si="88">L103</f>
        <v>2.8015904482616958E-2</v>
      </c>
    </row>
    <row r="105" spans="1:12" x14ac:dyDescent="0.25">
      <c r="A105" s="11" t="s">
        <v>75</v>
      </c>
      <c r="B105" s="11" t="s">
        <v>178</v>
      </c>
      <c r="C105" s="11" t="str">
        <f>VLOOKUP(B105,ListaCentralesSIC!$A$2:$C$244,2,FALSE)</f>
        <v>Pasada</v>
      </c>
      <c r="D105" s="11" t="str">
        <f>VLOOKUP(B105,ListaCentralesSIC!$A$2:$C$244,3,FALSE)</f>
        <v>Los Almendros 220</v>
      </c>
      <c r="E105" s="119" t="s">
        <v>681</v>
      </c>
      <c r="F105" s="10" t="s">
        <v>14</v>
      </c>
      <c r="G105" s="10" t="s">
        <v>675</v>
      </c>
      <c r="H105" s="13">
        <f>SUMIF(AuxInyeccionesSIC!$B$2:$B$824,B105,AuxInyeccionesSIC!$C$2:$C$824)</f>
        <v>908.96632099999999</v>
      </c>
      <c r="I105" s="81">
        <f ca="1">IF(G105="Indirecta",VLOOKUP(B105,AuxPartFluGWh!$C$5:$U$152,MATCH(E105,AuxPartFluGWh!$D$4:$U$4,0)+1,FALSE)/H105,100%)</f>
        <v>2.0104906238360237E-4</v>
      </c>
      <c r="J105" s="81">
        <f t="shared" ca="1" si="52"/>
        <v>7.1762474243281128E-3</v>
      </c>
      <c r="K105" s="13">
        <f t="shared" ca="1" si="87"/>
        <v>6.5229672198772501</v>
      </c>
      <c r="L105" s="134">
        <f t="shared" ca="1" si="88"/>
        <v>2.8015904482616958E-2</v>
      </c>
    </row>
    <row r="106" spans="1:12" x14ac:dyDescent="0.25">
      <c r="A106" s="11" t="s">
        <v>75</v>
      </c>
      <c r="B106" s="11" t="s">
        <v>178</v>
      </c>
      <c r="C106" s="11" t="str">
        <f>VLOOKUP(B106,ListaCentralesSIC!$A$2:$C$244,2,FALSE)</f>
        <v>Pasada</v>
      </c>
      <c r="D106" s="11" t="str">
        <f>VLOOKUP(B106,ListaCentralesSIC!$A$2:$C$244,3,FALSE)</f>
        <v>Los Almendros 220</v>
      </c>
      <c r="E106" s="119" t="s">
        <v>682</v>
      </c>
      <c r="F106" s="10" t="s">
        <v>41</v>
      </c>
      <c r="G106" s="10" t="s">
        <v>675</v>
      </c>
      <c r="H106" s="13">
        <f>SUMIF(AuxInyeccionesSIC!$B$2:$B$824,B106,AuxInyeccionesSIC!$C$2:$C$824)</f>
        <v>908.96632099999999</v>
      </c>
      <c r="I106" s="81">
        <f ca="1">IF(G106="Indirecta",VLOOKUP(B106,AuxPartFluGWh!$C$5:$U$152,MATCH(E106,AuxPartFluGWh!$D$4:$U$4,0)+1,FALSE)/H106,100%)</f>
        <v>6.6409275754432777E-3</v>
      </c>
      <c r="J106" s="81">
        <f t="shared" ca="1" si="52"/>
        <v>0.23704134126969834</v>
      </c>
      <c r="K106" s="13">
        <f t="shared" ref="K106" ca="1" si="89">H106*J106</f>
        <v>215.46259589882317</v>
      </c>
      <c r="L106" s="134">
        <f t="shared" ca="1" si="88"/>
        <v>2.8015904482616958E-2</v>
      </c>
    </row>
    <row r="107" spans="1:12" x14ac:dyDescent="0.25">
      <c r="A107" s="11" t="s">
        <v>75</v>
      </c>
      <c r="B107" s="11" t="s">
        <v>196</v>
      </c>
      <c r="C107" s="11" t="str">
        <f>VLOOKUP(B107,ListaCentralesSIC!$A$2:$C$244,2,FALSE)</f>
        <v>Pasada</v>
      </c>
      <c r="D107" s="11" t="s">
        <v>76</v>
      </c>
      <c r="E107" s="119" t="s">
        <v>678</v>
      </c>
      <c r="F107" s="10" t="s">
        <v>16</v>
      </c>
      <c r="G107" s="10" t="s">
        <v>675</v>
      </c>
      <c r="H107" s="13">
        <f>SUMIF(AuxInyeccionesSIC!$B$2:$B$824,B107,AuxInyeccionesSIC!$C$2:$C$824)</f>
        <v>299.33791069999995</v>
      </c>
      <c r="I107" s="81">
        <f ca="1">IF(G107="Indirecta",VLOOKUP(B107,AuxPartFluGWh!$C$5:$U$152,MATCH(E107,AuxPartFluGWh!$D$4:$U$4,0)+1,FALSE)/H107,100%)</f>
        <v>0</v>
      </c>
      <c r="J107" s="81">
        <v>0.25</v>
      </c>
      <c r="K107" s="13">
        <f t="shared" si="1"/>
        <v>74.834477674999988</v>
      </c>
      <c r="L107" s="134">
        <f t="shared" ref="L107" ca="1" si="90">SUM(I107:I110)</f>
        <v>0</v>
      </c>
    </row>
    <row r="108" spans="1:12" x14ac:dyDescent="0.25">
      <c r="A108" s="11" t="s">
        <v>75</v>
      </c>
      <c r="B108" s="11" t="s">
        <v>196</v>
      </c>
      <c r="C108" s="11" t="str">
        <f>VLOOKUP(B108,ListaCentralesSIC!$A$2:$C$244,2,FALSE)</f>
        <v>Pasada</v>
      </c>
      <c r="D108" s="11" t="s">
        <v>76</v>
      </c>
      <c r="E108" s="119" t="s">
        <v>680</v>
      </c>
      <c r="F108" s="10" t="s">
        <v>30</v>
      </c>
      <c r="G108" s="10" t="s">
        <v>675</v>
      </c>
      <c r="H108" s="13">
        <f>SUMIF(AuxInyeccionesSIC!$B$2:$B$824,B108,AuxInyeccionesSIC!$C$2:$C$824)</f>
        <v>299.33791069999995</v>
      </c>
      <c r="I108" s="81">
        <f ca="1">IF(G108="Indirecta",VLOOKUP(B108,AuxPartFluGWh!$C$5:$U$152,MATCH(E108,AuxPartFluGWh!$D$4:$U$4,0)+1,FALSE)/H108,100%)</f>
        <v>0</v>
      </c>
      <c r="J108" s="81">
        <v>0.25</v>
      </c>
      <c r="K108" s="13">
        <f t="shared" ref="K108:K109" si="91">H108*J108</f>
        <v>74.834477674999988</v>
      </c>
      <c r="L108" s="134">
        <f t="shared" ref="L108" ca="1" si="92">L107</f>
        <v>0</v>
      </c>
    </row>
    <row r="109" spans="1:12" x14ac:dyDescent="0.25">
      <c r="A109" s="11" t="s">
        <v>75</v>
      </c>
      <c r="B109" s="11" t="s">
        <v>196</v>
      </c>
      <c r="C109" s="11" t="str">
        <f>VLOOKUP(B109,ListaCentralesSIC!$A$2:$C$244,2,FALSE)</f>
        <v>Pasada</v>
      </c>
      <c r="D109" s="11" t="s">
        <v>76</v>
      </c>
      <c r="E109" s="119" t="s">
        <v>681</v>
      </c>
      <c r="F109" s="10" t="s">
        <v>14</v>
      </c>
      <c r="G109" s="10" t="s">
        <v>675</v>
      </c>
      <c r="H109" s="13">
        <f>SUMIF(AuxInyeccionesSIC!$B$2:$B$824,B109,AuxInyeccionesSIC!$C$2:$C$824)</f>
        <v>299.33791069999995</v>
      </c>
      <c r="I109" s="81">
        <f ca="1">IF(G109="Indirecta",VLOOKUP(B109,AuxPartFluGWh!$C$5:$U$152,MATCH(E109,AuxPartFluGWh!$D$4:$U$4,0)+1,FALSE)/H109,100%)</f>
        <v>0</v>
      </c>
      <c r="J109" s="81">
        <v>0.25</v>
      </c>
      <c r="K109" s="13">
        <f t="shared" si="91"/>
        <v>74.834477674999988</v>
      </c>
      <c r="L109" s="134">
        <f t="shared" ca="1" si="88"/>
        <v>0</v>
      </c>
    </row>
    <row r="110" spans="1:12" x14ac:dyDescent="0.25">
      <c r="A110" s="11" t="s">
        <v>75</v>
      </c>
      <c r="B110" s="11" t="s">
        <v>196</v>
      </c>
      <c r="C110" s="11" t="str">
        <f>VLOOKUP(B110,ListaCentralesSIC!$A$2:$C$244,2,FALSE)</f>
        <v>Pasada</v>
      </c>
      <c r="D110" s="11" t="s">
        <v>76</v>
      </c>
      <c r="E110" s="119" t="s">
        <v>682</v>
      </c>
      <c r="F110" s="10" t="s">
        <v>41</v>
      </c>
      <c r="G110" s="10" t="s">
        <v>675</v>
      </c>
      <c r="H110" s="13">
        <f>SUMIF(AuxInyeccionesSIC!$B$2:$B$824,B110,AuxInyeccionesSIC!$C$2:$C$824)</f>
        <v>299.33791069999995</v>
      </c>
      <c r="I110" s="81">
        <f ca="1">IF(G110="Indirecta",VLOOKUP(B110,AuxPartFluGWh!$C$5:$U$152,MATCH(E110,AuxPartFluGWh!$D$4:$U$4,0)+1,FALSE)/H110,100%)</f>
        <v>0</v>
      </c>
      <c r="J110" s="81">
        <v>0.25</v>
      </c>
      <c r="K110" s="13">
        <f t="shared" ref="K110" si="93">H110*J110</f>
        <v>74.834477674999988</v>
      </c>
      <c r="L110" s="134">
        <f t="shared" ca="1" si="88"/>
        <v>0</v>
      </c>
    </row>
    <row r="111" spans="1:12" x14ac:dyDescent="0.25">
      <c r="A111" s="11" t="s">
        <v>75</v>
      </c>
      <c r="B111" s="11" t="s">
        <v>226</v>
      </c>
      <c r="C111" s="11" t="str">
        <f>VLOOKUP(B111,ListaCentralesSIC!$A$2:$C$244,2,FALSE)</f>
        <v>Pasada</v>
      </c>
      <c r="D111" s="11" t="str">
        <f>VLOOKUP(B111,ListaCentralesSIC!$A$2:$C$244,3,FALSE)</f>
        <v>San Bernardo 110</v>
      </c>
      <c r="E111" s="119" t="s">
        <v>678</v>
      </c>
      <c r="F111" s="10" t="s">
        <v>16</v>
      </c>
      <c r="G111" s="10" t="s">
        <v>675</v>
      </c>
      <c r="H111" s="13">
        <f>SUMIF(AuxInyeccionesSIC!$B$2:$B$824,B111,AuxInyeccionesSIC!$C$2:$C$824)</f>
        <v>35.105357150000003</v>
      </c>
      <c r="I111" s="81">
        <f ca="1">IF(G111="Indirecta",VLOOKUP(B111,AuxPartFluGWh!$C$5:$U$152,MATCH(E111,AuxPartFluGWh!$D$4:$U$4,0)+1,FALSE)/H111,100%)</f>
        <v>0</v>
      </c>
      <c r="J111" s="81">
        <v>0.25</v>
      </c>
      <c r="K111" s="13">
        <f t="shared" si="1"/>
        <v>8.7763392875000008</v>
      </c>
      <c r="L111" s="134">
        <f t="shared" ref="L111" ca="1" si="94">SUM(I111:I114)</f>
        <v>0</v>
      </c>
    </row>
    <row r="112" spans="1:12" x14ac:dyDescent="0.25">
      <c r="A112" s="11" t="s">
        <v>75</v>
      </c>
      <c r="B112" s="11" t="s">
        <v>226</v>
      </c>
      <c r="C112" s="11" t="str">
        <f>VLOOKUP(B112,ListaCentralesSIC!$A$2:$C$244,2,FALSE)</f>
        <v>Pasada</v>
      </c>
      <c r="D112" s="11" t="str">
        <f>VLOOKUP(B112,ListaCentralesSIC!$A$2:$C$244,3,FALSE)</f>
        <v>San Bernardo 110</v>
      </c>
      <c r="E112" s="119" t="s">
        <v>680</v>
      </c>
      <c r="F112" s="10" t="s">
        <v>30</v>
      </c>
      <c r="G112" s="10" t="s">
        <v>675</v>
      </c>
      <c r="H112" s="13">
        <f>SUMIF(AuxInyeccionesSIC!$B$2:$B$824,B112,AuxInyeccionesSIC!$C$2:$C$824)</f>
        <v>35.105357150000003</v>
      </c>
      <c r="I112" s="81">
        <f ca="1">IF(G112="Indirecta",VLOOKUP(B112,AuxPartFluGWh!$C$5:$U$152,MATCH(E112,AuxPartFluGWh!$D$4:$U$4,0)+1,FALSE)/H112,100%)</f>
        <v>0</v>
      </c>
      <c r="J112" s="81">
        <v>0.25</v>
      </c>
      <c r="K112" s="13">
        <f t="shared" ref="K112:K114" si="95">H112*J112</f>
        <v>8.7763392875000008</v>
      </c>
      <c r="L112" s="134">
        <f t="shared" ref="L112" ca="1" si="96">L111</f>
        <v>0</v>
      </c>
    </row>
    <row r="113" spans="1:12" x14ac:dyDescent="0.25">
      <c r="A113" s="11" t="s">
        <v>75</v>
      </c>
      <c r="B113" s="11" t="s">
        <v>226</v>
      </c>
      <c r="C113" s="11" t="str">
        <f>VLOOKUP(B113,ListaCentralesSIC!$A$2:$C$244,2,FALSE)</f>
        <v>Pasada</v>
      </c>
      <c r="D113" s="11" t="str">
        <f>VLOOKUP(B113,ListaCentralesSIC!$A$2:$C$244,3,FALSE)</f>
        <v>San Bernardo 110</v>
      </c>
      <c r="E113" s="119" t="s">
        <v>681</v>
      </c>
      <c r="F113" s="10" t="s">
        <v>14</v>
      </c>
      <c r="G113" s="10" t="s">
        <v>675</v>
      </c>
      <c r="H113" s="13">
        <f>SUMIF(AuxInyeccionesSIC!$B$2:$B$824,B113,AuxInyeccionesSIC!$C$2:$C$824)</f>
        <v>35.105357150000003</v>
      </c>
      <c r="I113" s="81">
        <f ca="1">IF(G113="Indirecta",VLOOKUP(B113,AuxPartFluGWh!$C$5:$U$152,MATCH(E113,AuxPartFluGWh!$D$4:$U$4,0)+1,FALSE)/H113,100%)</f>
        <v>0</v>
      </c>
      <c r="J113" s="81">
        <v>0.25</v>
      </c>
      <c r="K113" s="13">
        <f t="shared" si="95"/>
        <v>8.7763392875000008</v>
      </c>
      <c r="L113" s="134">
        <f t="shared" ca="1" si="88"/>
        <v>0</v>
      </c>
    </row>
    <row r="114" spans="1:12" x14ac:dyDescent="0.25">
      <c r="A114" s="11" t="s">
        <v>75</v>
      </c>
      <c r="B114" s="11" t="s">
        <v>226</v>
      </c>
      <c r="C114" s="11" t="str">
        <f>VLOOKUP(B114,ListaCentralesSIC!$A$2:$C$244,2,FALSE)</f>
        <v>Pasada</v>
      </c>
      <c r="D114" s="11" t="str">
        <f>VLOOKUP(B114,ListaCentralesSIC!$A$2:$C$244,3,FALSE)</f>
        <v>San Bernardo 110</v>
      </c>
      <c r="E114" s="119" t="s">
        <v>682</v>
      </c>
      <c r="F114" s="10" t="s">
        <v>41</v>
      </c>
      <c r="G114" s="10" t="s">
        <v>675</v>
      </c>
      <c r="H114" s="13">
        <f>SUMIF(AuxInyeccionesSIC!$B$2:$B$824,B114,AuxInyeccionesSIC!$C$2:$C$824)</f>
        <v>35.105357150000003</v>
      </c>
      <c r="I114" s="81">
        <f ca="1">IF(G114="Indirecta",VLOOKUP(B114,AuxPartFluGWh!$C$5:$U$152,MATCH(E114,AuxPartFluGWh!$D$4:$U$4,0)+1,FALSE)/H114,100%)</f>
        <v>0</v>
      </c>
      <c r="J114" s="81">
        <v>0.25</v>
      </c>
      <c r="K114" s="13">
        <f t="shared" si="95"/>
        <v>8.7763392875000008</v>
      </c>
      <c r="L114" s="134">
        <f t="shared" ca="1" si="88"/>
        <v>0</v>
      </c>
    </row>
    <row r="115" spans="1:12" x14ac:dyDescent="0.25">
      <c r="A115" s="11" t="s">
        <v>75</v>
      </c>
      <c r="B115" s="11" t="s">
        <v>243</v>
      </c>
      <c r="C115" s="11" t="str">
        <f>VLOOKUP(B115,ListaCentralesSIC!$A$2:$C$244,2,FALSE)</f>
        <v>Pasada</v>
      </c>
      <c r="D115" s="11" t="str">
        <f>VLOOKUP(B115,ListaCentralesSIC!$A$2:$C$244,3,FALSE)</f>
        <v>Florida 110</v>
      </c>
      <c r="E115" s="119" t="s">
        <v>678</v>
      </c>
      <c r="F115" s="10" t="s">
        <v>16</v>
      </c>
      <c r="G115" s="10" t="s">
        <v>675</v>
      </c>
      <c r="H115" s="13">
        <f>SUMIF(AuxInyeccionesSIC!$B$2:$B$824,B115,AuxInyeccionesSIC!$C$2:$C$824)</f>
        <v>49.687482200000005</v>
      </c>
      <c r="I115" s="81">
        <f ca="1">IF(G115="Indirecta",VLOOKUP(B115,AuxPartFluGWh!$C$5:$U$152,MATCH(E115,AuxPartFluGWh!$D$4:$U$4,0)+1,FALSE)/H115,100%)</f>
        <v>0</v>
      </c>
      <c r="J115" s="81">
        <f t="shared" ca="1" si="52"/>
        <v>0</v>
      </c>
      <c r="K115" s="13">
        <f t="shared" ca="1" si="1"/>
        <v>0</v>
      </c>
      <c r="L115" s="134">
        <f t="shared" ref="L115" ca="1" si="97">SUM(I115:I118)</f>
        <v>7.4673576490215984E-4</v>
      </c>
    </row>
    <row r="116" spans="1:12" x14ac:dyDescent="0.25">
      <c r="A116" s="11" t="s">
        <v>75</v>
      </c>
      <c r="B116" s="11" t="s">
        <v>243</v>
      </c>
      <c r="C116" s="11" t="str">
        <f>VLOOKUP(B116,ListaCentralesSIC!$A$2:$C$244,2,FALSE)</f>
        <v>Pasada</v>
      </c>
      <c r="D116" s="11" t="str">
        <f>VLOOKUP(B116,ListaCentralesSIC!$A$2:$C$244,3,FALSE)</f>
        <v>Florida 110</v>
      </c>
      <c r="E116" s="119" t="s">
        <v>680</v>
      </c>
      <c r="F116" s="10" t="s">
        <v>30</v>
      </c>
      <c r="G116" s="10" t="s">
        <v>675</v>
      </c>
      <c r="H116" s="13">
        <f>SUMIF(AuxInyeccionesSIC!$B$2:$B$824,B116,AuxInyeccionesSIC!$C$2:$C$824)</f>
        <v>49.687482200000005</v>
      </c>
      <c r="I116" s="81">
        <f ca="1">IF(G116="Indirecta",VLOOKUP(B116,AuxPartFluGWh!$C$5:$U$152,MATCH(E116,AuxPartFluGWh!$D$4:$U$4,0)+1,FALSE)/H116,100%)</f>
        <v>0</v>
      </c>
      <c r="J116" s="81">
        <f t="shared" ca="1" si="52"/>
        <v>0</v>
      </c>
      <c r="K116" s="13">
        <f t="shared" ref="K116:K118" ca="1" si="98">H116*J116</f>
        <v>0</v>
      </c>
      <c r="L116" s="134">
        <f t="shared" ref="L116" ca="1" si="99">L115</f>
        <v>7.4673576490215984E-4</v>
      </c>
    </row>
    <row r="117" spans="1:12" x14ac:dyDescent="0.25">
      <c r="A117" s="11" t="s">
        <v>75</v>
      </c>
      <c r="B117" s="11" t="s">
        <v>243</v>
      </c>
      <c r="C117" s="11" t="str">
        <f>VLOOKUP(B117,ListaCentralesSIC!$A$2:$C$244,2,FALSE)</f>
        <v>Pasada</v>
      </c>
      <c r="D117" s="11" t="str">
        <f>VLOOKUP(B117,ListaCentralesSIC!$A$2:$C$244,3,FALSE)</f>
        <v>Florida 110</v>
      </c>
      <c r="E117" s="119" t="s">
        <v>681</v>
      </c>
      <c r="F117" s="10" t="s">
        <v>14</v>
      </c>
      <c r="G117" s="10" t="s">
        <v>675</v>
      </c>
      <c r="H117" s="13">
        <f>SUMIF(AuxInyeccionesSIC!$B$2:$B$824,B117,AuxInyeccionesSIC!$C$2:$C$824)</f>
        <v>49.687482200000005</v>
      </c>
      <c r="I117" s="81">
        <f ca="1">IF(G117="Indirecta",VLOOKUP(B117,AuxPartFluGWh!$C$5:$U$152,MATCH(E117,AuxPartFluGWh!$D$4:$U$4,0)+1,FALSE)/H117,100%)</f>
        <v>7.4673576490215984E-4</v>
      </c>
      <c r="J117" s="81">
        <f t="shared" ca="1" si="52"/>
        <v>1</v>
      </c>
      <c r="K117" s="13">
        <f t="shared" ca="1" si="98"/>
        <v>49.687482200000005</v>
      </c>
      <c r="L117" s="134">
        <f t="shared" ca="1" si="88"/>
        <v>7.4673576490215984E-4</v>
      </c>
    </row>
    <row r="118" spans="1:12" x14ac:dyDescent="0.25">
      <c r="A118" s="11" t="s">
        <v>75</v>
      </c>
      <c r="B118" s="11" t="s">
        <v>243</v>
      </c>
      <c r="C118" s="11" t="str">
        <f>VLOOKUP(B118,ListaCentralesSIC!$A$2:$C$244,2,FALSE)</f>
        <v>Pasada</v>
      </c>
      <c r="D118" s="11" t="str">
        <f>VLOOKUP(B118,ListaCentralesSIC!$A$2:$C$244,3,FALSE)</f>
        <v>Florida 110</v>
      </c>
      <c r="E118" s="119" t="s">
        <v>682</v>
      </c>
      <c r="F118" s="10" t="s">
        <v>41</v>
      </c>
      <c r="G118" s="10" t="s">
        <v>675</v>
      </c>
      <c r="H118" s="13">
        <f>SUMIF(AuxInyeccionesSIC!$B$2:$B$824,B118,AuxInyeccionesSIC!$C$2:$C$824)</f>
        <v>49.687482200000005</v>
      </c>
      <c r="I118" s="81">
        <f ca="1">IF(G118="Indirecta",VLOOKUP(B118,AuxPartFluGWh!$C$5:$U$152,MATCH(E118,AuxPartFluGWh!$D$4:$U$4,0)+1,FALSE)/H118,100%)</f>
        <v>0</v>
      </c>
      <c r="J118" s="81">
        <f t="shared" ca="1" si="52"/>
        <v>0</v>
      </c>
      <c r="K118" s="13">
        <f t="shared" ca="1" si="98"/>
        <v>0</v>
      </c>
      <c r="L118" s="134">
        <f t="shared" ca="1" si="88"/>
        <v>7.4673576490215984E-4</v>
      </c>
    </row>
    <row r="119" spans="1:12" x14ac:dyDescent="0.25">
      <c r="A119" s="11" t="s">
        <v>75</v>
      </c>
      <c r="B119" s="11" t="s">
        <v>244</v>
      </c>
      <c r="C119" s="11" t="str">
        <f>VLOOKUP(B119,ListaCentralesSIC!$A$2:$C$244,2,FALSE)</f>
        <v>Pasada</v>
      </c>
      <c r="D119" s="11" t="str">
        <f>VLOOKUP(B119,ListaCentralesSIC!$A$2:$C$244,3,FALSE)</f>
        <v>Florida 110</v>
      </c>
      <c r="E119" s="119" t="s">
        <v>678</v>
      </c>
      <c r="F119" s="10" t="s">
        <v>16</v>
      </c>
      <c r="G119" s="10" t="s">
        <v>675</v>
      </c>
      <c r="H119" s="13">
        <f>SUMIF(AuxInyeccionesSIC!$B$2:$B$824,B119,AuxInyeccionesSIC!$C$2:$C$824)</f>
        <v>554.68381999999997</v>
      </c>
      <c r="I119" s="81">
        <f ca="1">IF(G119="Indirecta",VLOOKUP(B119,AuxPartFluGWh!$C$5:$U$152,MATCH(E119,AuxPartFluGWh!$D$4:$U$4,0)+1,FALSE)/H119,100%)</f>
        <v>0</v>
      </c>
      <c r="J119" s="81">
        <v>0.25</v>
      </c>
      <c r="K119" s="13">
        <f t="shared" si="1"/>
        <v>138.67095499999999</v>
      </c>
      <c r="L119" s="134">
        <f t="shared" ref="L119" ca="1" si="100">SUM(I119:I122)</f>
        <v>0</v>
      </c>
    </row>
    <row r="120" spans="1:12" x14ac:dyDescent="0.25">
      <c r="A120" s="11" t="s">
        <v>75</v>
      </c>
      <c r="B120" s="11" t="s">
        <v>244</v>
      </c>
      <c r="C120" s="11" t="str">
        <f>VLOOKUP(B120,ListaCentralesSIC!$A$2:$C$244,2,FALSE)</f>
        <v>Pasada</v>
      </c>
      <c r="D120" s="11" t="str">
        <f>VLOOKUP(B120,ListaCentralesSIC!$A$2:$C$244,3,FALSE)</f>
        <v>Florida 110</v>
      </c>
      <c r="E120" s="119" t="s">
        <v>680</v>
      </c>
      <c r="F120" s="10" t="s">
        <v>30</v>
      </c>
      <c r="G120" s="10" t="s">
        <v>675</v>
      </c>
      <c r="H120" s="13">
        <f>SUMIF(AuxInyeccionesSIC!$B$2:$B$824,B120,AuxInyeccionesSIC!$C$2:$C$824)</f>
        <v>554.68381999999997</v>
      </c>
      <c r="I120" s="81">
        <f ca="1">IF(G120="Indirecta",VLOOKUP(B120,AuxPartFluGWh!$C$5:$U$152,MATCH(E120,AuxPartFluGWh!$D$4:$U$4,0)+1,FALSE)/H120,100%)</f>
        <v>0</v>
      </c>
      <c r="J120" s="81">
        <v>0.25</v>
      </c>
      <c r="K120" s="13">
        <f t="shared" ref="K120:K122" si="101">H120*J120</f>
        <v>138.67095499999999</v>
      </c>
      <c r="L120" s="134">
        <f t="shared" ref="L120" ca="1" si="102">L119</f>
        <v>0</v>
      </c>
    </row>
    <row r="121" spans="1:12" x14ac:dyDescent="0.25">
      <c r="A121" s="11" t="s">
        <v>75</v>
      </c>
      <c r="B121" s="11" t="s">
        <v>244</v>
      </c>
      <c r="C121" s="11" t="str">
        <f>VLOOKUP(B121,ListaCentralesSIC!$A$2:$C$244,2,FALSE)</f>
        <v>Pasada</v>
      </c>
      <c r="D121" s="11" t="str">
        <f>VLOOKUP(B121,ListaCentralesSIC!$A$2:$C$244,3,FALSE)</f>
        <v>Florida 110</v>
      </c>
      <c r="E121" s="119" t="s">
        <v>681</v>
      </c>
      <c r="F121" s="10" t="s">
        <v>14</v>
      </c>
      <c r="G121" s="10" t="s">
        <v>675</v>
      </c>
      <c r="H121" s="13">
        <f>SUMIF(AuxInyeccionesSIC!$B$2:$B$824,B121,AuxInyeccionesSIC!$C$2:$C$824)</f>
        <v>554.68381999999997</v>
      </c>
      <c r="I121" s="81">
        <f ca="1">IF(G121="Indirecta",VLOOKUP(B121,AuxPartFluGWh!$C$5:$U$152,MATCH(E121,AuxPartFluGWh!$D$4:$U$4,0)+1,FALSE)/H121,100%)</f>
        <v>0</v>
      </c>
      <c r="J121" s="81">
        <v>0.25</v>
      </c>
      <c r="K121" s="13">
        <f t="shared" si="101"/>
        <v>138.67095499999999</v>
      </c>
      <c r="L121" s="134">
        <f t="shared" ca="1" si="88"/>
        <v>0</v>
      </c>
    </row>
    <row r="122" spans="1:12" x14ac:dyDescent="0.25">
      <c r="A122" s="11" t="s">
        <v>75</v>
      </c>
      <c r="B122" s="11" t="s">
        <v>244</v>
      </c>
      <c r="C122" s="11" t="str">
        <f>VLOOKUP(B122,ListaCentralesSIC!$A$2:$C$244,2,FALSE)</f>
        <v>Pasada</v>
      </c>
      <c r="D122" s="11" t="str">
        <f>VLOOKUP(B122,ListaCentralesSIC!$A$2:$C$244,3,FALSE)</f>
        <v>Florida 110</v>
      </c>
      <c r="E122" s="119" t="s">
        <v>682</v>
      </c>
      <c r="F122" s="10" t="s">
        <v>41</v>
      </c>
      <c r="G122" s="10" t="s">
        <v>675</v>
      </c>
      <c r="H122" s="13">
        <f>SUMIF(AuxInyeccionesSIC!$B$2:$B$824,B122,AuxInyeccionesSIC!$C$2:$C$824)</f>
        <v>554.68381999999997</v>
      </c>
      <c r="I122" s="81">
        <f ca="1">IF(G122="Indirecta",VLOOKUP(B122,AuxPartFluGWh!$C$5:$U$152,MATCH(E122,AuxPartFluGWh!$D$4:$U$4,0)+1,FALSE)/H122,100%)</f>
        <v>0</v>
      </c>
      <c r="J122" s="81">
        <v>0.25</v>
      </c>
      <c r="K122" s="13">
        <f t="shared" si="101"/>
        <v>138.67095499999999</v>
      </c>
      <c r="L122" s="134">
        <f t="shared" ca="1" si="88"/>
        <v>0</v>
      </c>
    </row>
    <row r="123" spans="1:12" x14ac:dyDescent="0.25">
      <c r="A123" s="11" t="s">
        <v>75</v>
      </c>
      <c r="B123" s="11" t="s">
        <v>250</v>
      </c>
      <c r="C123" s="11" t="str">
        <f>VLOOKUP(B123,ListaCentralesSIC!$A$2:$C$244,2,FALSE)</f>
        <v>Pasada</v>
      </c>
      <c r="D123" s="11" t="str">
        <f>VLOOKUP(B123,ListaCentralesSIC!$A$2:$C$244,3,FALSE)</f>
        <v>Florida 110</v>
      </c>
      <c r="E123" s="119" t="s">
        <v>678</v>
      </c>
      <c r="F123" s="10" t="s">
        <v>16</v>
      </c>
      <c r="G123" s="10" t="s">
        <v>675</v>
      </c>
      <c r="H123" s="13">
        <f>SUMIF(AuxInyeccionesSIC!$B$2:$B$824,B123,AuxInyeccionesSIC!$C$2:$C$824)</f>
        <v>220.85083929999999</v>
      </c>
      <c r="I123" s="81">
        <f ca="1">IF(G123="Indirecta",VLOOKUP(B123,AuxPartFluGWh!$C$5:$U$152,MATCH(E123,AuxPartFluGWh!$D$4:$U$4,0)+1,FALSE)/H123,100%)</f>
        <v>0</v>
      </c>
      <c r="J123" s="81">
        <f t="shared" ca="1" si="52"/>
        <v>0</v>
      </c>
      <c r="K123" s="13">
        <f t="shared" ca="1" si="1"/>
        <v>0</v>
      </c>
      <c r="L123" s="134">
        <f t="shared" ref="L123" ca="1" si="103">SUM(I123:I126)</f>
        <v>0.34419302508050664</v>
      </c>
    </row>
    <row r="124" spans="1:12" x14ac:dyDescent="0.25">
      <c r="A124" s="11" t="s">
        <v>75</v>
      </c>
      <c r="B124" s="11" t="s">
        <v>250</v>
      </c>
      <c r="C124" s="11" t="str">
        <f>VLOOKUP(B124,ListaCentralesSIC!$A$2:$C$244,2,FALSE)</f>
        <v>Pasada</v>
      </c>
      <c r="D124" s="11" t="str">
        <f>VLOOKUP(B124,ListaCentralesSIC!$A$2:$C$244,3,FALSE)</f>
        <v>Florida 110</v>
      </c>
      <c r="E124" s="119" t="s">
        <v>680</v>
      </c>
      <c r="F124" s="10" t="s">
        <v>30</v>
      </c>
      <c r="G124" s="10" t="s">
        <v>675</v>
      </c>
      <c r="H124" s="13">
        <f>SUMIF(AuxInyeccionesSIC!$B$2:$B$824,B124,AuxInyeccionesSIC!$C$2:$C$824)</f>
        <v>220.85083929999999</v>
      </c>
      <c r="I124" s="81">
        <f ca="1">IF(G124="Indirecta",VLOOKUP(B124,AuxPartFluGWh!$C$5:$U$152,MATCH(E124,AuxPartFluGWh!$D$4:$U$4,0)+1,FALSE)/H124,100%)</f>
        <v>0</v>
      </c>
      <c r="J124" s="81">
        <f t="shared" ca="1" si="52"/>
        <v>0</v>
      </c>
      <c r="K124" s="13">
        <f t="shared" ref="K124" ca="1" si="104">H124*J124</f>
        <v>0</v>
      </c>
      <c r="L124" s="134">
        <f t="shared" ref="L124" ca="1" si="105">L123</f>
        <v>0.34419302508050664</v>
      </c>
    </row>
    <row r="125" spans="1:12" x14ac:dyDescent="0.25">
      <c r="A125" s="11" t="s">
        <v>75</v>
      </c>
      <c r="B125" s="11" t="s">
        <v>250</v>
      </c>
      <c r="C125" s="11" t="str">
        <f>VLOOKUP(B125,ListaCentralesSIC!$A$2:$C$244,2,FALSE)</f>
        <v>Pasada</v>
      </c>
      <c r="D125" s="11" t="str">
        <f>VLOOKUP(B125,ListaCentralesSIC!$A$2:$C$244,3,FALSE)</f>
        <v>Florida 110</v>
      </c>
      <c r="E125" s="119" t="s">
        <v>681</v>
      </c>
      <c r="F125" s="10" t="s">
        <v>14</v>
      </c>
      <c r="G125" s="10" t="s">
        <v>675</v>
      </c>
      <c r="H125" s="13">
        <f>SUMIF(AuxInyeccionesSIC!$B$2:$B$824,B125,AuxInyeccionesSIC!$C$2:$C$824)</f>
        <v>220.85083929999999</v>
      </c>
      <c r="I125" s="81">
        <f ca="1">IF(G125="Indirecta",VLOOKUP(B125,AuxPartFluGWh!$C$5:$U$152,MATCH(E125,AuxPartFluGWh!$D$4:$U$4,0)+1,FALSE)/H125,100%)</f>
        <v>0.34419302508050664</v>
      </c>
      <c r="J125" s="81">
        <f t="shared" ca="1" si="52"/>
        <v>1</v>
      </c>
      <c r="K125" s="13">
        <f t="shared" ref="K125:K126" ca="1" si="106">H125*J125</f>
        <v>220.85083929999999</v>
      </c>
      <c r="L125" s="134">
        <f t="shared" ca="1" si="88"/>
        <v>0.34419302508050664</v>
      </c>
    </row>
    <row r="126" spans="1:12" x14ac:dyDescent="0.25">
      <c r="A126" s="11" t="s">
        <v>75</v>
      </c>
      <c r="B126" s="11" t="s">
        <v>250</v>
      </c>
      <c r="C126" s="11" t="str">
        <f>VLOOKUP(B126,ListaCentralesSIC!$A$2:$C$244,2,FALSE)</f>
        <v>Pasada</v>
      </c>
      <c r="D126" s="11" t="str">
        <f>VLOOKUP(B126,ListaCentralesSIC!$A$2:$C$244,3,FALSE)</f>
        <v>Florida 110</v>
      </c>
      <c r="E126" s="119" t="s">
        <v>682</v>
      </c>
      <c r="F126" s="10" t="s">
        <v>41</v>
      </c>
      <c r="G126" s="10" t="s">
        <v>675</v>
      </c>
      <c r="H126" s="13">
        <f>SUMIF(AuxInyeccionesSIC!$B$2:$B$824,B126,AuxInyeccionesSIC!$C$2:$C$824)</f>
        <v>220.85083929999999</v>
      </c>
      <c r="I126" s="81">
        <f ca="1">IF(G126="Indirecta",VLOOKUP(B126,AuxPartFluGWh!$C$5:$U$152,MATCH(E126,AuxPartFluGWh!$D$4:$U$4,0)+1,FALSE)/H126,100%)</f>
        <v>0</v>
      </c>
      <c r="J126" s="81">
        <f t="shared" ca="1" si="52"/>
        <v>0</v>
      </c>
      <c r="K126" s="13">
        <f t="shared" ca="1" si="106"/>
        <v>0</v>
      </c>
      <c r="L126" s="134">
        <f t="shared" ca="1" si="88"/>
        <v>0.34419302508050664</v>
      </c>
    </row>
    <row r="127" spans="1:12" x14ac:dyDescent="0.25">
      <c r="A127" s="11" t="s">
        <v>75</v>
      </c>
      <c r="B127" s="11" t="s">
        <v>267</v>
      </c>
      <c r="C127" s="11" t="str">
        <f>VLOOKUP(B127,ListaCentralesSIC!$A$2:$C$244,2,FALSE)</f>
        <v>Pasada</v>
      </c>
      <c r="D127" s="11" t="str">
        <f>VLOOKUP(B127,ListaCentralesSIC!$A$2:$C$244,3,FALSE)</f>
        <v>Florida 110</v>
      </c>
      <c r="E127" s="119" t="s">
        <v>678</v>
      </c>
      <c r="F127" s="10" t="s">
        <v>16</v>
      </c>
      <c r="G127" s="10" t="s">
        <v>675</v>
      </c>
      <c r="H127" s="13">
        <f>SUMIF(AuxInyeccionesSIC!$B$2:$B$824,B127,AuxInyeccionesSIC!$C$2:$C$824)</f>
        <v>1865.4991929999999</v>
      </c>
      <c r="I127" s="81">
        <f ca="1">IF(G127="Indirecta",VLOOKUP(B127,AuxPartFluGWh!$C$5:$U$152,MATCH(E127,AuxPartFluGWh!$D$4:$U$4,0)+1,FALSE)/H127,100%)</f>
        <v>0</v>
      </c>
      <c r="J127" s="81">
        <f t="shared" ca="1" si="52"/>
        <v>0</v>
      </c>
      <c r="K127" s="13">
        <f t="shared" ca="1" si="1"/>
        <v>0</v>
      </c>
      <c r="L127" s="134">
        <f t="shared" ref="L127" ca="1" si="107">SUM(I127:I130)</f>
        <v>6.7160226139632746E-3</v>
      </c>
    </row>
    <row r="128" spans="1:12" x14ac:dyDescent="0.25">
      <c r="A128" s="11" t="s">
        <v>75</v>
      </c>
      <c r="B128" s="11" t="s">
        <v>267</v>
      </c>
      <c r="C128" s="11" t="str">
        <f>VLOOKUP(B128,ListaCentralesSIC!$A$2:$C$244,2,FALSE)</f>
        <v>Pasada</v>
      </c>
      <c r="D128" s="11" t="str">
        <f>VLOOKUP(B128,ListaCentralesSIC!$A$2:$C$244,3,FALSE)</f>
        <v>Florida 110</v>
      </c>
      <c r="E128" s="119" t="s">
        <v>680</v>
      </c>
      <c r="F128" s="10" t="s">
        <v>30</v>
      </c>
      <c r="G128" s="10" t="s">
        <v>675</v>
      </c>
      <c r="H128" s="13">
        <f>SUMIF(AuxInyeccionesSIC!$B$2:$B$824,B128,AuxInyeccionesSIC!$C$2:$C$824)</f>
        <v>1865.4991929999999</v>
      </c>
      <c r="I128" s="81">
        <f ca="1">IF(G128="Indirecta",VLOOKUP(B128,AuxPartFluGWh!$C$5:$U$152,MATCH(E128,AuxPartFluGWh!$D$4:$U$4,0)+1,FALSE)/H128,100%)</f>
        <v>0</v>
      </c>
      <c r="J128" s="81">
        <f t="shared" ca="1" si="52"/>
        <v>0</v>
      </c>
      <c r="K128" s="13">
        <f t="shared" ref="K128:K130" ca="1" si="108">H128*J128</f>
        <v>0</v>
      </c>
      <c r="L128" s="134">
        <f t="shared" ref="L128" ca="1" si="109">L127</f>
        <v>6.7160226139632746E-3</v>
      </c>
    </row>
    <row r="129" spans="1:12" x14ac:dyDescent="0.25">
      <c r="A129" s="11" t="s">
        <v>75</v>
      </c>
      <c r="B129" s="11" t="s">
        <v>267</v>
      </c>
      <c r="C129" s="11" t="str">
        <f>VLOOKUP(B129,ListaCentralesSIC!$A$2:$C$244,2,FALSE)</f>
        <v>Pasada</v>
      </c>
      <c r="D129" s="11" t="str">
        <f>VLOOKUP(B129,ListaCentralesSIC!$A$2:$C$244,3,FALSE)</f>
        <v>Florida 110</v>
      </c>
      <c r="E129" s="119" t="s">
        <v>681</v>
      </c>
      <c r="F129" s="10" t="s">
        <v>14</v>
      </c>
      <c r="G129" s="10" t="s">
        <v>675</v>
      </c>
      <c r="H129" s="13">
        <f>SUMIF(AuxInyeccionesSIC!$B$2:$B$824,B129,AuxInyeccionesSIC!$C$2:$C$824)</f>
        <v>1865.4991929999999</v>
      </c>
      <c r="I129" s="81">
        <f ca="1">IF(G129="Indirecta",VLOOKUP(B129,AuxPartFluGWh!$C$5:$U$152,MATCH(E129,AuxPartFluGWh!$D$4:$U$4,0)+1,FALSE)/H129,100%)</f>
        <v>6.7160226139632746E-3</v>
      </c>
      <c r="J129" s="81">
        <f t="shared" ca="1" si="52"/>
        <v>1</v>
      </c>
      <c r="K129" s="13">
        <f t="shared" ca="1" si="108"/>
        <v>1865.4991929999999</v>
      </c>
      <c r="L129" s="134">
        <f t="shared" ca="1" si="88"/>
        <v>6.7160226139632746E-3</v>
      </c>
    </row>
    <row r="130" spans="1:12" x14ac:dyDescent="0.25">
      <c r="A130" s="11" t="s">
        <v>75</v>
      </c>
      <c r="B130" s="11" t="s">
        <v>267</v>
      </c>
      <c r="C130" s="11" t="str">
        <f>VLOOKUP(B130,ListaCentralesSIC!$A$2:$C$244,2,FALSE)</f>
        <v>Pasada</v>
      </c>
      <c r="D130" s="11" t="str">
        <f>VLOOKUP(B130,ListaCentralesSIC!$A$2:$C$244,3,FALSE)</f>
        <v>Florida 110</v>
      </c>
      <c r="E130" s="119" t="s">
        <v>682</v>
      </c>
      <c r="F130" s="10" t="s">
        <v>41</v>
      </c>
      <c r="G130" s="10" t="s">
        <v>675</v>
      </c>
      <c r="H130" s="13">
        <f>SUMIF(AuxInyeccionesSIC!$B$2:$B$824,B130,AuxInyeccionesSIC!$C$2:$C$824)</f>
        <v>1865.4991929999999</v>
      </c>
      <c r="I130" s="81">
        <f ca="1">IF(G130="Indirecta",VLOOKUP(B130,AuxPartFluGWh!$C$5:$U$152,MATCH(E130,AuxPartFluGWh!$D$4:$U$4,0)+1,FALSE)/H130,100%)</f>
        <v>0</v>
      </c>
      <c r="J130" s="81">
        <f t="shared" ca="1" si="52"/>
        <v>0</v>
      </c>
      <c r="K130" s="13">
        <f t="shared" ca="1" si="108"/>
        <v>0</v>
      </c>
      <c r="L130" s="134">
        <f t="shared" ca="1" si="88"/>
        <v>6.7160226139632746E-3</v>
      </c>
    </row>
    <row r="131" spans="1:12" x14ac:dyDescent="0.25">
      <c r="A131" s="11" t="s">
        <v>75</v>
      </c>
      <c r="B131" s="11" t="s">
        <v>269</v>
      </c>
      <c r="C131" s="11" t="str">
        <f>VLOOKUP(B131,ListaCentralesSIC!$A$2:$C$244,2,FALSE)</f>
        <v>Pasada</v>
      </c>
      <c r="D131" s="11" t="str">
        <f>VLOOKUP(B131,ListaCentralesSIC!$A$2:$C$244,3,FALSE)</f>
        <v>San Bernardo 110</v>
      </c>
      <c r="E131" s="119" t="s">
        <v>678</v>
      </c>
      <c r="F131" s="10" t="s">
        <v>16</v>
      </c>
      <c r="G131" s="10" t="s">
        <v>675</v>
      </c>
      <c r="H131" s="13">
        <f>SUMIF(AuxInyeccionesSIC!$B$2:$B$824,B131,AuxInyeccionesSIC!$C$2:$C$824)</f>
        <v>57.192285800000008</v>
      </c>
      <c r="I131" s="81">
        <f ca="1">IF(G131="Indirecta",VLOOKUP(B131,AuxPartFluGWh!$C$5:$U$152,MATCH(E131,AuxPartFluGWh!$D$4:$U$4,0)+1,FALSE)/H131,100%)</f>
        <v>0</v>
      </c>
      <c r="J131" s="81">
        <f t="shared" ca="1" si="52"/>
        <v>0</v>
      </c>
      <c r="K131" s="13">
        <f t="shared" ca="1" si="1"/>
        <v>0</v>
      </c>
      <c r="L131" s="134">
        <f t="shared" ref="L131" ca="1" si="110">SUM(I131:I134)</f>
        <v>3.9320644157433607E-4</v>
      </c>
    </row>
    <row r="132" spans="1:12" x14ac:dyDescent="0.25">
      <c r="A132" s="11" t="s">
        <v>75</v>
      </c>
      <c r="B132" s="11" t="s">
        <v>269</v>
      </c>
      <c r="C132" s="11" t="str">
        <f>VLOOKUP(B132,ListaCentralesSIC!$A$2:$C$244,2,FALSE)</f>
        <v>Pasada</v>
      </c>
      <c r="D132" s="11" t="str">
        <f>VLOOKUP(B132,ListaCentralesSIC!$A$2:$C$244,3,FALSE)</f>
        <v>San Bernardo 110</v>
      </c>
      <c r="E132" s="119" t="s">
        <v>680</v>
      </c>
      <c r="F132" s="10" t="s">
        <v>30</v>
      </c>
      <c r="G132" s="10" t="s">
        <v>675</v>
      </c>
      <c r="H132" s="13">
        <f>SUMIF(AuxInyeccionesSIC!$B$2:$B$824,B132,AuxInyeccionesSIC!$C$2:$C$824)</f>
        <v>57.192285800000008</v>
      </c>
      <c r="I132" s="81">
        <f ca="1">IF(G132="Indirecta",VLOOKUP(B132,AuxPartFluGWh!$C$5:$U$152,MATCH(E132,AuxPartFluGWh!$D$4:$U$4,0)+1,FALSE)/H132,100%)</f>
        <v>0</v>
      </c>
      <c r="J132" s="81">
        <f t="shared" ca="1" si="52"/>
        <v>0</v>
      </c>
      <c r="K132" s="13">
        <f t="shared" ref="K132:K134" ca="1" si="111">H132*J132</f>
        <v>0</v>
      </c>
      <c r="L132" s="134">
        <f t="shared" ref="L132" ca="1" si="112">L131</f>
        <v>3.9320644157433607E-4</v>
      </c>
    </row>
    <row r="133" spans="1:12" x14ac:dyDescent="0.25">
      <c r="A133" s="11" t="s">
        <v>75</v>
      </c>
      <c r="B133" s="11" t="s">
        <v>269</v>
      </c>
      <c r="C133" s="11" t="str">
        <f>VLOOKUP(B133,ListaCentralesSIC!$A$2:$C$244,2,FALSE)</f>
        <v>Pasada</v>
      </c>
      <c r="D133" s="11" t="str">
        <f>VLOOKUP(B133,ListaCentralesSIC!$A$2:$C$244,3,FALSE)</f>
        <v>San Bernardo 110</v>
      </c>
      <c r="E133" s="119" t="s">
        <v>681</v>
      </c>
      <c r="F133" s="10" t="s">
        <v>14</v>
      </c>
      <c r="G133" s="10" t="s">
        <v>675</v>
      </c>
      <c r="H133" s="13">
        <f>SUMIF(AuxInyeccionesSIC!$B$2:$B$824,B133,AuxInyeccionesSIC!$C$2:$C$824)</f>
        <v>57.192285800000008</v>
      </c>
      <c r="I133" s="81">
        <f ca="1">IF(G133="Indirecta",VLOOKUP(B133,AuxPartFluGWh!$C$5:$U$152,MATCH(E133,AuxPartFluGWh!$D$4:$U$4,0)+1,FALSE)/H133,100%)</f>
        <v>3.9320644157433607E-4</v>
      </c>
      <c r="J133" s="81">
        <f t="shared" ref="J133:J196" ca="1" si="113">IF(G133="Directa",100%,I133/L133)</f>
        <v>1</v>
      </c>
      <c r="K133" s="13">
        <f t="shared" ca="1" si="111"/>
        <v>57.192285800000008</v>
      </c>
      <c r="L133" s="134">
        <f t="shared" ca="1" si="88"/>
        <v>3.9320644157433607E-4</v>
      </c>
    </row>
    <row r="134" spans="1:12" x14ac:dyDescent="0.25">
      <c r="A134" s="11" t="s">
        <v>75</v>
      </c>
      <c r="B134" s="11" t="s">
        <v>269</v>
      </c>
      <c r="C134" s="11" t="str">
        <f>VLOOKUP(B134,ListaCentralesSIC!$A$2:$C$244,2,FALSE)</f>
        <v>Pasada</v>
      </c>
      <c r="D134" s="11" t="str">
        <f>VLOOKUP(B134,ListaCentralesSIC!$A$2:$C$244,3,FALSE)</f>
        <v>San Bernardo 110</v>
      </c>
      <c r="E134" s="119" t="s">
        <v>682</v>
      </c>
      <c r="F134" s="10" t="s">
        <v>41</v>
      </c>
      <c r="G134" s="10" t="s">
        <v>675</v>
      </c>
      <c r="H134" s="13">
        <f>SUMIF(AuxInyeccionesSIC!$B$2:$B$824,B134,AuxInyeccionesSIC!$C$2:$C$824)</f>
        <v>57.192285800000008</v>
      </c>
      <c r="I134" s="81">
        <f ca="1">IF(G134="Indirecta",VLOOKUP(B134,AuxPartFluGWh!$C$5:$U$152,MATCH(E134,AuxPartFluGWh!$D$4:$U$4,0)+1,FALSE)/H134,100%)</f>
        <v>0</v>
      </c>
      <c r="J134" s="81">
        <f t="shared" ca="1" si="113"/>
        <v>0</v>
      </c>
      <c r="K134" s="13">
        <f t="shared" ca="1" si="111"/>
        <v>0</v>
      </c>
      <c r="L134" s="134">
        <f t="shared" ca="1" si="88"/>
        <v>3.9320644157433607E-4</v>
      </c>
    </row>
    <row r="135" spans="1:12" x14ac:dyDescent="0.25">
      <c r="A135" s="11" t="s">
        <v>75</v>
      </c>
      <c r="B135" s="11" t="s">
        <v>284</v>
      </c>
      <c r="C135" s="11" t="str">
        <f>VLOOKUP(B135,ListaCentralesSIC!$A$2:$C$244,2,FALSE)</f>
        <v>Pasada</v>
      </c>
      <c r="D135" s="11" t="str">
        <f>VLOOKUP(B135,ListaCentralesSIC!$A$2:$C$244,3,FALSE)</f>
        <v>San Bernardo 110</v>
      </c>
      <c r="E135" s="119" t="s">
        <v>678</v>
      </c>
      <c r="F135" s="10" t="s">
        <v>16</v>
      </c>
      <c r="G135" s="10" t="s">
        <v>675</v>
      </c>
      <c r="H135" s="13">
        <f>SUMIF(AuxInyeccionesSIC!$B$2:$B$824,B135,AuxInyeccionesSIC!$C$2:$C$824)</f>
        <v>76.639624999999995</v>
      </c>
      <c r="I135" s="81">
        <f ca="1">IF(G135="Indirecta",VLOOKUP(B135,AuxPartFluGWh!$C$5:$U$152,MATCH(E135,AuxPartFluGWh!$D$4:$U$4,0)+1,FALSE)/H135,100%)</f>
        <v>0</v>
      </c>
      <c r="J135" s="81">
        <f t="shared" ca="1" si="113"/>
        <v>0</v>
      </c>
      <c r="K135" s="13">
        <f t="shared" ca="1" si="1"/>
        <v>0</v>
      </c>
      <c r="L135" s="134">
        <f t="shared" ref="L135" ca="1" si="114">SUM(I135:I138)</f>
        <v>8.2944129006938122E-2</v>
      </c>
    </row>
    <row r="136" spans="1:12" x14ac:dyDescent="0.25">
      <c r="A136" s="11" t="s">
        <v>75</v>
      </c>
      <c r="B136" s="11" t="s">
        <v>284</v>
      </c>
      <c r="C136" s="11" t="str">
        <f>VLOOKUP(B136,ListaCentralesSIC!$A$2:$C$244,2,FALSE)</f>
        <v>Pasada</v>
      </c>
      <c r="D136" s="11" t="str">
        <f>VLOOKUP(B136,ListaCentralesSIC!$A$2:$C$244,3,FALSE)</f>
        <v>San Bernardo 110</v>
      </c>
      <c r="E136" s="119" t="s">
        <v>680</v>
      </c>
      <c r="F136" s="10" t="s">
        <v>30</v>
      </c>
      <c r="G136" s="10" t="s">
        <v>675</v>
      </c>
      <c r="H136" s="13">
        <f>SUMIF(AuxInyeccionesSIC!$B$2:$B$824,B136,AuxInyeccionesSIC!$C$2:$C$824)</f>
        <v>76.639624999999995</v>
      </c>
      <c r="I136" s="81">
        <f ca="1">IF(G136="Indirecta",VLOOKUP(B136,AuxPartFluGWh!$C$5:$U$152,MATCH(E136,AuxPartFluGWh!$D$4:$U$4,0)+1,FALSE)/H136,100%)</f>
        <v>0</v>
      </c>
      <c r="J136" s="81">
        <f t="shared" ca="1" si="113"/>
        <v>0</v>
      </c>
      <c r="K136" s="13">
        <f t="shared" ref="K136:K138" ca="1" si="115">H136*J136</f>
        <v>0</v>
      </c>
      <c r="L136" s="134">
        <f t="shared" ref="L136" ca="1" si="116">L135</f>
        <v>8.2944129006938122E-2</v>
      </c>
    </row>
    <row r="137" spans="1:12" x14ac:dyDescent="0.25">
      <c r="A137" s="11" t="s">
        <v>75</v>
      </c>
      <c r="B137" s="11" t="s">
        <v>284</v>
      </c>
      <c r="C137" s="11" t="str">
        <f>VLOOKUP(B137,ListaCentralesSIC!$A$2:$C$244,2,FALSE)</f>
        <v>Pasada</v>
      </c>
      <c r="D137" s="11" t="str">
        <f>VLOOKUP(B137,ListaCentralesSIC!$A$2:$C$244,3,FALSE)</f>
        <v>San Bernardo 110</v>
      </c>
      <c r="E137" s="119" t="s">
        <v>681</v>
      </c>
      <c r="F137" s="10" t="s">
        <v>14</v>
      </c>
      <c r="G137" s="10" t="s">
        <v>675</v>
      </c>
      <c r="H137" s="13">
        <f>SUMIF(AuxInyeccionesSIC!$B$2:$B$824,B137,AuxInyeccionesSIC!$C$2:$C$824)</f>
        <v>76.639624999999995</v>
      </c>
      <c r="I137" s="81">
        <f ca="1">IF(G137="Indirecta",VLOOKUP(B137,AuxPartFluGWh!$C$5:$U$152,MATCH(E137,AuxPartFluGWh!$D$4:$U$4,0)+1,FALSE)/H137,100%)</f>
        <v>8.2944129006938122E-2</v>
      </c>
      <c r="J137" s="81">
        <f t="shared" ca="1" si="113"/>
        <v>1</v>
      </c>
      <c r="K137" s="13">
        <f t="shared" ca="1" si="115"/>
        <v>76.639624999999995</v>
      </c>
      <c r="L137" s="134">
        <f t="shared" ca="1" si="88"/>
        <v>8.2944129006938122E-2</v>
      </c>
    </row>
    <row r="138" spans="1:12" x14ac:dyDescent="0.25">
      <c r="A138" s="11" t="s">
        <v>75</v>
      </c>
      <c r="B138" s="11" t="s">
        <v>284</v>
      </c>
      <c r="C138" s="11" t="str">
        <f>VLOOKUP(B138,ListaCentralesSIC!$A$2:$C$244,2,FALSE)</f>
        <v>Pasada</v>
      </c>
      <c r="D138" s="11" t="str">
        <f>VLOOKUP(B138,ListaCentralesSIC!$A$2:$C$244,3,FALSE)</f>
        <v>San Bernardo 110</v>
      </c>
      <c r="E138" s="119" t="s">
        <v>682</v>
      </c>
      <c r="F138" s="10" t="s">
        <v>41</v>
      </c>
      <c r="G138" s="10" t="s">
        <v>675</v>
      </c>
      <c r="H138" s="13">
        <f>SUMIF(AuxInyeccionesSIC!$B$2:$B$824,B138,AuxInyeccionesSIC!$C$2:$C$824)</f>
        <v>76.639624999999995</v>
      </c>
      <c r="I138" s="81">
        <f ca="1">IF(G138="Indirecta",VLOOKUP(B138,AuxPartFluGWh!$C$5:$U$152,MATCH(E138,AuxPartFluGWh!$D$4:$U$4,0)+1,FALSE)/H138,100%)</f>
        <v>0</v>
      </c>
      <c r="J138" s="81">
        <f t="shared" ca="1" si="113"/>
        <v>0</v>
      </c>
      <c r="K138" s="13">
        <f t="shared" ca="1" si="115"/>
        <v>0</v>
      </c>
      <c r="L138" s="134">
        <f t="shared" ca="1" si="88"/>
        <v>8.2944129006938122E-2</v>
      </c>
    </row>
    <row r="139" spans="1:12" x14ac:dyDescent="0.25">
      <c r="A139" s="11" t="s">
        <v>75</v>
      </c>
      <c r="B139" s="11" t="s">
        <v>290</v>
      </c>
      <c r="C139" s="11" t="str">
        <f>VLOOKUP(B139,ListaCentralesSIC!$A$2:$C$244,2,FALSE)</f>
        <v>Pasada</v>
      </c>
      <c r="D139" s="11" t="str">
        <f>VLOOKUP(B139,ListaCentralesSIC!$A$2:$C$244,3,FALSE)</f>
        <v>Florida 110</v>
      </c>
      <c r="E139" s="119" t="s">
        <v>678</v>
      </c>
      <c r="F139" s="10" t="s">
        <v>16</v>
      </c>
      <c r="G139" s="10" t="s">
        <v>675</v>
      </c>
      <c r="H139" s="13">
        <f>SUMIF(AuxInyeccionesSIC!$B$2:$B$824,B139,AuxInyeccionesSIC!$C$2:$C$824)</f>
        <v>492.65481999999997</v>
      </c>
      <c r="I139" s="81">
        <f ca="1">IF(G139="Indirecta",VLOOKUP(B139,AuxPartFluGWh!$C$5:$U$152,MATCH(E139,AuxPartFluGWh!$D$4:$U$4,0)+1,FALSE)/H139,100%)</f>
        <v>0</v>
      </c>
      <c r="J139" s="81">
        <f t="shared" ca="1" si="113"/>
        <v>0</v>
      </c>
      <c r="K139" s="13">
        <f t="shared" ca="1" si="1"/>
        <v>0</v>
      </c>
      <c r="L139" s="134">
        <f t="shared" ref="L139" ca="1" si="117">SUM(I139:I142)</f>
        <v>1.6194948985331713E-2</v>
      </c>
    </row>
    <row r="140" spans="1:12" x14ac:dyDescent="0.25">
      <c r="A140" s="11" t="s">
        <v>75</v>
      </c>
      <c r="B140" s="11" t="s">
        <v>290</v>
      </c>
      <c r="C140" s="11" t="str">
        <f>VLOOKUP(B140,ListaCentralesSIC!$A$2:$C$244,2,FALSE)</f>
        <v>Pasada</v>
      </c>
      <c r="D140" s="11" t="str">
        <f>VLOOKUP(B140,ListaCentralesSIC!$A$2:$C$244,3,FALSE)</f>
        <v>Florida 110</v>
      </c>
      <c r="E140" s="119" t="s">
        <v>680</v>
      </c>
      <c r="F140" s="10" t="s">
        <v>30</v>
      </c>
      <c r="G140" s="10" t="s">
        <v>675</v>
      </c>
      <c r="H140" s="13">
        <f>SUMIF(AuxInyeccionesSIC!$B$2:$B$824,B140,AuxInyeccionesSIC!$C$2:$C$824)</f>
        <v>492.65481999999997</v>
      </c>
      <c r="I140" s="81">
        <f ca="1">IF(G140="Indirecta",VLOOKUP(B140,AuxPartFluGWh!$C$5:$U$152,MATCH(E140,AuxPartFluGWh!$D$4:$U$4,0)+1,FALSE)/H140,100%)</f>
        <v>0</v>
      </c>
      <c r="J140" s="81">
        <f t="shared" ca="1" si="113"/>
        <v>0</v>
      </c>
      <c r="K140" s="13">
        <f t="shared" ref="K140:K142" ca="1" si="118">H140*J140</f>
        <v>0</v>
      </c>
      <c r="L140" s="134">
        <f t="shared" ref="L140" ca="1" si="119">L139</f>
        <v>1.6194948985331713E-2</v>
      </c>
    </row>
    <row r="141" spans="1:12" x14ac:dyDescent="0.25">
      <c r="A141" s="11" t="s">
        <v>75</v>
      </c>
      <c r="B141" s="11" t="s">
        <v>290</v>
      </c>
      <c r="C141" s="11" t="str">
        <f>VLOOKUP(B141,ListaCentralesSIC!$A$2:$C$244,2,FALSE)</f>
        <v>Pasada</v>
      </c>
      <c r="D141" s="11" t="str">
        <f>VLOOKUP(B141,ListaCentralesSIC!$A$2:$C$244,3,FALSE)</f>
        <v>Florida 110</v>
      </c>
      <c r="E141" s="119" t="s">
        <v>681</v>
      </c>
      <c r="F141" s="10" t="s">
        <v>14</v>
      </c>
      <c r="G141" s="10" t="s">
        <v>675</v>
      </c>
      <c r="H141" s="13">
        <f>SUMIF(AuxInyeccionesSIC!$B$2:$B$824,B141,AuxInyeccionesSIC!$C$2:$C$824)</f>
        <v>492.65481999999997</v>
      </c>
      <c r="I141" s="81">
        <f ca="1">IF(G141="Indirecta",VLOOKUP(B141,AuxPartFluGWh!$C$5:$U$152,MATCH(E141,AuxPartFluGWh!$D$4:$U$4,0)+1,FALSE)/H141,100%)</f>
        <v>1.6194948985331713E-2</v>
      </c>
      <c r="J141" s="81">
        <f t="shared" ca="1" si="113"/>
        <v>1</v>
      </c>
      <c r="K141" s="13">
        <f t="shared" ca="1" si="118"/>
        <v>492.65481999999997</v>
      </c>
      <c r="L141" s="134">
        <f t="shared" ca="1" si="88"/>
        <v>1.6194948985331713E-2</v>
      </c>
    </row>
    <row r="142" spans="1:12" x14ac:dyDescent="0.25">
      <c r="A142" s="11" t="s">
        <v>75</v>
      </c>
      <c r="B142" s="11" t="s">
        <v>290</v>
      </c>
      <c r="C142" s="11" t="str">
        <f>VLOOKUP(B142,ListaCentralesSIC!$A$2:$C$244,2,FALSE)</f>
        <v>Pasada</v>
      </c>
      <c r="D142" s="11" t="str">
        <f>VLOOKUP(B142,ListaCentralesSIC!$A$2:$C$244,3,FALSE)</f>
        <v>Florida 110</v>
      </c>
      <c r="E142" s="119" t="s">
        <v>682</v>
      </c>
      <c r="F142" s="10" t="s">
        <v>41</v>
      </c>
      <c r="G142" s="10" t="s">
        <v>675</v>
      </c>
      <c r="H142" s="13">
        <f>SUMIF(AuxInyeccionesSIC!$B$2:$B$824,B142,AuxInyeccionesSIC!$C$2:$C$824)</f>
        <v>492.65481999999997</v>
      </c>
      <c r="I142" s="81">
        <f ca="1">IF(G142="Indirecta",VLOOKUP(B142,AuxPartFluGWh!$C$5:$U$152,MATCH(E142,AuxPartFluGWh!$D$4:$U$4,0)+1,FALSE)/H142,100%)</f>
        <v>0</v>
      </c>
      <c r="J142" s="81">
        <f t="shared" ca="1" si="113"/>
        <v>0</v>
      </c>
      <c r="K142" s="13">
        <f t="shared" ca="1" si="118"/>
        <v>0</v>
      </c>
      <c r="L142" s="134">
        <f t="shared" ca="1" si="88"/>
        <v>1.6194948985331713E-2</v>
      </c>
    </row>
    <row r="143" spans="1:12" x14ac:dyDescent="0.25">
      <c r="A143" s="11" t="s">
        <v>75</v>
      </c>
      <c r="B143" s="11" t="s">
        <v>306</v>
      </c>
      <c r="C143" s="11" t="str">
        <f>VLOOKUP(B143,ListaCentralesSIC!$A$2:$C$244,2,FALSE)</f>
        <v>GNL/Diesel</v>
      </c>
      <c r="D143" s="11" t="str">
        <f>VLOOKUP(B143,ListaCentralesSIC!$A$2:$C$244,3,FALSE)</f>
        <v>Renca 110</v>
      </c>
      <c r="E143" s="119" t="s">
        <v>678</v>
      </c>
      <c r="F143" s="10" t="s">
        <v>16</v>
      </c>
      <c r="G143" s="10" t="s">
        <v>675</v>
      </c>
      <c r="H143" s="13">
        <f>SUMIF(AuxInyeccionesSIC!$B$2:$B$824,B143,AuxInyeccionesSIC!$C$2:$C$824)</f>
        <v>650.12519699999996</v>
      </c>
      <c r="I143" s="81">
        <f ca="1">IF(G143="Indirecta",VLOOKUP(B143,AuxPartFluGWh!$C$5:$U$152,MATCH(E143,AuxPartFluGWh!$D$4:$U$4,0)+1,FALSE)/H143,100%)</f>
        <v>0</v>
      </c>
      <c r="J143" s="81">
        <f t="shared" ca="1" si="113"/>
        <v>0</v>
      </c>
      <c r="K143" s="13">
        <f t="shared" ca="1" si="1"/>
        <v>0</v>
      </c>
      <c r="L143" s="134">
        <f t="shared" ref="L143" ca="1" si="120">SUM(I143:I146)</f>
        <v>7.7639246037718677E-3</v>
      </c>
    </row>
    <row r="144" spans="1:12" x14ac:dyDescent="0.25">
      <c r="A144" s="11" t="s">
        <v>75</v>
      </c>
      <c r="B144" s="11" t="s">
        <v>306</v>
      </c>
      <c r="C144" s="11" t="str">
        <f>VLOOKUP(B144,ListaCentralesSIC!$A$2:$C$244,2,FALSE)</f>
        <v>GNL/Diesel</v>
      </c>
      <c r="D144" s="11" t="str">
        <f>VLOOKUP(B144,ListaCentralesSIC!$A$2:$C$244,3,FALSE)</f>
        <v>Renca 110</v>
      </c>
      <c r="E144" s="119" t="s">
        <v>680</v>
      </c>
      <c r="F144" s="10" t="s">
        <v>30</v>
      </c>
      <c r="G144" s="10" t="s">
        <v>675</v>
      </c>
      <c r="H144" s="13">
        <f>SUMIF(AuxInyeccionesSIC!$B$2:$B$824,B144,AuxInyeccionesSIC!$C$2:$C$824)</f>
        <v>650.12519699999996</v>
      </c>
      <c r="I144" s="81">
        <f ca="1">IF(G144="Indirecta",VLOOKUP(B144,AuxPartFluGWh!$C$5:$U$152,MATCH(E144,AuxPartFluGWh!$D$4:$U$4,0)+1,FALSE)/H144,100%)</f>
        <v>0</v>
      </c>
      <c r="J144" s="81">
        <f t="shared" ca="1" si="113"/>
        <v>0</v>
      </c>
      <c r="K144" s="13">
        <f t="shared" ref="K144:K146" ca="1" si="121">H144*J144</f>
        <v>0</v>
      </c>
      <c r="L144" s="134">
        <f t="shared" ref="L144" ca="1" si="122">L143</f>
        <v>7.7639246037718677E-3</v>
      </c>
    </row>
    <row r="145" spans="1:12" x14ac:dyDescent="0.25">
      <c r="A145" s="11" t="s">
        <v>75</v>
      </c>
      <c r="B145" s="11" t="s">
        <v>306</v>
      </c>
      <c r="C145" s="11" t="str">
        <f>VLOOKUP(B145,ListaCentralesSIC!$A$2:$C$244,2,FALSE)</f>
        <v>GNL/Diesel</v>
      </c>
      <c r="D145" s="11" t="str">
        <f>VLOOKUP(B145,ListaCentralesSIC!$A$2:$C$244,3,FALSE)</f>
        <v>Renca 110</v>
      </c>
      <c r="E145" s="119" t="s">
        <v>681</v>
      </c>
      <c r="F145" s="10" t="s">
        <v>14</v>
      </c>
      <c r="G145" s="10" t="s">
        <v>675</v>
      </c>
      <c r="H145" s="13">
        <f>SUMIF(AuxInyeccionesSIC!$B$2:$B$824,B145,AuxInyeccionesSIC!$C$2:$C$824)</f>
        <v>650.12519699999996</v>
      </c>
      <c r="I145" s="81">
        <f ca="1">IF(G145="Indirecta",VLOOKUP(B145,AuxPartFluGWh!$C$5:$U$152,MATCH(E145,AuxPartFluGWh!$D$4:$U$4,0)+1,FALSE)/H145,100%)</f>
        <v>7.7639246037718677E-3</v>
      </c>
      <c r="J145" s="81">
        <f t="shared" ca="1" si="113"/>
        <v>1</v>
      </c>
      <c r="K145" s="13">
        <f t="shared" ca="1" si="121"/>
        <v>650.12519699999996</v>
      </c>
      <c r="L145" s="134">
        <f t="shared" ca="1" si="88"/>
        <v>7.7639246037718677E-3</v>
      </c>
    </row>
    <row r="146" spans="1:12" x14ac:dyDescent="0.25">
      <c r="A146" s="11" t="s">
        <v>75</v>
      </c>
      <c r="B146" s="11" t="s">
        <v>306</v>
      </c>
      <c r="C146" s="11" t="str">
        <f>VLOOKUP(B146,ListaCentralesSIC!$A$2:$C$244,2,FALSE)</f>
        <v>GNL/Diesel</v>
      </c>
      <c r="D146" s="11" t="str">
        <f>VLOOKUP(B146,ListaCentralesSIC!$A$2:$C$244,3,FALSE)</f>
        <v>Renca 110</v>
      </c>
      <c r="E146" s="119" t="s">
        <v>682</v>
      </c>
      <c r="F146" s="10" t="s">
        <v>41</v>
      </c>
      <c r="G146" s="10" t="s">
        <v>675</v>
      </c>
      <c r="H146" s="13">
        <f>SUMIF(AuxInyeccionesSIC!$B$2:$B$824,B146,AuxInyeccionesSIC!$C$2:$C$824)</f>
        <v>650.12519699999996</v>
      </c>
      <c r="I146" s="81">
        <f ca="1">IF(G146="Indirecta",VLOOKUP(B146,AuxPartFluGWh!$C$5:$U$152,MATCH(E146,AuxPartFluGWh!$D$4:$U$4,0)+1,FALSE)/H146,100%)</f>
        <v>0</v>
      </c>
      <c r="J146" s="81">
        <f t="shared" ca="1" si="113"/>
        <v>0</v>
      </c>
      <c r="K146" s="13">
        <f t="shared" ca="1" si="121"/>
        <v>0</v>
      </c>
      <c r="L146" s="134">
        <f t="shared" ca="1" si="88"/>
        <v>7.7639246037718677E-3</v>
      </c>
    </row>
    <row r="147" spans="1:12" x14ac:dyDescent="0.25">
      <c r="A147" s="11" t="s">
        <v>75</v>
      </c>
      <c r="B147" s="11" t="s">
        <v>307</v>
      </c>
      <c r="C147" s="11" t="str">
        <f>VLOOKUP(B147,ListaCentralesSIC!$A$2:$C$244,2,FALSE)</f>
        <v>GNL/Diesel</v>
      </c>
      <c r="D147" s="11" t="str">
        <f>VLOOKUP(B147,ListaCentralesSIC!$A$2:$C$244,3,FALSE)</f>
        <v>Renca 110</v>
      </c>
      <c r="E147" s="119" t="s">
        <v>678</v>
      </c>
      <c r="F147" s="10" t="s">
        <v>16</v>
      </c>
      <c r="G147" s="10" t="s">
        <v>675</v>
      </c>
      <c r="H147" s="13">
        <f>SUMIF(AuxInyeccionesSIC!$B$2:$B$824,B147,AuxInyeccionesSIC!$C$2:$C$824)</f>
        <v>22.479928600000001</v>
      </c>
      <c r="I147" s="81">
        <f ca="1">IF(G147="Indirecta",VLOOKUP(B147,AuxPartFluGWh!$C$5:$U$152,MATCH(E147,AuxPartFluGWh!$D$4:$U$4,0)+1,FALSE)/H147,100%)</f>
        <v>0</v>
      </c>
      <c r="J147" s="81">
        <v>0.25</v>
      </c>
      <c r="K147" s="13">
        <f t="shared" si="1"/>
        <v>5.6199821500000002</v>
      </c>
      <c r="L147" s="134">
        <f t="shared" ref="L147" ca="1" si="123">SUM(I147:I150)</f>
        <v>0</v>
      </c>
    </row>
    <row r="148" spans="1:12" x14ac:dyDescent="0.25">
      <c r="A148" s="11" t="s">
        <v>75</v>
      </c>
      <c r="B148" s="11" t="s">
        <v>307</v>
      </c>
      <c r="C148" s="11" t="str">
        <f>VLOOKUP(B148,ListaCentralesSIC!$A$2:$C$244,2,FALSE)</f>
        <v>GNL/Diesel</v>
      </c>
      <c r="D148" s="11" t="str">
        <f>VLOOKUP(B148,ListaCentralesSIC!$A$2:$C$244,3,FALSE)</f>
        <v>Renca 110</v>
      </c>
      <c r="E148" s="119" t="s">
        <v>680</v>
      </c>
      <c r="F148" s="10" t="s">
        <v>30</v>
      </c>
      <c r="G148" s="10" t="s">
        <v>675</v>
      </c>
      <c r="H148" s="13">
        <f>SUMIF(AuxInyeccionesSIC!$B$2:$B$824,B148,AuxInyeccionesSIC!$C$2:$C$824)</f>
        <v>22.479928600000001</v>
      </c>
      <c r="I148" s="81">
        <f ca="1">IF(G148="Indirecta",VLOOKUP(B148,AuxPartFluGWh!$C$5:$U$152,MATCH(E148,AuxPartFluGWh!$D$4:$U$4,0)+1,FALSE)/H148,100%)</f>
        <v>0</v>
      </c>
      <c r="J148" s="81">
        <v>0.25</v>
      </c>
      <c r="K148" s="13">
        <f t="shared" ref="K148:K150" si="124">H148*J148</f>
        <v>5.6199821500000002</v>
      </c>
      <c r="L148" s="134">
        <f t="shared" ref="L148" ca="1" si="125">L147</f>
        <v>0</v>
      </c>
    </row>
    <row r="149" spans="1:12" x14ac:dyDescent="0.25">
      <c r="A149" s="11" t="s">
        <v>75</v>
      </c>
      <c r="B149" s="11" t="s">
        <v>307</v>
      </c>
      <c r="C149" s="11" t="str">
        <f>VLOOKUP(B149,ListaCentralesSIC!$A$2:$C$244,2,FALSE)</f>
        <v>GNL/Diesel</v>
      </c>
      <c r="D149" s="11" t="str">
        <f>VLOOKUP(B149,ListaCentralesSIC!$A$2:$C$244,3,FALSE)</f>
        <v>Renca 110</v>
      </c>
      <c r="E149" s="119" t="s">
        <v>681</v>
      </c>
      <c r="F149" s="10" t="s">
        <v>14</v>
      </c>
      <c r="G149" s="10" t="s">
        <v>675</v>
      </c>
      <c r="H149" s="13">
        <f>SUMIF(AuxInyeccionesSIC!$B$2:$B$824,B149,AuxInyeccionesSIC!$C$2:$C$824)</f>
        <v>22.479928600000001</v>
      </c>
      <c r="I149" s="81">
        <f ca="1">IF(G149="Indirecta",VLOOKUP(B149,AuxPartFluGWh!$C$5:$U$152,MATCH(E149,AuxPartFluGWh!$D$4:$U$4,0)+1,FALSE)/H149,100%)</f>
        <v>0</v>
      </c>
      <c r="J149" s="81">
        <v>0.25</v>
      </c>
      <c r="K149" s="13">
        <f t="shared" si="124"/>
        <v>5.6199821500000002</v>
      </c>
      <c r="L149" s="134">
        <f t="shared" ca="1" si="88"/>
        <v>0</v>
      </c>
    </row>
    <row r="150" spans="1:12" x14ac:dyDescent="0.25">
      <c r="A150" s="11" t="s">
        <v>75</v>
      </c>
      <c r="B150" s="11" t="s">
        <v>307</v>
      </c>
      <c r="C150" s="11" t="str">
        <f>VLOOKUP(B150,ListaCentralesSIC!$A$2:$C$244,2,FALSE)</f>
        <v>GNL/Diesel</v>
      </c>
      <c r="D150" s="11" t="str">
        <f>VLOOKUP(B150,ListaCentralesSIC!$A$2:$C$244,3,FALSE)</f>
        <v>Renca 110</v>
      </c>
      <c r="E150" s="119" t="s">
        <v>682</v>
      </c>
      <c r="F150" s="10" t="s">
        <v>41</v>
      </c>
      <c r="G150" s="10" t="s">
        <v>675</v>
      </c>
      <c r="H150" s="13">
        <f>SUMIF(AuxInyeccionesSIC!$B$2:$B$824,B150,AuxInyeccionesSIC!$C$2:$C$824)</f>
        <v>22.479928600000001</v>
      </c>
      <c r="I150" s="81">
        <f ca="1">IF(G150="Indirecta",VLOOKUP(B150,AuxPartFluGWh!$C$5:$U$152,MATCH(E150,AuxPartFluGWh!$D$4:$U$4,0)+1,FALSE)/H150,100%)</f>
        <v>0</v>
      </c>
      <c r="J150" s="81">
        <v>0.25</v>
      </c>
      <c r="K150" s="13">
        <f t="shared" si="124"/>
        <v>5.6199821500000002</v>
      </c>
      <c r="L150" s="134">
        <f t="shared" ca="1" si="88"/>
        <v>0</v>
      </c>
    </row>
    <row r="151" spans="1:12" x14ac:dyDescent="0.25">
      <c r="A151" s="11" t="s">
        <v>75</v>
      </c>
      <c r="B151" s="11" t="s">
        <v>308</v>
      </c>
      <c r="C151" s="11" t="str">
        <f>VLOOKUP(B151,ListaCentralesSIC!$A$2:$C$244,2,FALSE)</f>
        <v>GNL/Diesel</v>
      </c>
      <c r="D151" s="11" t="str">
        <f>VLOOKUP(B151,ListaCentralesSIC!$A$2:$C$244,3,FALSE)</f>
        <v>Renca 110</v>
      </c>
      <c r="E151" s="119" t="s">
        <v>678</v>
      </c>
      <c r="F151" s="10" t="s">
        <v>16</v>
      </c>
      <c r="G151" s="10" t="s">
        <v>675</v>
      </c>
      <c r="H151" s="13">
        <f>SUMIF(AuxInyeccionesSIC!$B$2:$B$824,B151,AuxInyeccionesSIC!$C$2:$C$824)</f>
        <v>1140.864411</v>
      </c>
      <c r="I151" s="81">
        <f ca="1">IF(G151="Indirecta",VLOOKUP(B151,AuxPartFluGWh!$C$5:$U$152,MATCH(E151,AuxPartFluGWh!$D$4:$U$4,0)+1,FALSE)/H151,100%)</f>
        <v>0</v>
      </c>
      <c r="J151" s="81">
        <v>0.25</v>
      </c>
      <c r="K151" s="13">
        <f t="shared" si="1"/>
        <v>285.21610275</v>
      </c>
      <c r="L151" s="134">
        <f t="shared" ref="L151" ca="1" si="126">SUM(I151:I154)</f>
        <v>0</v>
      </c>
    </row>
    <row r="152" spans="1:12" x14ac:dyDescent="0.25">
      <c r="A152" s="11" t="s">
        <v>75</v>
      </c>
      <c r="B152" s="11" t="s">
        <v>308</v>
      </c>
      <c r="C152" s="11" t="str">
        <f>VLOOKUP(B152,ListaCentralesSIC!$A$2:$C$244,2,FALSE)</f>
        <v>GNL/Diesel</v>
      </c>
      <c r="D152" s="11" t="str">
        <f>VLOOKUP(B152,ListaCentralesSIC!$A$2:$C$244,3,FALSE)</f>
        <v>Renca 110</v>
      </c>
      <c r="E152" s="119" t="s">
        <v>680</v>
      </c>
      <c r="F152" s="10" t="s">
        <v>30</v>
      </c>
      <c r="G152" s="10" t="s">
        <v>675</v>
      </c>
      <c r="H152" s="13">
        <f>SUMIF(AuxInyeccionesSIC!$B$2:$B$824,B152,AuxInyeccionesSIC!$C$2:$C$824)</f>
        <v>1140.864411</v>
      </c>
      <c r="I152" s="81">
        <f ca="1">IF(G152="Indirecta",VLOOKUP(B152,AuxPartFluGWh!$C$5:$U$152,MATCH(E152,AuxPartFluGWh!$D$4:$U$4,0)+1,FALSE)/H152,100%)</f>
        <v>0</v>
      </c>
      <c r="J152" s="81">
        <v>0.25</v>
      </c>
      <c r="K152" s="13">
        <f t="shared" ref="K152:K154" si="127">H152*J152</f>
        <v>285.21610275</v>
      </c>
      <c r="L152" s="134">
        <f t="shared" ref="L152" ca="1" si="128">L151</f>
        <v>0</v>
      </c>
    </row>
    <row r="153" spans="1:12" x14ac:dyDescent="0.25">
      <c r="A153" s="11" t="s">
        <v>75</v>
      </c>
      <c r="B153" s="11" t="s">
        <v>308</v>
      </c>
      <c r="C153" s="11" t="str">
        <f>VLOOKUP(B153,ListaCentralesSIC!$A$2:$C$244,2,FALSE)</f>
        <v>GNL/Diesel</v>
      </c>
      <c r="D153" s="11" t="str">
        <f>VLOOKUP(B153,ListaCentralesSIC!$A$2:$C$244,3,FALSE)</f>
        <v>Renca 110</v>
      </c>
      <c r="E153" s="119" t="s">
        <v>681</v>
      </c>
      <c r="F153" s="10" t="s">
        <v>14</v>
      </c>
      <c r="G153" s="10" t="s">
        <v>675</v>
      </c>
      <c r="H153" s="13">
        <f>SUMIF(AuxInyeccionesSIC!$B$2:$B$824,B153,AuxInyeccionesSIC!$C$2:$C$824)</f>
        <v>1140.864411</v>
      </c>
      <c r="I153" s="81">
        <f ca="1">IF(G153="Indirecta",VLOOKUP(B153,AuxPartFluGWh!$C$5:$U$152,MATCH(E153,AuxPartFluGWh!$D$4:$U$4,0)+1,FALSE)/H153,100%)</f>
        <v>0</v>
      </c>
      <c r="J153" s="81">
        <v>0.25</v>
      </c>
      <c r="K153" s="13">
        <f t="shared" si="127"/>
        <v>285.21610275</v>
      </c>
      <c r="L153" s="134">
        <f t="shared" ca="1" si="88"/>
        <v>0</v>
      </c>
    </row>
    <row r="154" spans="1:12" x14ac:dyDescent="0.25">
      <c r="A154" s="11" t="s">
        <v>75</v>
      </c>
      <c r="B154" s="11" t="s">
        <v>308</v>
      </c>
      <c r="C154" s="11" t="str">
        <f>VLOOKUP(B154,ListaCentralesSIC!$A$2:$C$244,2,FALSE)</f>
        <v>GNL/Diesel</v>
      </c>
      <c r="D154" s="11" t="str">
        <f>VLOOKUP(B154,ListaCentralesSIC!$A$2:$C$244,3,FALSE)</f>
        <v>Renca 110</v>
      </c>
      <c r="E154" s="119" t="s">
        <v>682</v>
      </c>
      <c r="F154" s="10" t="s">
        <v>41</v>
      </c>
      <c r="G154" s="10" t="s">
        <v>675</v>
      </c>
      <c r="H154" s="13">
        <f>SUMIF(AuxInyeccionesSIC!$B$2:$B$824,B154,AuxInyeccionesSIC!$C$2:$C$824)</f>
        <v>1140.864411</v>
      </c>
      <c r="I154" s="81">
        <f ca="1">IF(G154="Indirecta",VLOOKUP(B154,AuxPartFluGWh!$C$5:$U$152,MATCH(E154,AuxPartFluGWh!$D$4:$U$4,0)+1,FALSE)/H154,100%)</f>
        <v>0</v>
      </c>
      <c r="J154" s="81">
        <v>0.25</v>
      </c>
      <c r="K154" s="13">
        <f t="shared" si="127"/>
        <v>285.21610275</v>
      </c>
      <c r="L154" s="134">
        <f t="shared" ca="1" si="88"/>
        <v>0</v>
      </c>
    </row>
    <row r="155" spans="1:12" x14ac:dyDescent="0.25">
      <c r="A155" s="11" t="s">
        <v>75</v>
      </c>
      <c r="B155" s="11" t="s">
        <v>309</v>
      </c>
      <c r="C155" s="11" t="str">
        <f>VLOOKUP(B155,ListaCentralesSIC!$A$2:$C$244,2,FALSE)</f>
        <v>GNL/Diesel</v>
      </c>
      <c r="D155" s="11" t="str">
        <f>VLOOKUP(B155,ListaCentralesSIC!$A$2:$C$244,3,FALSE)</f>
        <v>Renca 110</v>
      </c>
      <c r="E155" s="119" t="s">
        <v>678</v>
      </c>
      <c r="F155" s="10" t="s">
        <v>16</v>
      </c>
      <c r="G155" s="10" t="s">
        <v>675</v>
      </c>
      <c r="H155" s="13">
        <f>SUMIF(AuxInyeccionesSIC!$B$2:$B$824,B155,AuxInyeccionesSIC!$C$2:$C$824)</f>
        <v>545.30174999999997</v>
      </c>
      <c r="I155" s="81">
        <f ca="1">IF(G155="Indirecta",VLOOKUP(B155,AuxPartFluGWh!$C$5:$U$152,MATCH(E155,AuxPartFluGWh!$D$4:$U$4,0)+1,FALSE)/H155,100%)</f>
        <v>0</v>
      </c>
      <c r="J155" s="81">
        <v>0.25</v>
      </c>
      <c r="K155" s="13">
        <f t="shared" si="1"/>
        <v>136.32543749999999</v>
      </c>
      <c r="L155" s="134">
        <f t="shared" ref="L155" ca="1" si="129">SUM(I155:I158)</f>
        <v>0</v>
      </c>
    </row>
    <row r="156" spans="1:12" x14ac:dyDescent="0.25">
      <c r="A156" s="11" t="s">
        <v>75</v>
      </c>
      <c r="B156" s="11" t="s">
        <v>309</v>
      </c>
      <c r="C156" s="11" t="str">
        <f>VLOOKUP(B156,ListaCentralesSIC!$A$2:$C$244,2,FALSE)</f>
        <v>GNL/Diesel</v>
      </c>
      <c r="D156" s="11" t="str">
        <f>VLOOKUP(B156,ListaCentralesSIC!$A$2:$C$244,3,FALSE)</f>
        <v>Renca 110</v>
      </c>
      <c r="E156" s="119" t="s">
        <v>680</v>
      </c>
      <c r="F156" s="10" t="s">
        <v>30</v>
      </c>
      <c r="G156" s="10" t="s">
        <v>675</v>
      </c>
      <c r="H156" s="13">
        <f>SUMIF(AuxInyeccionesSIC!$B$2:$B$824,B156,AuxInyeccionesSIC!$C$2:$C$824)</f>
        <v>545.30174999999997</v>
      </c>
      <c r="I156" s="81">
        <f ca="1">IF(G156="Indirecta",VLOOKUP(B156,AuxPartFluGWh!$C$5:$U$152,MATCH(E156,AuxPartFluGWh!$D$4:$U$4,0)+1,FALSE)/H156,100%)</f>
        <v>0</v>
      </c>
      <c r="J156" s="81">
        <v>0.25</v>
      </c>
      <c r="K156" s="13">
        <f t="shared" ref="K156:K158" si="130">H156*J156</f>
        <v>136.32543749999999</v>
      </c>
      <c r="L156" s="134">
        <f t="shared" ref="L156" ca="1" si="131">L155</f>
        <v>0</v>
      </c>
    </row>
    <row r="157" spans="1:12" x14ac:dyDescent="0.25">
      <c r="A157" s="11" t="s">
        <v>75</v>
      </c>
      <c r="B157" s="11" t="s">
        <v>309</v>
      </c>
      <c r="C157" s="11" t="str">
        <f>VLOOKUP(B157,ListaCentralesSIC!$A$2:$C$244,2,FALSE)</f>
        <v>GNL/Diesel</v>
      </c>
      <c r="D157" s="11" t="str">
        <f>VLOOKUP(B157,ListaCentralesSIC!$A$2:$C$244,3,FALSE)</f>
        <v>Renca 110</v>
      </c>
      <c r="E157" s="119" t="s">
        <v>681</v>
      </c>
      <c r="F157" s="10" t="s">
        <v>14</v>
      </c>
      <c r="G157" s="10" t="s">
        <v>675</v>
      </c>
      <c r="H157" s="13">
        <f>SUMIF(AuxInyeccionesSIC!$B$2:$B$824,B157,AuxInyeccionesSIC!$C$2:$C$824)</f>
        <v>545.30174999999997</v>
      </c>
      <c r="I157" s="81">
        <f ca="1">IF(G157="Indirecta",VLOOKUP(B157,AuxPartFluGWh!$C$5:$U$152,MATCH(E157,AuxPartFluGWh!$D$4:$U$4,0)+1,FALSE)/H157,100%)</f>
        <v>0</v>
      </c>
      <c r="J157" s="81">
        <v>0.25</v>
      </c>
      <c r="K157" s="13">
        <f t="shared" si="130"/>
        <v>136.32543749999999</v>
      </c>
      <c r="L157" s="134">
        <f t="shared" ca="1" si="88"/>
        <v>0</v>
      </c>
    </row>
    <row r="158" spans="1:12" x14ac:dyDescent="0.25">
      <c r="A158" s="11" t="s">
        <v>75</v>
      </c>
      <c r="B158" s="11" t="s">
        <v>309</v>
      </c>
      <c r="C158" s="11" t="str">
        <f>VLOOKUP(B158,ListaCentralesSIC!$A$2:$C$244,2,FALSE)</f>
        <v>GNL/Diesel</v>
      </c>
      <c r="D158" s="11" t="str">
        <f>VLOOKUP(B158,ListaCentralesSIC!$A$2:$C$244,3,FALSE)</f>
        <v>Renca 110</v>
      </c>
      <c r="E158" s="119" t="s">
        <v>682</v>
      </c>
      <c r="F158" s="10" t="s">
        <v>41</v>
      </c>
      <c r="G158" s="10" t="s">
        <v>675</v>
      </c>
      <c r="H158" s="13">
        <f>SUMIF(AuxInyeccionesSIC!$B$2:$B$824,B158,AuxInyeccionesSIC!$C$2:$C$824)</f>
        <v>545.30174999999997</v>
      </c>
      <c r="I158" s="81">
        <f ca="1">IF(G158="Indirecta",VLOOKUP(B158,AuxPartFluGWh!$C$5:$U$152,MATCH(E158,AuxPartFluGWh!$D$4:$U$4,0)+1,FALSE)/H158,100%)</f>
        <v>0</v>
      </c>
      <c r="J158" s="81">
        <v>0.25</v>
      </c>
      <c r="K158" s="13">
        <f t="shared" si="130"/>
        <v>136.32543749999999</v>
      </c>
      <c r="L158" s="134">
        <f t="shared" ca="1" si="88"/>
        <v>0</v>
      </c>
    </row>
    <row r="159" spans="1:12" x14ac:dyDescent="0.25">
      <c r="A159" s="11" t="s">
        <v>75</v>
      </c>
      <c r="B159" s="11" t="s">
        <v>333</v>
      </c>
      <c r="C159" s="11" t="str">
        <f>VLOOKUP(B159,ListaCentralesSIC!$A$2:$C$244,2,FALSE)</f>
        <v>Pasada</v>
      </c>
      <c r="D159" s="11" t="str">
        <f>VLOOKUP(B159,ListaCentralesSIC!$A$2:$C$244,3,FALSE)</f>
        <v>Florida 110</v>
      </c>
      <c r="E159" s="119" t="s">
        <v>678</v>
      </c>
      <c r="F159" s="10" t="s">
        <v>16</v>
      </c>
      <c r="G159" s="10" t="s">
        <v>675</v>
      </c>
      <c r="H159" s="13">
        <f>SUMIF(AuxInyeccionesSIC!$B$2:$B$824,B159,AuxInyeccionesSIC!$C$2:$C$824)</f>
        <v>522.55962399999999</v>
      </c>
      <c r="I159" s="81">
        <f ca="1">IF(G159="Indirecta",VLOOKUP(B159,AuxPartFluGWh!$C$5:$U$152,MATCH(E159,AuxPartFluGWh!$D$4:$U$4,0)+1,FALSE)/H159,100%)</f>
        <v>0</v>
      </c>
      <c r="J159" s="81">
        <f t="shared" ca="1" si="113"/>
        <v>0</v>
      </c>
      <c r="K159" s="13">
        <f t="shared" ca="1" si="1"/>
        <v>0</v>
      </c>
      <c r="L159" s="134">
        <f t="shared" ref="L159" ca="1" si="132">SUM(I159:I162)</f>
        <v>2.7738909783580235E-2</v>
      </c>
    </row>
    <row r="160" spans="1:12" x14ac:dyDescent="0.25">
      <c r="A160" s="11" t="s">
        <v>75</v>
      </c>
      <c r="B160" s="11" t="s">
        <v>333</v>
      </c>
      <c r="C160" s="11" t="str">
        <f>VLOOKUP(B160,ListaCentralesSIC!$A$2:$C$244,2,FALSE)</f>
        <v>Pasada</v>
      </c>
      <c r="D160" s="11" t="str">
        <f>VLOOKUP(B160,ListaCentralesSIC!$A$2:$C$244,3,FALSE)</f>
        <v>Florida 110</v>
      </c>
      <c r="E160" s="119" t="s">
        <v>680</v>
      </c>
      <c r="F160" s="10" t="s">
        <v>30</v>
      </c>
      <c r="G160" s="10" t="s">
        <v>675</v>
      </c>
      <c r="H160" s="13">
        <f>SUMIF(AuxInyeccionesSIC!$B$2:$B$824,B160,AuxInyeccionesSIC!$C$2:$C$824)</f>
        <v>522.55962399999999</v>
      </c>
      <c r="I160" s="81">
        <f ca="1">IF(G160="Indirecta",VLOOKUP(B160,AuxPartFluGWh!$C$5:$U$152,MATCH(E160,AuxPartFluGWh!$D$4:$U$4,0)+1,FALSE)/H160,100%)</f>
        <v>0</v>
      </c>
      <c r="J160" s="81">
        <f t="shared" ca="1" si="113"/>
        <v>0</v>
      </c>
      <c r="K160" s="13">
        <f t="shared" ref="K160:K162" ca="1" si="133">H160*J160</f>
        <v>0</v>
      </c>
      <c r="L160" s="134">
        <f t="shared" ref="L160" ca="1" si="134">L159</f>
        <v>2.7738909783580235E-2</v>
      </c>
    </row>
    <row r="161" spans="1:12" x14ac:dyDescent="0.25">
      <c r="A161" s="11" t="s">
        <v>75</v>
      </c>
      <c r="B161" s="11" t="s">
        <v>333</v>
      </c>
      <c r="C161" s="11" t="str">
        <f>VLOOKUP(B161,ListaCentralesSIC!$A$2:$C$244,2,FALSE)</f>
        <v>Pasada</v>
      </c>
      <c r="D161" s="11" t="str">
        <f>VLOOKUP(B161,ListaCentralesSIC!$A$2:$C$244,3,FALSE)</f>
        <v>Florida 110</v>
      </c>
      <c r="E161" s="119" t="s">
        <v>681</v>
      </c>
      <c r="F161" s="10" t="s">
        <v>14</v>
      </c>
      <c r="G161" s="10" t="s">
        <v>675</v>
      </c>
      <c r="H161" s="13">
        <f>SUMIF(AuxInyeccionesSIC!$B$2:$B$824,B161,AuxInyeccionesSIC!$C$2:$C$824)</f>
        <v>522.55962399999999</v>
      </c>
      <c r="I161" s="81">
        <f ca="1">IF(G161="Indirecta",VLOOKUP(B161,AuxPartFluGWh!$C$5:$U$152,MATCH(E161,AuxPartFluGWh!$D$4:$U$4,0)+1,FALSE)/H161,100%)</f>
        <v>2.7738909783580235E-2</v>
      </c>
      <c r="J161" s="81">
        <f t="shared" ca="1" si="113"/>
        <v>1</v>
      </c>
      <c r="K161" s="13">
        <f t="shared" ca="1" si="133"/>
        <v>522.55962399999999</v>
      </c>
      <c r="L161" s="134">
        <f t="shared" ca="1" si="88"/>
        <v>2.7738909783580235E-2</v>
      </c>
    </row>
    <row r="162" spans="1:12" x14ac:dyDescent="0.25">
      <c r="A162" s="11" t="s">
        <v>75</v>
      </c>
      <c r="B162" s="11" t="s">
        <v>333</v>
      </c>
      <c r="C162" s="11" t="str">
        <f>VLOOKUP(B162,ListaCentralesSIC!$A$2:$C$244,2,FALSE)</f>
        <v>Pasada</v>
      </c>
      <c r="D162" s="11" t="str">
        <f>VLOOKUP(B162,ListaCentralesSIC!$A$2:$C$244,3,FALSE)</f>
        <v>Florida 110</v>
      </c>
      <c r="E162" s="119" t="s">
        <v>682</v>
      </c>
      <c r="F162" s="10" t="s">
        <v>41</v>
      </c>
      <c r="G162" s="10" t="s">
        <v>675</v>
      </c>
      <c r="H162" s="13">
        <f>SUMIF(AuxInyeccionesSIC!$B$2:$B$824,B162,AuxInyeccionesSIC!$C$2:$C$824)</f>
        <v>522.55962399999999</v>
      </c>
      <c r="I162" s="81">
        <f ca="1">IF(G162="Indirecta",VLOOKUP(B162,AuxPartFluGWh!$C$5:$U$152,MATCH(E162,AuxPartFluGWh!$D$4:$U$4,0)+1,FALSE)/H162,100%)</f>
        <v>0</v>
      </c>
      <c r="J162" s="81">
        <f t="shared" ca="1" si="113"/>
        <v>0</v>
      </c>
      <c r="K162" s="13">
        <f t="shared" ca="1" si="133"/>
        <v>0</v>
      </c>
      <c r="L162" s="134">
        <f t="shared" ca="1" si="88"/>
        <v>2.7738909783580235E-2</v>
      </c>
    </row>
    <row r="163" spans="1:12" x14ac:dyDescent="0.25">
      <c r="A163" s="11" t="s">
        <v>75</v>
      </c>
      <c r="B163" s="11" t="s">
        <v>342</v>
      </c>
      <c r="C163" s="11" t="str">
        <f>VLOOKUP(B163,ListaCentralesSIC!$A$2:$C$244,2,FALSE)</f>
        <v>Diesel</v>
      </c>
      <c r="D163" s="11" t="str">
        <f>VLOOKUP(B163,ListaCentralesSIC!$A$2:$C$244,3,FALSE)</f>
        <v>Renca 110</v>
      </c>
      <c r="E163" s="119" t="s">
        <v>678</v>
      </c>
      <c r="F163" s="10" t="s">
        <v>16</v>
      </c>
      <c r="G163" s="10" t="s">
        <v>675</v>
      </c>
      <c r="H163" s="13">
        <f>SUMIF(AuxInyeccionesSIC!$B$2:$B$824,B163,AuxInyeccionesSIC!$C$2:$C$824)</f>
        <v>1.0062321400000001</v>
      </c>
      <c r="I163" s="81">
        <f>IF(G163="Indirecta",VLOOKUP(B163,AuxPartFluGWh!$C$5:$U$152,MATCH(E163,AuxPartFluGWh!$D$4:$U$4,0)+1,FALSE)/H163,100%)</f>
        <v>0</v>
      </c>
      <c r="J163" s="81">
        <v>0.25</v>
      </c>
      <c r="K163" s="13">
        <f t="shared" si="1"/>
        <v>0.25155803500000001</v>
      </c>
      <c r="L163" s="134">
        <f t="shared" ref="L163" si="135">SUM(I163:I166)</f>
        <v>0</v>
      </c>
    </row>
    <row r="164" spans="1:12" x14ac:dyDescent="0.25">
      <c r="A164" s="11" t="s">
        <v>75</v>
      </c>
      <c r="B164" s="11" t="s">
        <v>342</v>
      </c>
      <c r="C164" s="11" t="str">
        <f>VLOOKUP(B164,ListaCentralesSIC!$A$2:$C$244,2,FALSE)</f>
        <v>Diesel</v>
      </c>
      <c r="D164" s="11" t="str">
        <f>VLOOKUP(B164,ListaCentralesSIC!$A$2:$C$244,3,FALSE)</f>
        <v>Renca 110</v>
      </c>
      <c r="E164" s="119" t="s">
        <v>680</v>
      </c>
      <c r="F164" s="10" t="s">
        <v>30</v>
      </c>
      <c r="G164" s="10" t="s">
        <v>675</v>
      </c>
      <c r="H164" s="13">
        <f>SUMIF(AuxInyeccionesSIC!$B$2:$B$824,B164,AuxInyeccionesSIC!$C$2:$C$824)</f>
        <v>1.0062321400000001</v>
      </c>
      <c r="I164" s="81">
        <f>IF(G164="Indirecta",VLOOKUP(B164,AuxPartFluGWh!$C$5:$U$152,MATCH(E164,AuxPartFluGWh!$D$4:$U$4,0)+1,FALSE)/H164,100%)</f>
        <v>0</v>
      </c>
      <c r="J164" s="81">
        <v>0.25</v>
      </c>
      <c r="K164" s="13">
        <f t="shared" ref="K164:K166" si="136">H164*J164</f>
        <v>0.25155803500000001</v>
      </c>
      <c r="L164" s="134">
        <f t="shared" ref="L164" si="137">L163</f>
        <v>0</v>
      </c>
    </row>
    <row r="165" spans="1:12" x14ac:dyDescent="0.25">
      <c r="A165" s="11" t="s">
        <v>75</v>
      </c>
      <c r="B165" s="11" t="s">
        <v>342</v>
      </c>
      <c r="C165" s="11" t="str">
        <f>VLOOKUP(B165,ListaCentralesSIC!$A$2:$C$244,2,FALSE)</f>
        <v>Diesel</v>
      </c>
      <c r="D165" s="11" t="str">
        <f>VLOOKUP(B165,ListaCentralesSIC!$A$2:$C$244,3,FALSE)</f>
        <v>Renca 110</v>
      </c>
      <c r="E165" s="119" t="s">
        <v>681</v>
      </c>
      <c r="F165" s="10" t="s">
        <v>14</v>
      </c>
      <c r="G165" s="10" t="s">
        <v>675</v>
      </c>
      <c r="H165" s="13">
        <f>SUMIF(AuxInyeccionesSIC!$B$2:$B$824,B165,AuxInyeccionesSIC!$C$2:$C$824)</f>
        <v>1.0062321400000001</v>
      </c>
      <c r="I165" s="81">
        <f>IF(G165="Indirecta",VLOOKUP(B165,AuxPartFluGWh!$C$5:$U$152,MATCH(E165,AuxPartFluGWh!$D$4:$U$4,0)+1,FALSE)/H165,100%)</f>
        <v>0</v>
      </c>
      <c r="J165" s="81">
        <v>0.25</v>
      </c>
      <c r="K165" s="13">
        <f t="shared" si="136"/>
        <v>0.25155803500000001</v>
      </c>
      <c r="L165" s="134">
        <f t="shared" si="88"/>
        <v>0</v>
      </c>
    </row>
    <row r="166" spans="1:12" x14ac:dyDescent="0.25">
      <c r="A166" s="11" t="s">
        <v>75</v>
      </c>
      <c r="B166" s="11" t="s">
        <v>342</v>
      </c>
      <c r="C166" s="11" t="str">
        <f>VLOOKUP(B166,ListaCentralesSIC!$A$2:$C$244,2,FALSE)</f>
        <v>Diesel</v>
      </c>
      <c r="D166" s="11" t="str">
        <f>VLOOKUP(B166,ListaCentralesSIC!$A$2:$C$244,3,FALSE)</f>
        <v>Renca 110</v>
      </c>
      <c r="E166" s="119" t="s">
        <v>682</v>
      </c>
      <c r="F166" s="10" t="s">
        <v>41</v>
      </c>
      <c r="G166" s="10" t="s">
        <v>675</v>
      </c>
      <c r="H166" s="13">
        <f>SUMIF(AuxInyeccionesSIC!$B$2:$B$824,B166,AuxInyeccionesSIC!$C$2:$C$824)</f>
        <v>1.0062321400000001</v>
      </c>
      <c r="I166" s="81">
        <f>IF(G166="Indirecta",VLOOKUP(B166,AuxPartFluGWh!$C$5:$U$152,MATCH(E166,AuxPartFluGWh!$D$4:$U$4,0)+1,FALSE)/H166,100%)</f>
        <v>0</v>
      </c>
      <c r="J166" s="81">
        <v>0.25</v>
      </c>
      <c r="K166" s="13">
        <f t="shared" si="136"/>
        <v>0.25155803500000001</v>
      </c>
      <c r="L166" s="134">
        <f t="shared" si="88"/>
        <v>0</v>
      </c>
    </row>
    <row r="167" spans="1:12" x14ac:dyDescent="0.25">
      <c r="A167" s="11" t="s">
        <v>75</v>
      </c>
      <c r="B167" s="11" t="s">
        <v>383</v>
      </c>
      <c r="C167" s="11" t="str">
        <f>VLOOKUP(B167,ListaCentralesSIC!$A$2:$C$244,2,FALSE)</f>
        <v>Pasada</v>
      </c>
      <c r="D167" s="11" t="str">
        <f>VLOOKUP(B167,ListaCentralesSIC!$A$2:$C$244,3,FALSE)</f>
        <v>Florida 110</v>
      </c>
      <c r="E167" s="119" t="s">
        <v>678</v>
      </c>
      <c r="F167" s="10" t="s">
        <v>16</v>
      </c>
      <c r="G167" s="10" t="s">
        <v>675</v>
      </c>
      <c r="H167" s="13">
        <f>SUMIF(AuxInyeccionesSIC!$B$2:$B$824,B167,AuxInyeccionesSIC!$C$2:$C$824)</f>
        <v>1773.0685699999999</v>
      </c>
      <c r="I167" s="81">
        <f ca="1">IF(G167="Indirecta",VLOOKUP(B167,AuxPartFluGWh!$C$5:$U$152,MATCH(E167,AuxPartFluGWh!$D$4:$U$4,0)+1,FALSE)/H167,100%)</f>
        <v>0</v>
      </c>
      <c r="J167" s="81">
        <f t="shared" ca="1" si="113"/>
        <v>0</v>
      </c>
      <c r="K167" s="13">
        <f t="shared" ca="1" si="1"/>
        <v>0</v>
      </c>
      <c r="L167" s="134">
        <f t="shared" ref="L167" ca="1" si="138">SUM(I167:I170)</f>
        <v>1.6717027955028655E-4</v>
      </c>
    </row>
    <row r="168" spans="1:12" x14ac:dyDescent="0.25">
      <c r="A168" s="11" t="s">
        <v>75</v>
      </c>
      <c r="B168" s="11" t="s">
        <v>383</v>
      </c>
      <c r="C168" s="11" t="str">
        <f>VLOOKUP(B168,ListaCentralesSIC!$A$2:$C$244,2,FALSE)</f>
        <v>Pasada</v>
      </c>
      <c r="D168" s="11" t="str">
        <f>VLOOKUP(B168,ListaCentralesSIC!$A$2:$C$244,3,FALSE)</f>
        <v>Florida 110</v>
      </c>
      <c r="E168" s="119" t="s">
        <v>680</v>
      </c>
      <c r="F168" s="10" t="s">
        <v>30</v>
      </c>
      <c r="G168" s="10" t="s">
        <v>675</v>
      </c>
      <c r="H168" s="13">
        <f>SUMIF(AuxInyeccionesSIC!$B$2:$B$824,B168,AuxInyeccionesSIC!$C$2:$C$824)</f>
        <v>1773.0685699999999</v>
      </c>
      <c r="I168" s="81">
        <f ca="1">IF(G168="Indirecta",VLOOKUP(B168,AuxPartFluGWh!$C$5:$U$152,MATCH(E168,AuxPartFluGWh!$D$4:$U$4,0)+1,FALSE)/H168,100%)</f>
        <v>0</v>
      </c>
      <c r="J168" s="81">
        <f t="shared" ca="1" si="113"/>
        <v>0</v>
      </c>
      <c r="K168" s="13">
        <f t="shared" ref="K168:K170" ca="1" si="139">H168*J168</f>
        <v>0</v>
      </c>
      <c r="L168" s="134">
        <f t="shared" ref="L168:L170" ca="1" si="140">L167</f>
        <v>1.6717027955028655E-4</v>
      </c>
    </row>
    <row r="169" spans="1:12" x14ac:dyDescent="0.25">
      <c r="A169" s="11" t="s">
        <v>75</v>
      </c>
      <c r="B169" s="11" t="s">
        <v>383</v>
      </c>
      <c r="C169" s="11" t="str">
        <f>VLOOKUP(B169,ListaCentralesSIC!$A$2:$C$244,2,FALSE)</f>
        <v>Pasada</v>
      </c>
      <c r="D169" s="11" t="str">
        <f>VLOOKUP(B169,ListaCentralesSIC!$A$2:$C$244,3,FALSE)</f>
        <v>Florida 110</v>
      </c>
      <c r="E169" s="119" t="s">
        <v>681</v>
      </c>
      <c r="F169" s="10" t="s">
        <v>14</v>
      </c>
      <c r="G169" s="10" t="s">
        <v>675</v>
      </c>
      <c r="H169" s="13">
        <f>SUMIF(AuxInyeccionesSIC!$B$2:$B$824,B169,AuxInyeccionesSIC!$C$2:$C$824)</f>
        <v>1773.0685699999999</v>
      </c>
      <c r="I169" s="81">
        <f ca="1">IF(G169="Indirecta",VLOOKUP(B169,AuxPartFluGWh!$C$5:$U$152,MATCH(E169,AuxPartFluGWh!$D$4:$U$4,0)+1,FALSE)/H169,100%)</f>
        <v>1.6717027955028655E-4</v>
      </c>
      <c r="J169" s="81">
        <f t="shared" ca="1" si="113"/>
        <v>1</v>
      </c>
      <c r="K169" s="13">
        <f t="shared" ca="1" si="139"/>
        <v>1773.0685699999999</v>
      </c>
      <c r="L169" s="134">
        <f t="shared" ca="1" si="140"/>
        <v>1.6717027955028655E-4</v>
      </c>
    </row>
    <row r="170" spans="1:12" x14ac:dyDescent="0.25">
      <c r="A170" s="11" t="s">
        <v>75</v>
      </c>
      <c r="B170" s="11" t="s">
        <v>383</v>
      </c>
      <c r="C170" s="11" t="str">
        <f>VLOOKUP(B170,ListaCentralesSIC!$A$2:$C$244,2,FALSE)</f>
        <v>Pasada</v>
      </c>
      <c r="D170" s="11" t="str">
        <f>VLOOKUP(B170,ListaCentralesSIC!$A$2:$C$244,3,FALSE)</f>
        <v>Florida 110</v>
      </c>
      <c r="E170" s="119" t="s">
        <v>682</v>
      </c>
      <c r="F170" s="10" t="s">
        <v>41</v>
      </c>
      <c r="G170" s="10" t="s">
        <v>675</v>
      </c>
      <c r="H170" s="13">
        <f>SUMIF(AuxInyeccionesSIC!$B$2:$B$824,B170,AuxInyeccionesSIC!$C$2:$C$824)</f>
        <v>1773.0685699999999</v>
      </c>
      <c r="I170" s="81">
        <f ca="1">IF(G170="Indirecta",VLOOKUP(B170,AuxPartFluGWh!$C$5:$U$152,MATCH(E170,AuxPartFluGWh!$D$4:$U$4,0)+1,FALSE)/H170,100%)</f>
        <v>0</v>
      </c>
      <c r="J170" s="81">
        <f t="shared" ca="1" si="113"/>
        <v>0</v>
      </c>
      <c r="K170" s="13">
        <f t="shared" ca="1" si="139"/>
        <v>0</v>
      </c>
      <c r="L170" s="134">
        <f t="shared" ca="1" si="140"/>
        <v>1.6717027955028655E-4</v>
      </c>
    </row>
    <row r="171" spans="1:12" x14ac:dyDescent="0.25">
      <c r="A171" s="11" t="s">
        <v>128</v>
      </c>
      <c r="B171" s="11" t="s">
        <v>197</v>
      </c>
      <c r="C171" s="11" t="str">
        <f>VLOOKUP(B171,ListaCentralesSIC!$A$2:$C$244,2,FALSE)</f>
        <v>ERNC</v>
      </c>
      <c r="D171" s="11" t="str">
        <f>VLOOKUP(B171,ListaCentralesSIC!$A$2:$C$244,3,FALSE)</f>
        <v>Itahue 154</v>
      </c>
      <c r="E171" s="24"/>
      <c r="F171" s="10" t="s">
        <v>20</v>
      </c>
      <c r="G171" s="10" t="s">
        <v>674</v>
      </c>
      <c r="H171" s="13">
        <f>SUMIF(AuxInyeccionesSIC!$B$2:$B$824,B171,AuxInyeccionesSIC!$C$2:$C$824)</f>
        <v>98.103999999999999</v>
      </c>
      <c r="I171" s="81">
        <f>IF(G171="Indirecta",VLOOKUP(B171,AuxPartFluGWh!$C$5:$U$152,MATCH(E171,AuxPartFluGWh!$D$4:$U$4,0)+1,FALSE)/H171,100%)</f>
        <v>1</v>
      </c>
      <c r="J171" s="81">
        <f t="shared" si="113"/>
        <v>1</v>
      </c>
      <c r="K171" s="13">
        <f t="shared" si="1"/>
        <v>98.103999999999999</v>
      </c>
    </row>
    <row r="172" spans="1:12" x14ac:dyDescent="0.25">
      <c r="A172" s="11" t="s">
        <v>128</v>
      </c>
      <c r="B172" s="11" t="s">
        <v>198</v>
      </c>
      <c r="C172" s="11" t="str">
        <f>VLOOKUP(B172,ListaCentralesSIC!$A$2:$C$244,2,FALSE)</f>
        <v>ERNC</v>
      </c>
      <c r="D172" s="11" t="str">
        <f>VLOOKUP(B172,ListaCentralesSIC!$A$2:$C$244,3,FALSE)</f>
        <v>Itahue 154</v>
      </c>
      <c r="E172" s="24"/>
      <c r="F172" s="10" t="s">
        <v>20</v>
      </c>
      <c r="G172" s="10" t="s">
        <v>674</v>
      </c>
      <c r="H172" s="13">
        <f>SUMIF(AuxInyeccionesSIC!$B$2:$B$824,B172,AuxInyeccionesSIC!$C$2:$C$824)</f>
        <v>15.845982150000001</v>
      </c>
      <c r="I172" s="81">
        <f>IF(G172="Indirecta",VLOOKUP(B172,AuxPartFluGWh!$C$5:$U$152,MATCH(E172,AuxPartFluGWh!$D$4:$U$4,0)+1,FALSE)/H172,100%)</f>
        <v>1</v>
      </c>
      <c r="J172" s="81">
        <f t="shared" si="113"/>
        <v>1</v>
      </c>
      <c r="K172" s="13">
        <f t="shared" si="1"/>
        <v>15.845982150000001</v>
      </c>
    </row>
    <row r="173" spans="1:12" x14ac:dyDescent="0.25">
      <c r="A173" s="11" t="s">
        <v>128</v>
      </c>
      <c r="B173" s="11" t="s">
        <v>199</v>
      </c>
      <c r="C173" s="11" t="str">
        <f>VLOOKUP(B173,ListaCentralesSIC!$A$2:$C$244,2,FALSE)</f>
        <v>ERNC</v>
      </c>
      <c r="D173" s="11" t="str">
        <f>VLOOKUP(B173,ListaCentralesSIC!$A$2:$C$244,3,FALSE)</f>
        <v>Itahue 154</v>
      </c>
      <c r="E173" s="24"/>
      <c r="F173" s="10" t="s">
        <v>20</v>
      </c>
      <c r="G173" s="10" t="s">
        <v>674</v>
      </c>
      <c r="H173" s="13">
        <f>SUMIF(AuxInyeccionesSIC!$B$2:$B$824,B173,AuxInyeccionesSIC!$C$2:$C$824)</f>
        <v>3.6052142800000002</v>
      </c>
      <c r="I173" s="81">
        <f>IF(G173="Indirecta",VLOOKUP(B173,AuxPartFluGWh!$C$5:$U$152,MATCH(E173,AuxPartFluGWh!$D$4:$U$4,0)+1,FALSE)/H173,100%)</f>
        <v>1</v>
      </c>
      <c r="J173" s="81">
        <f t="shared" si="113"/>
        <v>1</v>
      </c>
      <c r="K173" s="13">
        <f t="shared" si="1"/>
        <v>3.6052142800000002</v>
      </c>
    </row>
    <row r="174" spans="1:12" x14ac:dyDescent="0.25">
      <c r="A174" s="11" t="s">
        <v>128</v>
      </c>
      <c r="B174" s="11" t="s">
        <v>200</v>
      </c>
      <c r="C174" s="11" t="str">
        <f>VLOOKUP(B174,ListaCentralesSIC!$A$2:$C$244,2,FALSE)</f>
        <v>Diesel</v>
      </c>
      <c r="D174" s="11" t="str">
        <f>VLOOKUP(B174,ListaCentralesSIC!$A$2:$C$244,3,FALSE)</f>
        <v>Teno 154</v>
      </c>
      <c r="E174" s="119" t="s">
        <v>683</v>
      </c>
      <c r="F174" s="10" t="s">
        <v>41</v>
      </c>
      <c r="G174" s="10" t="s">
        <v>675</v>
      </c>
      <c r="H174" s="13">
        <f>SUMIF(AuxInyeccionesSIC!$B$2:$B$824,B174,AuxInyeccionesSIC!$C$2:$C$824)</f>
        <v>34.272357220000004</v>
      </c>
      <c r="I174" s="81">
        <f ca="1">IF(G174="Indirecta",VLOOKUP(B174,AuxPartFluGWh!$C$5:$U$152,MATCH(E174,AuxPartFluGWh!$D$4:$U$4,0)+1,FALSE)/H174,100%)</f>
        <v>9.1535136526470763E-5</v>
      </c>
      <c r="J174" s="81">
        <f t="shared" ca="1" si="113"/>
        <v>1.9432166502638896E-2</v>
      </c>
      <c r="K174" s="13">
        <f t="shared" ca="1" si="1"/>
        <v>0.66598615193695843</v>
      </c>
      <c r="L174" s="134">
        <f t="shared" ref="L174:L180" ca="1" si="141">SUM(I174:I176)</f>
        <v>4.7104956883752642E-3</v>
      </c>
    </row>
    <row r="175" spans="1:12" x14ac:dyDescent="0.25">
      <c r="A175" s="11" t="s">
        <v>128</v>
      </c>
      <c r="B175" s="11" t="s">
        <v>200</v>
      </c>
      <c r="C175" s="11" t="str">
        <f>VLOOKUP(B175,ListaCentralesSIC!$A$2:$C$244,2,FALSE)</f>
        <v>Diesel</v>
      </c>
      <c r="D175" s="11" t="str">
        <f>VLOOKUP(B175,ListaCentralesSIC!$A$2:$C$244,3,FALSE)</f>
        <v>Teno 154</v>
      </c>
      <c r="E175" s="119" t="s">
        <v>684</v>
      </c>
      <c r="F175" s="10" t="s">
        <v>20</v>
      </c>
      <c r="G175" s="10" t="s">
        <v>675</v>
      </c>
      <c r="H175" s="13">
        <f>SUMIF(AuxInyeccionesSIC!$B$2:$B$824,B175,AuxInyeccionesSIC!$C$2:$C$824)</f>
        <v>34.272357220000004</v>
      </c>
      <c r="I175" s="81">
        <f ca="1">IF(G175="Indirecta",VLOOKUP(B175,AuxPartFluGWh!$C$5:$U$152,MATCH(E175,AuxPartFluGWh!$D$4:$U$4,0)+1,FALSE)/H175,100%)</f>
        <v>1.9962455202956024E-3</v>
      </c>
      <c r="J175" s="81">
        <f t="shared" ca="1" si="113"/>
        <v>0.42378672062517986</v>
      </c>
      <c r="K175" s="13">
        <f t="shared" ref="K175:K176" ca="1" si="142">H175*J175</f>
        <v>14.524169874358508</v>
      </c>
      <c r="L175" s="134">
        <f t="shared" ref="L175:L182" ca="1" si="143">L174</f>
        <v>4.7104956883752642E-3</v>
      </c>
    </row>
    <row r="176" spans="1:12" x14ac:dyDescent="0.25">
      <c r="A176" s="11" t="s">
        <v>128</v>
      </c>
      <c r="B176" s="11" t="s">
        <v>200</v>
      </c>
      <c r="C176" s="11" t="str">
        <f>VLOOKUP(B176,ListaCentralesSIC!$A$2:$C$244,2,FALSE)</f>
        <v>Diesel</v>
      </c>
      <c r="D176" s="11" t="str">
        <f>VLOOKUP(B176,ListaCentralesSIC!$A$2:$C$244,3,FALSE)</f>
        <v>Teno 154</v>
      </c>
      <c r="E176" s="119" t="s">
        <v>685</v>
      </c>
      <c r="F176" s="10" t="s">
        <v>108</v>
      </c>
      <c r="G176" s="10" t="s">
        <v>675</v>
      </c>
      <c r="H176" s="13">
        <f>SUMIF(AuxInyeccionesSIC!$B$2:$B$824,B176,AuxInyeccionesSIC!$C$2:$C$824)</f>
        <v>34.272357220000004</v>
      </c>
      <c r="I176" s="81">
        <f ca="1">IF(G176="Indirecta",VLOOKUP(B176,AuxPartFluGWh!$C$5:$U$152,MATCH(E176,AuxPartFluGWh!$D$4:$U$4,0)+1,FALSE)/H176,100%)</f>
        <v>2.6227150315531909E-3</v>
      </c>
      <c r="J176" s="81">
        <f t="shared" ca="1" si="113"/>
        <v>0.55678111287218124</v>
      </c>
      <c r="K176" s="13">
        <f t="shared" ca="1" si="142"/>
        <v>19.082201193704538</v>
      </c>
      <c r="L176" s="134">
        <f t="shared" ca="1" si="143"/>
        <v>4.7104956883752642E-3</v>
      </c>
    </row>
    <row r="177" spans="1:12" x14ac:dyDescent="0.25">
      <c r="A177" s="11" t="s">
        <v>128</v>
      </c>
      <c r="B177" s="11" t="s">
        <v>207</v>
      </c>
      <c r="C177" s="11" t="str">
        <f>VLOOKUP(B177,ListaCentralesSIC!$A$2:$C$244,2,FALSE)</f>
        <v>Pasada</v>
      </c>
      <c r="D177" s="11" t="str">
        <f>VLOOKUP(B177,ListaCentralesSIC!$A$2:$C$244,3,FALSE)</f>
        <v>Sauzal 110</v>
      </c>
      <c r="E177" s="119" t="s">
        <v>683</v>
      </c>
      <c r="F177" s="10" t="s">
        <v>41</v>
      </c>
      <c r="G177" s="10" t="s">
        <v>675</v>
      </c>
      <c r="H177" s="13">
        <f>SUMIF(AuxInyeccionesSIC!$B$2:$B$824,B177,AuxInyeccionesSIC!$C$2:$C$824)</f>
        <v>2426.0356429999997</v>
      </c>
      <c r="I177" s="81">
        <f ca="1">IF(G177="Indirecta",VLOOKUP(B177,AuxPartFluGWh!$C$5:$U$152,MATCH(E177,AuxPartFluGWh!$D$4:$U$4,0)+1,FALSE)/H177,100%)</f>
        <v>2.70429010262513E-3</v>
      </c>
      <c r="J177" s="81">
        <f t="shared" ca="1" si="113"/>
        <v>0.37451877153964735</v>
      </c>
      <c r="K177" s="13">
        <f t="shared" ref="K177:K319" ca="1" si="144">H177*J177</f>
        <v>908.59588872775839</v>
      </c>
      <c r="L177" s="134">
        <f t="shared" ca="1" si="141"/>
        <v>7.2207064321710458E-3</v>
      </c>
    </row>
    <row r="178" spans="1:12" x14ac:dyDescent="0.25">
      <c r="A178" s="11" t="s">
        <v>128</v>
      </c>
      <c r="B178" s="11" t="s">
        <v>207</v>
      </c>
      <c r="C178" s="11" t="str">
        <f>VLOOKUP(B178,ListaCentralesSIC!$A$2:$C$244,2,FALSE)</f>
        <v>Pasada</v>
      </c>
      <c r="D178" s="11" t="str">
        <f>VLOOKUP(B178,ListaCentralesSIC!$A$2:$C$244,3,FALSE)</f>
        <v>Sauzal 110</v>
      </c>
      <c r="E178" s="119" t="s">
        <v>684</v>
      </c>
      <c r="F178" s="10" t="s">
        <v>20</v>
      </c>
      <c r="G178" s="10" t="s">
        <v>675</v>
      </c>
      <c r="H178" s="13">
        <f>SUMIF(AuxInyeccionesSIC!$B$2:$B$824,B178,AuxInyeccionesSIC!$C$2:$C$824)</f>
        <v>2426.0356429999997</v>
      </c>
      <c r="I178" s="81">
        <f ca="1">IF(G178="Indirecta",VLOOKUP(B178,AuxPartFluGWh!$C$5:$U$152,MATCH(E178,AuxPartFluGWh!$D$4:$U$4,0)+1,FALSE)/H178,100%)</f>
        <v>1.8066141464560233E-3</v>
      </c>
      <c r="J178" s="81">
        <f t="shared" ca="1" si="113"/>
        <v>0.25019908556410175</v>
      </c>
      <c r="K178" s="13">
        <f t="shared" ref="K178:K179" ca="1" si="145">H178*J178</f>
        <v>606.99189942451756</v>
      </c>
      <c r="L178" s="134">
        <f t="shared" ca="1" si="143"/>
        <v>7.2207064321710458E-3</v>
      </c>
    </row>
    <row r="179" spans="1:12" x14ac:dyDescent="0.25">
      <c r="A179" s="11" t="s">
        <v>128</v>
      </c>
      <c r="B179" s="11" t="s">
        <v>207</v>
      </c>
      <c r="C179" s="11" t="str">
        <f>VLOOKUP(B179,ListaCentralesSIC!$A$2:$C$244,2,FALSE)</f>
        <v>Pasada</v>
      </c>
      <c r="D179" s="11" t="str">
        <f>VLOOKUP(B179,ListaCentralesSIC!$A$2:$C$244,3,FALSE)</f>
        <v>Sauzal 110</v>
      </c>
      <c r="E179" s="119" t="s">
        <v>685</v>
      </c>
      <c r="F179" s="10" t="s">
        <v>108</v>
      </c>
      <c r="G179" s="10" t="s">
        <v>675</v>
      </c>
      <c r="H179" s="13">
        <f>SUMIF(AuxInyeccionesSIC!$B$2:$B$824,B179,AuxInyeccionesSIC!$C$2:$C$824)</f>
        <v>2426.0356429999997</v>
      </c>
      <c r="I179" s="81">
        <f ca="1">IF(G179="Indirecta",VLOOKUP(B179,AuxPartFluGWh!$C$5:$U$152,MATCH(E179,AuxPartFluGWh!$D$4:$U$4,0)+1,FALSE)/H179,100%)</f>
        <v>2.7098021830898934E-3</v>
      </c>
      <c r="J179" s="81">
        <f t="shared" ca="1" si="113"/>
        <v>0.37528214289625106</v>
      </c>
      <c r="K179" s="13">
        <f t="shared" ca="1" si="145"/>
        <v>910.44785484772422</v>
      </c>
      <c r="L179" s="134">
        <f t="shared" ca="1" si="143"/>
        <v>7.2207064321710458E-3</v>
      </c>
    </row>
    <row r="180" spans="1:12" x14ac:dyDescent="0.25">
      <c r="A180" s="11" t="s">
        <v>128</v>
      </c>
      <c r="B180" s="11" t="s">
        <v>215</v>
      </c>
      <c r="C180" s="11" t="str">
        <f>VLOOKUP(B180,ListaCentralesSIC!$A$2:$C$244,2,FALSE)</f>
        <v>Diesel</v>
      </c>
      <c r="D180" s="11" t="str">
        <f>VLOOKUP(B180,ListaCentralesSIC!$A$2:$C$244,3,FALSE)</f>
        <v>Sauzal 110</v>
      </c>
      <c r="E180" s="119" t="s">
        <v>683</v>
      </c>
      <c r="F180" s="10" t="s">
        <v>41</v>
      </c>
      <c r="G180" s="10" t="s">
        <v>675</v>
      </c>
      <c r="H180" s="13">
        <f>SUMIF(AuxInyeccionesSIC!$B$2:$B$824,B180,AuxInyeccionesSIC!$C$2:$C$824)</f>
        <v>101.2959465</v>
      </c>
      <c r="I180" s="81">
        <f ca="1">IF(G180="Indirecta",VLOOKUP(B180,AuxPartFluGWh!$C$5:$U$152,MATCH(E180,AuxPartFluGWh!$D$4:$U$4,0)+1,FALSE)/H180,100%)</f>
        <v>1.6501736828215989E-4</v>
      </c>
      <c r="J180" s="81">
        <f t="shared" ca="1" si="113"/>
        <v>4.8524699279763266E-2</v>
      </c>
      <c r="K180" s="13">
        <f t="shared" ca="1" si="144"/>
        <v>4.9153553421714884</v>
      </c>
      <c r="L180" s="134">
        <f t="shared" ca="1" si="141"/>
        <v>3.4006881182461796E-3</v>
      </c>
    </row>
    <row r="181" spans="1:12" x14ac:dyDescent="0.25">
      <c r="A181" s="11" t="s">
        <v>128</v>
      </c>
      <c r="B181" s="11" t="s">
        <v>215</v>
      </c>
      <c r="C181" s="11" t="str">
        <f>VLOOKUP(B181,ListaCentralesSIC!$A$2:$C$244,2,FALSE)</f>
        <v>Diesel</v>
      </c>
      <c r="D181" s="11" t="str">
        <f>VLOOKUP(B181,ListaCentralesSIC!$A$2:$C$244,3,FALSE)</f>
        <v>Sauzal 110</v>
      </c>
      <c r="E181" s="119" t="s">
        <v>684</v>
      </c>
      <c r="F181" s="10" t="s">
        <v>20</v>
      </c>
      <c r="G181" s="10" t="s">
        <v>675</v>
      </c>
      <c r="H181" s="13">
        <f>SUMIF(AuxInyeccionesSIC!$B$2:$B$824,B181,AuxInyeccionesSIC!$C$2:$C$824)</f>
        <v>101.2959465</v>
      </c>
      <c r="I181" s="81">
        <f ca="1">IF(G181="Indirecta",VLOOKUP(B181,AuxPartFluGWh!$C$5:$U$152,MATCH(E181,AuxPartFluGWh!$D$4:$U$4,0)+1,FALSE)/H181,100%)</f>
        <v>4.6905501704502936E-4</v>
      </c>
      <c r="J181" s="81">
        <f t="shared" ca="1" si="113"/>
        <v>0.13792944272905944</v>
      </c>
      <c r="K181" s="13">
        <f t="shared" ref="K181:K182" ca="1" si="146">H181*J181</f>
        <v>13.971693451457618</v>
      </c>
      <c r="L181" s="134">
        <f t="shared" ca="1" si="143"/>
        <v>3.4006881182461796E-3</v>
      </c>
    </row>
    <row r="182" spans="1:12" x14ac:dyDescent="0.25">
      <c r="A182" s="11" t="s">
        <v>128</v>
      </c>
      <c r="B182" s="11" t="s">
        <v>215</v>
      </c>
      <c r="C182" s="11" t="str">
        <f>VLOOKUP(B182,ListaCentralesSIC!$A$2:$C$244,2,FALSE)</f>
        <v>Diesel</v>
      </c>
      <c r="D182" s="11" t="str">
        <f>VLOOKUP(B182,ListaCentralesSIC!$A$2:$C$244,3,FALSE)</f>
        <v>Sauzal 110</v>
      </c>
      <c r="E182" s="119" t="s">
        <v>685</v>
      </c>
      <c r="F182" s="10" t="s">
        <v>108</v>
      </c>
      <c r="G182" s="10" t="s">
        <v>675</v>
      </c>
      <c r="H182" s="13">
        <f>SUMIF(AuxInyeccionesSIC!$B$2:$B$824,B182,AuxInyeccionesSIC!$C$2:$C$824)</f>
        <v>101.2959465</v>
      </c>
      <c r="I182" s="81">
        <f ca="1">IF(G182="Indirecta",VLOOKUP(B182,AuxPartFluGWh!$C$5:$U$152,MATCH(E182,AuxPartFluGWh!$D$4:$U$4,0)+1,FALSE)/H182,100%)</f>
        <v>2.7666157329189903E-3</v>
      </c>
      <c r="J182" s="81">
        <f t="shared" ca="1" si="113"/>
        <v>0.81354585799117729</v>
      </c>
      <c r="K182" s="13">
        <f t="shared" ca="1" si="146"/>
        <v>82.408897706370894</v>
      </c>
      <c r="L182" s="134">
        <f t="shared" ca="1" si="143"/>
        <v>3.4006881182461796E-3</v>
      </c>
    </row>
    <row r="183" spans="1:12" x14ac:dyDescent="0.25">
      <c r="A183" s="11" t="s">
        <v>128</v>
      </c>
      <c r="B183" s="11" t="s">
        <v>218</v>
      </c>
      <c r="C183" s="11" t="str">
        <f>VLOOKUP(B183,ListaCentralesSIC!$A$2:$C$244,2,FALSE)</f>
        <v>Diesel</v>
      </c>
      <c r="D183" s="11" t="str">
        <f>VLOOKUP(B183,ListaCentralesSIC!$A$2:$C$244,3,FALSE)</f>
        <v>Itahue 154</v>
      </c>
      <c r="E183" s="24"/>
      <c r="F183" s="10" t="s">
        <v>20</v>
      </c>
      <c r="G183" s="10" t="s">
        <v>674</v>
      </c>
      <c r="H183" s="13">
        <f>SUMIF(AuxInyeccionesSIC!$B$2:$B$824,B183,AuxInyeccionesSIC!$C$2:$C$824)</f>
        <v>0.41874999000000002</v>
      </c>
      <c r="I183" s="81">
        <f>IF(G183="Indirecta",VLOOKUP(B183,AuxPartFluGWh!$C$5:$U$152,MATCH(E183,AuxPartFluGWh!$D$4:$U$4,0)+1,FALSE)/H183,100%)</f>
        <v>1</v>
      </c>
      <c r="J183" s="81">
        <f t="shared" si="113"/>
        <v>1</v>
      </c>
      <c r="K183" s="13">
        <f t="shared" si="144"/>
        <v>0.41874999000000002</v>
      </c>
    </row>
    <row r="184" spans="1:12" x14ac:dyDescent="0.25">
      <c r="A184" s="11" t="s">
        <v>128</v>
      </c>
      <c r="B184" s="11" t="s">
        <v>220</v>
      </c>
      <c r="C184" s="11" t="str">
        <f>VLOOKUP(B184,ListaCentralesSIC!$A$2:$C$244,2,FALSE)</f>
        <v>Pasada</v>
      </c>
      <c r="D184" s="11" t="str">
        <f>VLOOKUP(B184,ListaCentralesSIC!$A$2:$C$244,3,FALSE)</f>
        <v>Sauzal 110</v>
      </c>
      <c r="E184" s="119" t="s">
        <v>683</v>
      </c>
      <c r="F184" s="10" t="s">
        <v>41</v>
      </c>
      <c r="G184" s="10" t="s">
        <v>675</v>
      </c>
      <c r="H184" s="13">
        <f>SUMIF(AuxInyeccionesSIC!$B$2:$B$824,B184,AuxInyeccionesSIC!$C$2:$C$824)</f>
        <v>407.05291</v>
      </c>
      <c r="I184" s="81">
        <f ca="1">IF(G184="Indirecta",VLOOKUP(B184,AuxPartFluGWh!$C$5:$U$152,MATCH(E184,AuxPartFluGWh!$D$4:$U$4,0)+1,FALSE)/H184,100%)</f>
        <v>2.054990963958613E-3</v>
      </c>
      <c r="J184" s="81">
        <f t="shared" ca="1" si="113"/>
        <v>0.3246779323621084</v>
      </c>
      <c r="K184" s="13">
        <f t="shared" ca="1" si="144"/>
        <v>132.16109718077939</v>
      </c>
      <c r="L184" s="134">
        <f t="shared" ref="L184:L211" ca="1" si="147">SUM(I184:I186)</f>
        <v>6.3293213339387436E-3</v>
      </c>
    </row>
    <row r="185" spans="1:12" x14ac:dyDescent="0.25">
      <c r="A185" s="11" t="s">
        <v>128</v>
      </c>
      <c r="B185" s="11" t="s">
        <v>220</v>
      </c>
      <c r="C185" s="11" t="str">
        <f>VLOOKUP(B185,ListaCentralesSIC!$A$2:$C$244,2,FALSE)</f>
        <v>Pasada</v>
      </c>
      <c r="D185" s="11" t="str">
        <f>VLOOKUP(B185,ListaCentralesSIC!$A$2:$C$244,3,FALSE)</f>
        <v>Sauzal 110</v>
      </c>
      <c r="E185" s="119" t="s">
        <v>684</v>
      </c>
      <c r="F185" s="10" t="s">
        <v>20</v>
      </c>
      <c r="G185" s="10" t="s">
        <v>675</v>
      </c>
      <c r="H185" s="13">
        <f>SUMIF(AuxInyeccionesSIC!$B$2:$B$824,B185,AuxInyeccionesSIC!$C$2:$C$824)</f>
        <v>407.05291</v>
      </c>
      <c r="I185" s="81">
        <f ca="1">IF(G185="Indirecta",VLOOKUP(B185,AuxPartFluGWh!$C$5:$U$152,MATCH(E185,AuxPartFluGWh!$D$4:$U$4,0)+1,FALSE)/H185,100%)</f>
        <v>1.4567902394812485E-3</v>
      </c>
      <c r="J185" s="81">
        <f t="shared" ca="1" si="113"/>
        <v>0.2301653151452</v>
      </c>
      <c r="K185" s="13">
        <f t="shared" ref="K185:K186" ca="1" si="148">H185*J185</f>
        <v>93.689461310920734</v>
      </c>
      <c r="L185" s="134">
        <f t="shared" ref="L185:L213" ca="1" si="149">L184</f>
        <v>6.3293213339387436E-3</v>
      </c>
    </row>
    <row r="186" spans="1:12" x14ac:dyDescent="0.25">
      <c r="A186" s="11" t="s">
        <v>128</v>
      </c>
      <c r="B186" s="11" t="s">
        <v>220</v>
      </c>
      <c r="C186" s="11" t="str">
        <f>VLOOKUP(B186,ListaCentralesSIC!$A$2:$C$244,2,FALSE)</f>
        <v>Pasada</v>
      </c>
      <c r="D186" s="11" t="str">
        <f>VLOOKUP(B186,ListaCentralesSIC!$A$2:$C$244,3,FALSE)</f>
        <v>Sauzal 110</v>
      </c>
      <c r="E186" s="119" t="s">
        <v>685</v>
      </c>
      <c r="F186" s="10" t="s">
        <v>108</v>
      </c>
      <c r="G186" s="10" t="s">
        <v>675</v>
      </c>
      <c r="H186" s="13">
        <f>SUMIF(AuxInyeccionesSIC!$B$2:$B$824,B186,AuxInyeccionesSIC!$C$2:$C$824)</f>
        <v>407.05291</v>
      </c>
      <c r="I186" s="81">
        <f ca="1">IF(G186="Indirecta",VLOOKUP(B186,AuxPartFluGWh!$C$5:$U$152,MATCH(E186,AuxPartFluGWh!$D$4:$U$4,0)+1,FALSE)/H186,100%)</f>
        <v>2.8175401304988816E-3</v>
      </c>
      <c r="J186" s="81">
        <f t="shared" ca="1" si="113"/>
        <v>0.44515675249269154</v>
      </c>
      <c r="K186" s="13">
        <f t="shared" ca="1" si="148"/>
        <v>181.20235150829984</v>
      </c>
      <c r="L186" s="134">
        <f t="shared" ca="1" si="149"/>
        <v>6.3293213339387436E-3</v>
      </c>
    </row>
    <row r="187" spans="1:12" x14ac:dyDescent="0.25">
      <c r="A187" s="11" t="s">
        <v>128</v>
      </c>
      <c r="B187" s="11" t="s">
        <v>221</v>
      </c>
      <c r="C187" s="11" t="str">
        <f>VLOOKUP(B187,ListaCentralesSIC!$A$2:$C$244,2,FALSE)</f>
        <v>Serie</v>
      </c>
      <c r="D187" s="11" t="str">
        <f>VLOOKUP(B187,ListaCentralesSIC!$A$2:$C$244,3,FALSE)</f>
        <v>Curillinque 154</v>
      </c>
      <c r="E187" s="119" t="s">
        <v>683</v>
      </c>
      <c r="F187" s="10" t="s">
        <v>41</v>
      </c>
      <c r="G187" s="10" t="s">
        <v>675</v>
      </c>
      <c r="H187" s="13">
        <f>SUMIF(AuxInyeccionesSIC!$B$2:$B$824,B187,AuxInyeccionesSIC!$C$2:$C$824)</f>
        <v>2462.8382309999997</v>
      </c>
      <c r="I187" s="81">
        <f ca="1">IF(G187="Indirecta",VLOOKUP(B187,AuxPartFluGWh!$C$5:$U$152,MATCH(E187,AuxPartFluGWh!$D$4:$U$4,0)+1,FALSE)/H187,100%)</f>
        <v>1.6873471037606004E-3</v>
      </c>
      <c r="J187" s="81">
        <f t="shared" ca="1" si="113"/>
        <v>1.4022461678134392E-2</v>
      </c>
      <c r="K187" s="13">
        <f t="shared" ca="1" si="144"/>
        <v>34.535054713641792</v>
      </c>
      <c r="L187" s="134">
        <f t="shared" ca="1" si="147"/>
        <v>0.12033173222300382</v>
      </c>
    </row>
    <row r="188" spans="1:12" x14ac:dyDescent="0.25">
      <c r="A188" s="11" t="s">
        <v>128</v>
      </c>
      <c r="B188" s="11" t="s">
        <v>221</v>
      </c>
      <c r="C188" s="11" t="str">
        <f>VLOOKUP(B188,ListaCentralesSIC!$A$2:$C$244,2,FALSE)</f>
        <v>Serie</v>
      </c>
      <c r="D188" s="11" t="str">
        <f>VLOOKUP(B188,ListaCentralesSIC!$A$2:$C$244,3,FALSE)</f>
        <v>Curillinque 154</v>
      </c>
      <c r="E188" s="119" t="s">
        <v>684</v>
      </c>
      <c r="F188" s="10" t="s">
        <v>20</v>
      </c>
      <c r="G188" s="10" t="s">
        <v>675</v>
      </c>
      <c r="H188" s="13">
        <f>SUMIF(AuxInyeccionesSIC!$B$2:$B$824,B188,AuxInyeccionesSIC!$C$2:$C$824)</f>
        <v>2462.8382309999997</v>
      </c>
      <c r="I188" s="81">
        <f ca="1">IF(G188="Indirecta",VLOOKUP(B188,AuxPartFluGWh!$C$5:$U$152,MATCH(E188,AuxPartFluGWh!$D$4:$U$4,0)+1,FALSE)/H188,100%)</f>
        <v>0.11587503708149816</v>
      </c>
      <c r="J188" s="81">
        <f t="shared" ca="1" si="113"/>
        <v>0.96296325948963879</v>
      </c>
      <c r="K188" s="13">
        <f t="shared" ref="K188:K189" ca="1" si="150">H188*J188</f>
        <v>2371.6227305194557</v>
      </c>
      <c r="L188" s="134">
        <f t="shared" ca="1" si="149"/>
        <v>0.12033173222300382</v>
      </c>
    </row>
    <row r="189" spans="1:12" x14ac:dyDescent="0.25">
      <c r="A189" s="11" t="s">
        <v>128</v>
      </c>
      <c r="B189" s="11" t="s">
        <v>221</v>
      </c>
      <c r="C189" s="11" t="str">
        <f>VLOOKUP(B189,ListaCentralesSIC!$A$2:$C$244,2,FALSE)</f>
        <v>Serie</v>
      </c>
      <c r="D189" s="11" t="str">
        <f>VLOOKUP(B189,ListaCentralesSIC!$A$2:$C$244,3,FALSE)</f>
        <v>Curillinque 154</v>
      </c>
      <c r="E189" s="119" t="s">
        <v>685</v>
      </c>
      <c r="F189" s="10" t="s">
        <v>108</v>
      </c>
      <c r="G189" s="10" t="s">
        <v>675</v>
      </c>
      <c r="H189" s="13">
        <f>SUMIF(AuxInyeccionesSIC!$B$2:$B$824,B189,AuxInyeccionesSIC!$C$2:$C$824)</f>
        <v>2462.8382309999997</v>
      </c>
      <c r="I189" s="81">
        <f ca="1">IF(G189="Indirecta",VLOOKUP(B189,AuxPartFluGWh!$C$5:$U$152,MATCH(E189,AuxPartFluGWh!$D$4:$U$4,0)+1,FALSE)/H189,100%)</f>
        <v>2.7693480377450632E-3</v>
      </c>
      <c r="J189" s="81">
        <f t="shared" ca="1" si="113"/>
        <v>2.3014278832226825E-2</v>
      </c>
      <c r="K189" s="13">
        <f t="shared" ca="1" si="150"/>
        <v>56.680445766902253</v>
      </c>
      <c r="L189" s="134">
        <f t="shared" ca="1" si="149"/>
        <v>0.12033173222300382</v>
      </c>
    </row>
    <row r="190" spans="1:12" x14ac:dyDescent="0.25">
      <c r="A190" s="11" t="s">
        <v>128</v>
      </c>
      <c r="B190" s="11" t="s">
        <v>228</v>
      </c>
      <c r="C190" s="11" t="str">
        <f>VLOOKUP(B190,ListaCentralesSIC!$A$2:$C$244,2,FALSE)</f>
        <v>Pasada</v>
      </c>
      <c r="D190" s="11" t="str">
        <f>VLOOKUP(B190,ListaCentralesSIC!$A$2:$C$244,3,FALSE)</f>
        <v>Tinguiririca 154</v>
      </c>
      <c r="E190" s="119" t="s">
        <v>683</v>
      </c>
      <c r="F190" s="10" t="s">
        <v>41</v>
      </c>
      <c r="G190" s="10" t="s">
        <v>675</v>
      </c>
      <c r="H190" s="13">
        <f>SUMIF(AuxInyeccionesSIC!$B$2:$B$824,B190,AuxInyeccionesSIC!$C$2:$C$824)</f>
        <v>968.11667799999998</v>
      </c>
      <c r="I190" s="81">
        <f ca="1">IF(G190="Indirecta",VLOOKUP(B190,AuxPartFluGWh!$C$5:$U$152,MATCH(E190,AuxPartFluGWh!$D$4:$U$4,0)+1,FALSE)/H190,100%)</f>
        <v>3.6001988547941328E-3</v>
      </c>
      <c r="J190" s="81">
        <f t="shared" ca="1" si="113"/>
        <v>0.17073860190229617</v>
      </c>
      <c r="K190" s="13">
        <f t="shared" ca="1" si="144"/>
        <v>165.29488808001545</v>
      </c>
      <c r="L190" s="134">
        <f t="shared" ca="1" si="147"/>
        <v>2.1086027498657383E-2</v>
      </c>
    </row>
    <row r="191" spans="1:12" x14ac:dyDescent="0.25">
      <c r="A191" s="11" t="s">
        <v>128</v>
      </c>
      <c r="B191" s="11" t="s">
        <v>228</v>
      </c>
      <c r="C191" s="11" t="str">
        <f>VLOOKUP(B191,ListaCentralesSIC!$A$2:$C$244,2,FALSE)</f>
        <v>Pasada</v>
      </c>
      <c r="D191" s="11" t="str">
        <f>VLOOKUP(B191,ListaCentralesSIC!$A$2:$C$244,3,FALSE)</f>
        <v>Tinguiririca 154</v>
      </c>
      <c r="E191" s="119" t="s">
        <v>684</v>
      </c>
      <c r="F191" s="10" t="s">
        <v>20</v>
      </c>
      <c r="G191" s="10" t="s">
        <v>675</v>
      </c>
      <c r="H191" s="13">
        <f>SUMIF(AuxInyeccionesSIC!$B$2:$B$824,B191,AuxInyeccionesSIC!$C$2:$C$824)</f>
        <v>968.11667799999998</v>
      </c>
      <c r="I191" s="81">
        <f ca="1">IF(G191="Indirecta",VLOOKUP(B191,AuxPartFluGWh!$C$5:$U$152,MATCH(E191,AuxPartFluGWh!$D$4:$U$4,0)+1,FALSE)/H191,100%)</f>
        <v>1.483473015989715E-2</v>
      </c>
      <c r="J191" s="81">
        <f t="shared" ca="1" si="113"/>
        <v>0.70353366279360707</v>
      </c>
      <c r="K191" s="13">
        <f t="shared" ref="K191:K192" ca="1" si="151">H191*J191</f>
        <v>681.10267248491903</v>
      </c>
      <c r="L191" s="134">
        <f t="shared" ca="1" si="149"/>
        <v>2.1086027498657383E-2</v>
      </c>
    </row>
    <row r="192" spans="1:12" x14ac:dyDescent="0.25">
      <c r="A192" s="11" t="s">
        <v>128</v>
      </c>
      <c r="B192" s="11" t="s">
        <v>228</v>
      </c>
      <c r="C192" s="11" t="str">
        <f>VLOOKUP(B192,ListaCentralesSIC!$A$2:$C$244,2,FALSE)</f>
        <v>Pasada</v>
      </c>
      <c r="D192" s="11" t="str">
        <f>VLOOKUP(B192,ListaCentralesSIC!$A$2:$C$244,3,FALSE)</f>
        <v>Tinguiririca 154</v>
      </c>
      <c r="E192" s="119" t="s">
        <v>685</v>
      </c>
      <c r="F192" s="10" t="s">
        <v>108</v>
      </c>
      <c r="G192" s="10" t="s">
        <v>675</v>
      </c>
      <c r="H192" s="13">
        <f>SUMIF(AuxInyeccionesSIC!$B$2:$B$824,B192,AuxInyeccionesSIC!$C$2:$C$824)</f>
        <v>968.11667799999998</v>
      </c>
      <c r="I192" s="81">
        <f ca="1">IF(G192="Indirecta",VLOOKUP(B192,AuxPartFluGWh!$C$5:$U$152,MATCH(E192,AuxPartFluGWh!$D$4:$U$4,0)+1,FALSE)/H192,100%)</f>
        <v>2.6510984839661013E-3</v>
      </c>
      <c r="J192" s="81">
        <f t="shared" ca="1" si="113"/>
        <v>0.12572773530409678</v>
      </c>
      <c r="K192" s="13">
        <f t="shared" ca="1" si="151"/>
        <v>121.7191174350655</v>
      </c>
      <c r="L192" s="134">
        <f t="shared" ca="1" si="149"/>
        <v>2.1086027498657383E-2</v>
      </c>
    </row>
    <row r="193" spans="1:12" x14ac:dyDescent="0.25">
      <c r="A193" s="11" t="s">
        <v>128</v>
      </c>
      <c r="B193" s="11" t="s">
        <v>231</v>
      </c>
      <c r="C193" s="11" t="str">
        <f>VLOOKUP(B193,ListaCentralesSIC!$A$2:$C$244,2,FALSE)</f>
        <v>ERNC</v>
      </c>
      <c r="D193" s="11" t="str">
        <f>VLOOKUP(B193,ListaCentralesSIC!$A$2:$C$244,3,FALSE)</f>
        <v>Rancagua 154</v>
      </c>
      <c r="E193" s="119" t="s">
        <v>683</v>
      </c>
      <c r="F193" s="10" t="s">
        <v>41</v>
      </c>
      <c r="G193" s="10" t="s">
        <v>675</v>
      </c>
      <c r="H193" s="13">
        <f>SUMIF(AuxInyeccionesSIC!$B$2:$B$824,B193,AuxInyeccionesSIC!$C$2:$C$824)</f>
        <v>18.265821419999998</v>
      </c>
      <c r="I193" s="81">
        <f ca="1">IF(G193="Indirecta",VLOOKUP(B193,AuxPartFluGWh!$C$5:$U$152,MATCH(E193,AuxPartFluGWh!$D$4:$U$4,0)+1,FALSE)/H193,100%)</f>
        <v>3.3295700542214319E-4</v>
      </c>
      <c r="J193" s="81">
        <f t="shared" ca="1" si="113"/>
        <v>8.9334225660051073E-2</v>
      </c>
      <c r="K193" s="13">
        <f t="shared" ca="1" si="144"/>
        <v>1.6317630126004743</v>
      </c>
      <c r="L193" s="134">
        <f t="shared" ca="1" si="147"/>
        <v>3.7270934287734758E-3</v>
      </c>
    </row>
    <row r="194" spans="1:12" x14ac:dyDescent="0.25">
      <c r="A194" s="11" t="s">
        <v>128</v>
      </c>
      <c r="B194" s="11" t="s">
        <v>231</v>
      </c>
      <c r="C194" s="11" t="str">
        <f>VLOOKUP(B194,ListaCentralesSIC!$A$2:$C$244,2,FALSE)</f>
        <v>ERNC</v>
      </c>
      <c r="D194" s="11" t="str">
        <f>VLOOKUP(B194,ListaCentralesSIC!$A$2:$C$244,3,FALSE)</f>
        <v>Rancagua 154</v>
      </c>
      <c r="E194" s="119" t="s">
        <v>684</v>
      </c>
      <c r="F194" s="10" t="s">
        <v>20</v>
      </c>
      <c r="G194" s="10" t="s">
        <v>675</v>
      </c>
      <c r="H194" s="13">
        <f>SUMIF(AuxInyeccionesSIC!$B$2:$B$824,B194,AuxInyeccionesSIC!$C$2:$C$824)</f>
        <v>18.265821419999998</v>
      </c>
      <c r="I194" s="81">
        <f ca="1">IF(G194="Indirecta",VLOOKUP(B194,AuxPartFluGWh!$C$5:$U$152,MATCH(E194,AuxPartFluGWh!$D$4:$U$4,0)+1,FALSE)/H194,100%)</f>
        <v>7.8810052398617294E-4</v>
      </c>
      <c r="J194" s="81">
        <f t="shared" ca="1" si="113"/>
        <v>0.21145177577303814</v>
      </c>
      <c r="K194" s="13">
        <f t="shared" ref="K194:K195" ca="1" si="152">H194*J194</f>
        <v>3.862340375212197</v>
      </c>
      <c r="L194" s="134">
        <f t="shared" ca="1" si="149"/>
        <v>3.7270934287734758E-3</v>
      </c>
    </row>
    <row r="195" spans="1:12" x14ac:dyDescent="0.25">
      <c r="A195" s="11" t="s">
        <v>128</v>
      </c>
      <c r="B195" s="11" t="s">
        <v>231</v>
      </c>
      <c r="C195" s="11" t="str">
        <f>VLOOKUP(B195,ListaCentralesSIC!$A$2:$C$244,2,FALSE)</f>
        <v>ERNC</v>
      </c>
      <c r="D195" s="11" t="str">
        <f>VLOOKUP(B195,ListaCentralesSIC!$A$2:$C$244,3,FALSE)</f>
        <v>Rancagua 154</v>
      </c>
      <c r="E195" s="119" t="s">
        <v>685</v>
      </c>
      <c r="F195" s="10" t="s">
        <v>108</v>
      </c>
      <c r="G195" s="10" t="s">
        <v>675</v>
      </c>
      <c r="H195" s="13">
        <f>SUMIF(AuxInyeccionesSIC!$B$2:$B$824,B195,AuxInyeccionesSIC!$C$2:$C$824)</f>
        <v>18.265821419999998</v>
      </c>
      <c r="I195" s="81">
        <f ca="1">IF(G195="Indirecta",VLOOKUP(B195,AuxPartFluGWh!$C$5:$U$152,MATCH(E195,AuxPartFluGWh!$D$4:$U$4,0)+1,FALSE)/H195,100%)</f>
        <v>2.6060358993651596E-3</v>
      </c>
      <c r="J195" s="81">
        <f t="shared" ca="1" si="113"/>
        <v>0.6992139985669108</v>
      </c>
      <c r="K195" s="13">
        <f t="shared" ca="1" si="152"/>
        <v>12.771718032187326</v>
      </c>
      <c r="L195" s="134">
        <f t="shared" ca="1" si="149"/>
        <v>3.7270934287734758E-3</v>
      </c>
    </row>
    <row r="196" spans="1:12" x14ac:dyDescent="0.25">
      <c r="A196" s="11" t="s">
        <v>128</v>
      </c>
      <c r="B196" s="11" t="s">
        <v>420</v>
      </c>
      <c r="C196" s="11" t="str">
        <f>VLOOKUP(B196,ListaCentralesSIC!$A$2:$C$244,2,FALSE)</f>
        <v>Diesel</v>
      </c>
      <c r="D196" s="11" t="str">
        <f>VLOOKUP(B196,ListaCentralesSIC!$A$2:$C$244,3,FALSE)</f>
        <v>Sauzal 110</v>
      </c>
      <c r="E196" s="119" t="s">
        <v>683</v>
      </c>
      <c r="F196" s="10" t="s">
        <v>41</v>
      </c>
      <c r="G196" s="10" t="s">
        <v>675</v>
      </c>
      <c r="H196" s="13">
        <f>SUMIF(AuxInyeccionesSIC!$B$2:$B$824,B196,AuxInyeccionesSIC!$C$2:$C$824)</f>
        <v>0.35389285000000004</v>
      </c>
      <c r="I196" s="81">
        <f ca="1">IF(G196="Indirecta",VLOOKUP(B196,AuxPartFluGWh!$C$5:$U$152,MATCH(E196,AuxPartFluGWh!$D$4:$U$4,0)+1,FALSE)/H196,100%)</f>
        <v>0</v>
      </c>
      <c r="J196" s="81">
        <f t="shared" ca="1" si="113"/>
        <v>0</v>
      </c>
      <c r="K196" s="13">
        <f t="shared" ca="1" si="144"/>
        <v>0</v>
      </c>
      <c r="L196" s="134">
        <f t="shared" ca="1" si="147"/>
        <v>1.3015325036154159E-3</v>
      </c>
    </row>
    <row r="197" spans="1:12" x14ac:dyDescent="0.25">
      <c r="A197" s="11" t="s">
        <v>128</v>
      </c>
      <c r="B197" s="11" t="s">
        <v>420</v>
      </c>
      <c r="C197" s="11" t="str">
        <f>VLOOKUP(B197,ListaCentralesSIC!$A$2:$C$244,2,FALSE)</f>
        <v>Diesel</v>
      </c>
      <c r="D197" s="11" t="str">
        <f>VLOOKUP(B197,ListaCentralesSIC!$A$2:$C$244,3,FALSE)</f>
        <v>Sauzal 110</v>
      </c>
      <c r="E197" s="119" t="s">
        <v>684</v>
      </c>
      <c r="F197" s="10" t="s">
        <v>20</v>
      </c>
      <c r="G197" s="10" t="s">
        <v>675</v>
      </c>
      <c r="H197" s="13">
        <f>SUMIF(AuxInyeccionesSIC!$B$2:$B$824,B197,AuxInyeccionesSIC!$C$2:$C$824)</f>
        <v>0.35389285000000004</v>
      </c>
      <c r="I197" s="81">
        <f ca="1">IF(G197="Indirecta",VLOOKUP(B197,AuxPartFluGWh!$C$5:$U$152,MATCH(E197,AuxPartFluGWh!$D$4:$U$4,0)+1,FALSE)/H197,100%)</f>
        <v>0</v>
      </c>
      <c r="J197" s="81">
        <f t="shared" ref="J197:J260" ca="1" si="153">IF(G197="Directa",100%,I197/L197)</f>
        <v>0</v>
      </c>
      <c r="K197" s="13">
        <f t="shared" ref="K197:K198" ca="1" si="154">H197*J197</f>
        <v>0</v>
      </c>
      <c r="L197" s="134">
        <f t="shared" ca="1" si="149"/>
        <v>1.3015325036154159E-3</v>
      </c>
    </row>
    <row r="198" spans="1:12" x14ac:dyDescent="0.25">
      <c r="A198" s="11" t="s">
        <v>128</v>
      </c>
      <c r="B198" s="11" t="s">
        <v>420</v>
      </c>
      <c r="C198" s="11" t="str">
        <f>VLOOKUP(B198,ListaCentralesSIC!$A$2:$C$244,2,FALSE)</f>
        <v>Diesel</v>
      </c>
      <c r="D198" s="11" t="str">
        <f>VLOOKUP(B198,ListaCentralesSIC!$A$2:$C$244,3,FALSE)</f>
        <v>Sauzal 110</v>
      </c>
      <c r="E198" s="119" t="s">
        <v>685</v>
      </c>
      <c r="F198" s="10" t="s">
        <v>108</v>
      </c>
      <c r="G198" s="10" t="s">
        <v>675</v>
      </c>
      <c r="H198" s="13">
        <f>SUMIF(AuxInyeccionesSIC!$B$2:$B$824,B198,AuxInyeccionesSIC!$C$2:$C$824)</f>
        <v>0.35389285000000004</v>
      </c>
      <c r="I198" s="81">
        <f ca="1">IF(G198="Indirecta",VLOOKUP(B198,AuxPartFluGWh!$C$5:$U$152,MATCH(E198,AuxPartFluGWh!$D$4:$U$4,0)+1,FALSE)/H198,100%)</f>
        <v>1.3015325036154159E-3</v>
      </c>
      <c r="J198" s="81">
        <f t="shared" ca="1" si="153"/>
        <v>1</v>
      </c>
      <c r="K198" s="13">
        <f t="shared" ca="1" si="154"/>
        <v>0.35389285000000004</v>
      </c>
      <c r="L198" s="134">
        <f t="shared" ca="1" si="149"/>
        <v>1.3015325036154159E-3</v>
      </c>
    </row>
    <row r="199" spans="1:12" x14ac:dyDescent="0.25">
      <c r="A199" s="11" t="s">
        <v>128</v>
      </c>
      <c r="B199" s="11" t="s">
        <v>239</v>
      </c>
      <c r="C199" s="11" t="str">
        <f>VLOOKUP(B199,ListaCentralesSIC!$A$2:$C$244,2,FALSE)</f>
        <v>Diesel</v>
      </c>
      <c r="D199" s="11" t="str">
        <f>VLOOKUP(B199,ListaCentralesSIC!$A$2:$C$244,3,FALSE)</f>
        <v>Sauzal 110</v>
      </c>
      <c r="E199" s="119" t="s">
        <v>683</v>
      </c>
      <c r="F199" s="10" t="s">
        <v>41</v>
      </c>
      <c r="G199" s="10" t="s">
        <v>675</v>
      </c>
      <c r="H199" s="13">
        <f>SUMIF(AuxInyeccionesSIC!$B$2:$B$824,B199,AuxInyeccionesSIC!$C$2:$C$824)</f>
        <v>0.64524998999999994</v>
      </c>
      <c r="I199" s="81">
        <f ca="1">IF(G199="Indirecta",VLOOKUP(B199,AuxPartFluGWh!$C$5:$U$152,MATCH(E199,AuxPartFluGWh!$D$4:$U$4,0)+1,FALSE)/H199,100%)</f>
        <v>0</v>
      </c>
      <c r="J199" s="81">
        <f t="shared" ca="1" si="153"/>
        <v>0</v>
      </c>
      <c r="K199" s="13">
        <f t="shared" ca="1" si="144"/>
        <v>0</v>
      </c>
      <c r="L199" s="134">
        <f t="shared" ca="1" si="147"/>
        <v>2.2049501303737632E-3</v>
      </c>
    </row>
    <row r="200" spans="1:12" x14ac:dyDescent="0.25">
      <c r="A200" s="11" t="s">
        <v>128</v>
      </c>
      <c r="B200" s="11" t="s">
        <v>239</v>
      </c>
      <c r="C200" s="11" t="str">
        <f>VLOOKUP(B200,ListaCentralesSIC!$A$2:$C$244,2,FALSE)</f>
        <v>Diesel</v>
      </c>
      <c r="D200" s="11" t="str">
        <f>VLOOKUP(B200,ListaCentralesSIC!$A$2:$C$244,3,FALSE)</f>
        <v>Sauzal 110</v>
      </c>
      <c r="E200" s="119" t="s">
        <v>684</v>
      </c>
      <c r="F200" s="10" t="s">
        <v>20</v>
      </c>
      <c r="G200" s="10" t="s">
        <v>675</v>
      </c>
      <c r="H200" s="13">
        <f>SUMIF(AuxInyeccionesSIC!$B$2:$B$824,B200,AuxInyeccionesSIC!$C$2:$C$824)</f>
        <v>0.64524998999999994</v>
      </c>
      <c r="I200" s="81">
        <f ca="1">IF(G200="Indirecta",VLOOKUP(B200,AuxPartFluGWh!$C$5:$U$152,MATCH(E200,AuxPartFluGWh!$D$4:$U$4,0)+1,FALSE)/H200,100%)</f>
        <v>0</v>
      </c>
      <c r="J200" s="81">
        <f t="shared" ca="1" si="153"/>
        <v>0</v>
      </c>
      <c r="K200" s="13">
        <f t="shared" ref="K200:K201" ca="1" si="155">H200*J200</f>
        <v>0</v>
      </c>
      <c r="L200" s="134">
        <f t="shared" ca="1" si="149"/>
        <v>2.2049501303737632E-3</v>
      </c>
    </row>
    <row r="201" spans="1:12" x14ac:dyDescent="0.25">
      <c r="A201" s="11" t="s">
        <v>128</v>
      </c>
      <c r="B201" s="11" t="s">
        <v>239</v>
      </c>
      <c r="C201" s="11" t="str">
        <f>VLOOKUP(B201,ListaCentralesSIC!$A$2:$C$244,2,FALSE)</f>
        <v>Diesel</v>
      </c>
      <c r="D201" s="11" t="str">
        <f>VLOOKUP(B201,ListaCentralesSIC!$A$2:$C$244,3,FALSE)</f>
        <v>Sauzal 110</v>
      </c>
      <c r="E201" s="119" t="s">
        <v>685</v>
      </c>
      <c r="F201" s="10" t="s">
        <v>108</v>
      </c>
      <c r="G201" s="10" t="s">
        <v>675</v>
      </c>
      <c r="H201" s="13">
        <f>SUMIF(AuxInyeccionesSIC!$B$2:$B$824,B201,AuxInyeccionesSIC!$C$2:$C$824)</f>
        <v>0.64524998999999994</v>
      </c>
      <c r="I201" s="81">
        <f ca="1">IF(G201="Indirecta",VLOOKUP(B201,AuxPartFluGWh!$C$5:$U$152,MATCH(E201,AuxPartFluGWh!$D$4:$U$4,0)+1,FALSE)/H201,100%)</f>
        <v>2.2049501303737632E-3</v>
      </c>
      <c r="J201" s="81">
        <f t="shared" ca="1" si="153"/>
        <v>1</v>
      </c>
      <c r="K201" s="13">
        <f t="shared" ca="1" si="155"/>
        <v>0.64524998999999994</v>
      </c>
      <c r="L201" s="134">
        <f t="shared" ca="1" si="149"/>
        <v>2.2049501303737632E-3</v>
      </c>
    </row>
    <row r="202" spans="1:12" x14ac:dyDescent="0.25">
      <c r="A202" s="11" t="s">
        <v>128</v>
      </c>
      <c r="B202" s="11" t="s">
        <v>240</v>
      </c>
      <c r="C202" s="11" t="str">
        <f>VLOOKUP(B202,ListaCentralesSIC!$A$2:$C$244,2,FALSE)</f>
        <v>Diesel</v>
      </c>
      <c r="D202" s="11" t="str">
        <f>VLOOKUP(B202,ListaCentralesSIC!$A$2:$C$244,3,FALSE)</f>
        <v>Sauzal 110</v>
      </c>
      <c r="E202" s="119" t="s">
        <v>683</v>
      </c>
      <c r="F202" s="10" t="s">
        <v>41</v>
      </c>
      <c r="G202" s="10" t="s">
        <v>675</v>
      </c>
      <c r="H202" s="13">
        <f>SUMIF(AuxInyeccionesSIC!$B$2:$B$824,B202,AuxInyeccionesSIC!$C$2:$C$824)</f>
        <v>1.3544285700000001</v>
      </c>
      <c r="I202" s="81">
        <f ca="1">IF(G202="Indirecta",VLOOKUP(B202,AuxPartFluGWh!$C$5:$U$152,MATCH(E202,AuxPartFluGWh!$D$4:$U$4,0)+1,FALSE)/H202,100%)</f>
        <v>0</v>
      </c>
      <c r="J202" s="81">
        <f t="shared" ca="1" si="153"/>
        <v>0</v>
      </c>
      <c r="K202" s="13">
        <f t="shared" ca="1" si="144"/>
        <v>0</v>
      </c>
      <c r="L202" s="134">
        <f t="shared" ca="1" si="147"/>
        <v>2.0831089267698407E-3</v>
      </c>
    </row>
    <row r="203" spans="1:12" x14ac:dyDescent="0.25">
      <c r="A203" s="11" t="s">
        <v>128</v>
      </c>
      <c r="B203" s="11" t="s">
        <v>240</v>
      </c>
      <c r="C203" s="11" t="str">
        <f>VLOOKUP(B203,ListaCentralesSIC!$A$2:$C$244,2,FALSE)</f>
        <v>Diesel</v>
      </c>
      <c r="D203" s="11" t="str">
        <f>VLOOKUP(B203,ListaCentralesSIC!$A$2:$C$244,3,FALSE)</f>
        <v>Sauzal 110</v>
      </c>
      <c r="E203" s="119" t="s">
        <v>684</v>
      </c>
      <c r="F203" s="10" t="s">
        <v>20</v>
      </c>
      <c r="G203" s="10" t="s">
        <v>675</v>
      </c>
      <c r="H203" s="13">
        <f>SUMIF(AuxInyeccionesSIC!$B$2:$B$824,B203,AuxInyeccionesSIC!$C$2:$C$824)</f>
        <v>1.3544285700000001</v>
      </c>
      <c r="I203" s="81">
        <f ca="1">IF(G203="Indirecta",VLOOKUP(B203,AuxPartFluGWh!$C$5:$U$152,MATCH(E203,AuxPartFluGWh!$D$4:$U$4,0)+1,FALSE)/H203,100%)</f>
        <v>2.65955023438494E-4</v>
      </c>
      <c r="J203" s="81">
        <f t="shared" ca="1" si="153"/>
        <v>0.12767216347677768</v>
      </c>
      <c r="K203" s="13">
        <f t="shared" ref="K203:K204" ca="1" si="156">H203*J203</f>
        <v>0.17292282580665821</v>
      </c>
      <c r="L203" s="134">
        <f t="shared" ca="1" si="149"/>
        <v>2.0831089267698407E-3</v>
      </c>
    </row>
    <row r="204" spans="1:12" x14ac:dyDescent="0.25">
      <c r="A204" s="11" t="s">
        <v>128</v>
      </c>
      <c r="B204" s="11" t="s">
        <v>240</v>
      </c>
      <c r="C204" s="11" t="str">
        <f>VLOOKUP(B204,ListaCentralesSIC!$A$2:$C$244,2,FALSE)</f>
        <v>Diesel</v>
      </c>
      <c r="D204" s="11" t="str">
        <f>VLOOKUP(B204,ListaCentralesSIC!$A$2:$C$244,3,FALSE)</f>
        <v>Sauzal 110</v>
      </c>
      <c r="E204" s="119" t="s">
        <v>685</v>
      </c>
      <c r="F204" s="10" t="s">
        <v>108</v>
      </c>
      <c r="G204" s="10" t="s">
        <v>675</v>
      </c>
      <c r="H204" s="13">
        <f>SUMIF(AuxInyeccionesSIC!$B$2:$B$824,B204,AuxInyeccionesSIC!$C$2:$C$824)</f>
        <v>1.3544285700000001</v>
      </c>
      <c r="I204" s="81">
        <f ca="1">IF(G204="Indirecta",VLOOKUP(B204,AuxPartFluGWh!$C$5:$U$152,MATCH(E204,AuxPartFluGWh!$D$4:$U$4,0)+1,FALSE)/H204,100%)</f>
        <v>1.8171539033313467E-3</v>
      </c>
      <c r="J204" s="81">
        <f t="shared" ca="1" si="153"/>
        <v>0.87232783652322232</v>
      </c>
      <c r="K204" s="13">
        <f t="shared" ca="1" si="156"/>
        <v>1.1815057441933419</v>
      </c>
      <c r="L204" s="134">
        <f t="shared" ca="1" si="149"/>
        <v>2.0831089267698407E-3</v>
      </c>
    </row>
    <row r="205" spans="1:12" x14ac:dyDescent="0.25">
      <c r="A205" s="11" t="s">
        <v>128</v>
      </c>
      <c r="B205" s="11" t="s">
        <v>254</v>
      </c>
      <c r="C205" s="11" t="str">
        <f>VLOOKUP(B205,ListaCentralesSIC!$A$2:$C$244,2,FALSE)</f>
        <v>Pasada</v>
      </c>
      <c r="D205" s="11" t="str">
        <f>VLOOKUP(B205,ListaCentralesSIC!$A$2:$C$244,3,FALSE)</f>
        <v>Chillan 154</v>
      </c>
      <c r="E205" s="119" t="s">
        <v>683</v>
      </c>
      <c r="F205" s="10" t="s">
        <v>41</v>
      </c>
      <c r="G205" s="10" t="s">
        <v>675</v>
      </c>
      <c r="H205" s="13">
        <f>SUMIF(AuxInyeccionesSIC!$B$2:$B$824,B205,AuxInyeccionesSIC!$C$2:$C$824)</f>
        <v>360.90785720000002</v>
      </c>
      <c r="I205" s="81">
        <f ca="1">IF(G205="Indirecta",VLOOKUP(B205,AuxPartFluGWh!$C$5:$U$152,MATCH(E205,AuxPartFluGWh!$D$4:$U$4,0)+1,FALSE)/H205,100%)</f>
        <v>7.440601840126702E-5</v>
      </c>
      <c r="J205" s="81">
        <f t="shared" ca="1" si="153"/>
        <v>0.21105020046599748</v>
      </c>
      <c r="K205" s="13">
        <f t="shared" ca="1" si="144"/>
        <v>76.169675611813602</v>
      </c>
      <c r="L205" s="134">
        <f t="shared" ca="1" si="147"/>
        <v>3.5255128039195894E-4</v>
      </c>
    </row>
    <row r="206" spans="1:12" x14ac:dyDescent="0.25">
      <c r="A206" s="11" t="s">
        <v>128</v>
      </c>
      <c r="B206" s="11" t="s">
        <v>254</v>
      </c>
      <c r="C206" s="11" t="str">
        <f>VLOOKUP(B206,ListaCentralesSIC!$A$2:$C$244,2,FALSE)</f>
        <v>Pasada</v>
      </c>
      <c r="D206" s="11" t="str">
        <f>VLOOKUP(B206,ListaCentralesSIC!$A$2:$C$244,3,FALSE)</f>
        <v>Chillan 154</v>
      </c>
      <c r="E206" s="119" t="s">
        <v>684</v>
      </c>
      <c r="F206" s="10" t="s">
        <v>20</v>
      </c>
      <c r="G206" s="10" t="s">
        <v>675</v>
      </c>
      <c r="H206" s="13">
        <f>SUMIF(AuxInyeccionesSIC!$B$2:$B$824,B206,AuxInyeccionesSIC!$C$2:$C$824)</f>
        <v>360.90785720000002</v>
      </c>
      <c r="I206" s="81">
        <f ca="1">IF(G206="Indirecta",VLOOKUP(B206,AuxPartFluGWh!$C$5:$U$152,MATCH(E206,AuxPartFluGWh!$D$4:$U$4,0)+1,FALSE)/H206,100%)</f>
        <v>2.7814526199069193E-4</v>
      </c>
      <c r="J206" s="81">
        <f t="shared" ca="1" si="153"/>
        <v>0.78894979953400257</v>
      </c>
      <c r="K206" s="13">
        <f t="shared" ref="K206:K207" ca="1" si="157">H206*J206</f>
        <v>284.73818158818642</v>
      </c>
      <c r="L206" s="134">
        <f t="shared" ca="1" si="149"/>
        <v>3.5255128039195894E-4</v>
      </c>
    </row>
    <row r="207" spans="1:12" x14ac:dyDescent="0.25">
      <c r="A207" s="11" t="s">
        <v>128</v>
      </c>
      <c r="B207" s="11" t="s">
        <v>254</v>
      </c>
      <c r="C207" s="11" t="str">
        <f>VLOOKUP(B207,ListaCentralesSIC!$A$2:$C$244,2,FALSE)</f>
        <v>Pasada</v>
      </c>
      <c r="D207" s="11" t="str">
        <f>VLOOKUP(B207,ListaCentralesSIC!$A$2:$C$244,3,FALSE)</f>
        <v>Chillan 154</v>
      </c>
      <c r="E207" s="119" t="s">
        <v>685</v>
      </c>
      <c r="F207" s="10" t="s">
        <v>108</v>
      </c>
      <c r="G207" s="10" t="s">
        <v>675</v>
      </c>
      <c r="H207" s="13">
        <f>SUMIF(AuxInyeccionesSIC!$B$2:$B$824,B207,AuxInyeccionesSIC!$C$2:$C$824)</f>
        <v>360.90785720000002</v>
      </c>
      <c r="I207" s="81">
        <f ca="1">IF(G207="Indirecta",VLOOKUP(B207,AuxPartFluGWh!$C$5:$U$152,MATCH(E207,AuxPartFluGWh!$D$4:$U$4,0)+1,FALSE)/H207,100%)</f>
        <v>0</v>
      </c>
      <c r="J207" s="81">
        <f t="shared" ca="1" si="153"/>
        <v>0</v>
      </c>
      <c r="K207" s="13">
        <f t="shared" ca="1" si="157"/>
        <v>0</v>
      </c>
      <c r="L207" s="134">
        <f t="shared" ca="1" si="149"/>
        <v>3.5255128039195894E-4</v>
      </c>
    </row>
    <row r="208" spans="1:12" x14ac:dyDescent="0.25">
      <c r="A208" s="11" t="s">
        <v>128</v>
      </c>
      <c r="B208" s="11" t="s">
        <v>257</v>
      </c>
      <c r="C208" s="11" t="str">
        <f>VLOOKUP(B208,ListaCentralesSIC!$A$2:$C$244,2,FALSE)</f>
        <v>Pasada</v>
      </c>
      <c r="D208" s="11" t="str">
        <f>VLOOKUP(B208,ListaCentralesSIC!$A$2:$C$244,3,FALSE)</f>
        <v>Tinguiririca 154</v>
      </c>
      <c r="E208" s="119" t="s">
        <v>683</v>
      </c>
      <c r="F208" s="10" t="s">
        <v>41</v>
      </c>
      <c r="G208" s="10" t="s">
        <v>675</v>
      </c>
      <c r="H208" s="13">
        <f>SUMIF(AuxInyeccionesSIC!$B$2:$B$824,B208,AuxInyeccionesSIC!$C$2:$C$824)</f>
        <v>2527.748857</v>
      </c>
      <c r="I208" s="81">
        <f ca="1">IF(G208="Indirecta",VLOOKUP(B208,AuxPartFluGWh!$C$5:$U$152,MATCH(E208,AuxPartFluGWh!$D$4:$U$4,0)+1,FALSE)/H208,100%)</f>
        <v>3.9464657787232254E-3</v>
      </c>
      <c r="J208" s="81">
        <f t="shared" ca="1" si="153"/>
        <v>0.17781593650577401</v>
      </c>
      <c r="K208" s="13">
        <f t="shared" ca="1" si="144"/>
        <v>449.47403025885484</v>
      </c>
      <c r="L208" s="134">
        <f t="shared" ca="1" si="147"/>
        <v>2.219410619922178E-2</v>
      </c>
    </row>
    <row r="209" spans="1:12" x14ac:dyDescent="0.25">
      <c r="A209" s="11" t="s">
        <v>128</v>
      </c>
      <c r="B209" s="11" t="s">
        <v>257</v>
      </c>
      <c r="C209" s="11" t="str">
        <f>VLOOKUP(B209,ListaCentralesSIC!$A$2:$C$244,2,FALSE)</f>
        <v>Pasada</v>
      </c>
      <c r="D209" s="11" t="str">
        <f>VLOOKUP(B209,ListaCentralesSIC!$A$2:$C$244,3,FALSE)</f>
        <v>Tinguiririca 154</v>
      </c>
      <c r="E209" s="119" t="s">
        <v>684</v>
      </c>
      <c r="F209" s="10" t="s">
        <v>20</v>
      </c>
      <c r="G209" s="10" t="s">
        <v>675</v>
      </c>
      <c r="H209" s="13">
        <f>SUMIF(AuxInyeccionesSIC!$B$2:$B$824,B209,AuxInyeccionesSIC!$C$2:$C$824)</f>
        <v>2527.748857</v>
      </c>
      <c r="I209" s="81">
        <f ca="1">IF(G209="Indirecta",VLOOKUP(B209,AuxPartFluGWh!$C$5:$U$152,MATCH(E209,AuxPartFluGWh!$D$4:$U$4,0)+1,FALSE)/H209,100%)</f>
        <v>1.5621616506541428E-2</v>
      </c>
      <c r="J209" s="81">
        <f t="shared" ca="1" si="153"/>
        <v>0.70386328542886711</v>
      </c>
      <c r="K209" s="13">
        <f t="shared" ref="K209:K210" ca="1" si="158">H209*J209</f>
        <v>1779.1896152270836</v>
      </c>
      <c r="L209" s="134">
        <f t="shared" ca="1" si="149"/>
        <v>2.219410619922178E-2</v>
      </c>
    </row>
    <row r="210" spans="1:12" x14ac:dyDescent="0.25">
      <c r="A210" s="11" t="s">
        <v>128</v>
      </c>
      <c r="B210" s="11" t="s">
        <v>257</v>
      </c>
      <c r="C210" s="11" t="str">
        <f>VLOOKUP(B210,ListaCentralesSIC!$A$2:$C$244,2,FALSE)</f>
        <v>Pasada</v>
      </c>
      <c r="D210" s="11" t="str">
        <f>VLOOKUP(B210,ListaCentralesSIC!$A$2:$C$244,3,FALSE)</f>
        <v>Tinguiririca 154</v>
      </c>
      <c r="E210" s="119" t="s">
        <v>685</v>
      </c>
      <c r="F210" s="10" t="s">
        <v>108</v>
      </c>
      <c r="G210" s="10" t="s">
        <v>675</v>
      </c>
      <c r="H210" s="13">
        <f>SUMIF(AuxInyeccionesSIC!$B$2:$B$824,B210,AuxInyeccionesSIC!$C$2:$C$824)</f>
        <v>2527.748857</v>
      </c>
      <c r="I210" s="81">
        <f ca="1">IF(G210="Indirecta",VLOOKUP(B210,AuxPartFluGWh!$C$5:$U$152,MATCH(E210,AuxPartFluGWh!$D$4:$U$4,0)+1,FALSE)/H210,100%)</f>
        <v>2.6260239139571278E-3</v>
      </c>
      <c r="J210" s="81">
        <f t="shared" ca="1" si="153"/>
        <v>0.11832077806535897</v>
      </c>
      <c r="K210" s="13">
        <f t="shared" ca="1" si="158"/>
        <v>299.08521151406183</v>
      </c>
      <c r="L210" s="134">
        <f t="shared" ca="1" si="149"/>
        <v>2.219410619922178E-2</v>
      </c>
    </row>
    <row r="211" spans="1:12" x14ac:dyDescent="0.25">
      <c r="A211" s="11" t="s">
        <v>128</v>
      </c>
      <c r="B211" s="11" t="s">
        <v>258</v>
      </c>
      <c r="C211" s="11" t="str">
        <f>VLOOKUP(B211,ListaCentralesSIC!$A$2:$C$244,2,FALSE)</f>
        <v>Pasada</v>
      </c>
      <c r="D211" s="11" t="str">
        <f>VLOOKUP(B211,ListaCentralesSIC!$A$2:$C$244,3,FALSE)</f>
        <v>Tinguiririca 154</v>
      </c>
      <c r="E211" s="119" t="s">
        <v>683</v>
      </c>
      <c r="F211" s="10" t="s">
        <v>41</v>
      </c>
      <c r="G211" s="10" t="s">
        <v>675</v>
      </c>
      <c r="H211" s="13">
        <f>SUMIF(AuxInyeccionesSIC!$B$2:$B$824,B211,AuxInyeccionesSIC!$C$2:$C$824)</f>
        <v>2960.6116790000001</v>
      </c>
      <c r="I211" s="81">
        <f ca="1">IF(G211="Indirecta",VLOOKUP(B211,AuxPartFluGWh!$C$5:$U$152,MATCH(E211,AuxPartFluGWh!$D$4:$U$4,0)+1,FALSE)/H211,100%)</f>
        <v>3.9572002073060761E-3</v>
      </c>
      <c r="J211" s="81">
        <f t="shared" ca="1" si="153"/>
        <v>0.17992232973442232</v>
      </c>
      <c r="K211" s="13">
        <f t="shared" ca="1" si="144"/>
        <v>532.68015072461969</v>
      </c>
      <c r="L211" s="134">
        <f t="shared" ca="1" si="147"/>
        <v>2.1993936011984586E-2</v>
      </c>
    </row>
    <row r="212" spans="1:12" x14ac:dyDescent="0.25">
      <c r="A212" s="11" t="s">
        <v>128</v>
      </c>
      <c r="B212" s="11" t="s">
        <v>258</v>
      </c>
      <c r="C212" s="11" t="str">
        <f>VLOOKUP(B212,ListaCentralesSIC!$A$2:$C$244,2,FALSE)</f>
        <v>Pasada</v>
      </c>
      <c r="D212" s="11" t="str">
        <f>VLOOKUP(B212,ListaCentralesSIC!$A$2:$C$244,3,FALSE)</f>
        <v>Tinguiririca 154</v>
      </c>
      <c r="E212" s="119" t="s">
        <v>684</v>
      </c>
      <c r="F212" s="10" t="s">
        <v>20</v>
      </c>
      <c r="G212" s="10" t="s">
        <v>675</v>
      </c>
      <c r="H212" s="13">
        <f>SUMIF(AuxInyeccionesSIC!$B$2:$B$824,B212,AuxInyeccionesSIC!$C$2:$C$824)</f>
        <v>2960.6116790000001</v>
      </c>
      <c r="I212" s="81">
        <f ca="1">IF(G212="Indirecta",VLOOKUP(B212,AuxPartFluGWh!$C$5:$U$152,MATCH(E212,AuxPartFluGWh!$D$4:$U$4,0)+1,FALSE)/H212,100%)</f>
        <v>1.5326521361673064E-2</v>
      </c>
      <c r="J212" s="81">
        <f t="shared" ca="1" si="153"/>
        <v>0.69685213930428735</v>
      </c>
      <c r="K212" s="13">
        <f t="shared" ref="K212:K213" ca="1" si="159">H212*J212</f>
        <v>2063.1085821604083</v>
      </c>
      <c r="L212" s="134">
        <f t="shared" ca="1" si="149"/>
        <v>2.1993936011984586E-2</v>
      </c>
    </row>
    <row r="213" spans="1:12" x14ac:dyDescent="0.25">
      <c r="A213" s="11" t="s">
        <v>128</v>
      </c>
      <c r="B213" s="11" t="s">
        <v>258</v>
      </c>
      <c r="C213" s="11" t="str">
        <f>VLOOKUP(B213,ListaCentralesSIC!$A$2:$C$244,2,FALSE)</f>
        <v>Pasada</v>
      </c>
      <c r="D213" s="11" t="str">
        <f>VLOOKUP(B213,ListaCentralesSIC!$A$2:$C$244,3,FALSE)</f>
        <v>Tinguiririca 154</v>
      </c>
      <c r="E213" s="119" t="s">
        <v>685</v>
      </c>
      <c r="F213" s="10" t="s">
        <v>108</v>
      </c>
      <c r="G213" s="10" t="s">
        <v>675</v>
      </c>
      <c r="H213" s="13">
        <f>SUMIF(AuxInyeccionesSIC!$B$2:$B$824,B213,AuxInyeccionesSIC!$C$2:$C$824)</f>
        <v>2960.6116790000001</v>
      </c>
      <c r="I213" s="81">
        <f ca="1">IF(G213="Indirecta",VLOOKUP(B213,AuxPartFluGWh!$C$5:$U$152,MATCH(E213,AuxPartFluGWh!$D$4:$U$4,0)+1,FALSE)/H213,100%)</f>
        <v>2.7102144430054455E-3</v>
      </c>
      <c r="J213" s="81">
        <f t="shared" ca="1" si="153"/>
        <v>0.12322553096129035</v>
      </c>
      <c r="K213" s="13">
        <f t="shared" ca="1" si="159"/>
        <v>364.82294611497235</v>
      </c>
      <c r="L213" s="134">
        <f t="shared" ca="1" si="149"/>
        <v>2.1993936011984586E-2</v>
      </c>
    </row>
    <row r="214" spans="1:12" x14ac:dyDescent="0.25">
      <c r="A214" s="11" t="s">
        <v>128</v>
      </c>
      <c r="B214" s="11" t="s">
        <v>440</v>
      </c>
      <c r="C214" s="11" t="str">
        <f>VLOOKUP(B214,ListaCentralesSIC!$A$2:$C$244,2,FALSE)</f>
        <v>ERNC</v>
      </c>
      <c r="D214" s="11" t="str">
        <f>VLOOKUP(B214,ListaCentralesSIC!$A$2:$C$244,3,FALSE)</f>
        <v>Charrua 154</v>
      </c>
      <c r="E214" s="24"/>
      <c r="F214" s="10" t="s">
        <v>108</v>
      </c>
      <c r="G214" s="10" t="s">
        <v>674</v>
      </c>
      <c r="H214" s="13">
        <f>SUMIF(AuxInyeccionesSIC!$B$2:$B$824,B214,AuxInyeccionesSIC!$C$2:$C$824)</f>
        <v>4.3749999999999997E-2</v>
      </c>
      <c r="I214" s="81">
        <f>IF(G214="Indirecta",VLOOKUP(B214,AuxPartFluGWh!$C$5:$U$152,MATCH(E214,AuxPartFluGWh!$D$4:$U$4,0)+1,FALSE)/H214,100%)</f>
        <v>1</v>
      </c>
      <c r="J214" s="81">
        <f t="shared" si="153"/>
        <v>1</v>
      </c>
      <c r="K214" s="13">
        <f t="shared" si="144"/>
        <v>4.3749999999999997E-2</v>
      </c>
    </row>
    <row r="215" spans="1:12" x14ac:dyDescent="0.25">
      <c r="A215" s="11" t="s">
        <v>128</v>
      </c>
      <c r="B215" s="11" t="s">
        <v>261</v>
      </c>
      <c r="C215" s="11" t="str">
        <f>VLOOKUP(B215,ListaCentralesSIC!$A$2:$C$244,2,FALSE)</f>
        <v>ERNC</v>
      </c>
      <c r="D215" s="11" t="str">
        <f>VLOOKUP(B215,ListaCentralesSIC!$A$2:$C$244,3,FALSE)</f>
        <v>Charrua 154</v>
      </c>
      <c r="E215" s="24"/>
      <c r="F215" s="10" t="s">
        <v>108</v>
      </c>
      <c r="G215" s="10" t="s">
        <v>674</v>
      </c>
      <c r="H215" s="13">
        <f>SUMIF(AuxInyeccionesSIC!$B$2:$B$824,B215,AuxInyeccionesSIC!$C$2:$C$824)</f>
        <v>130.82</v>
      </c>
      <c r="I215" s="81">
        <f>IF(G215="Indirecta",VLOOKUP(B215,AuxPartFluGWh!$C$5:$U$152,MATCH(E215,AuxPartFluGWh!$D$4:$U$4,0)+1,FALSE)/H215,100%)</f>
        <v>1</v>
      </c>
      <c r="J215" s="81">
        <f t="shared" si="153"/>
        <v>1</v>
      </c>
      <c r="K215" s="13">
        <f t="shared" si="144"/>
        <v>130.82</v>
      </c>
    </row>
    <row r="216" spans="1:12" x14ac:dyDescent="0.25">
      <c r="A216" s="11" t="s">
        <v>128</v>
      </c>
      <c r="B216" s="11" t="s">
        <v>273</v>
      </c>
      <c r="C216" s="11" t="str">
        <f>VLOOKUP(B216,ListaCentralesSIC!$A$2:$C$244,2,FALSE)</f>
        <v>ERNC</v>
      </c>
      <c r="D216" s="11" t="str">
        <f>VLOOKUP(B216,ListaCentralesSIC!$A$2:$C$244,3,FALSE)</f>
        <v>Itahue 154</v>
      </c>
      <c r="E216" s="31"/>
      <c r="F216" s="10" t="s">
        <v>20</v>
      </c>
      <c r="G216" s="10" t="s">
        <v>674</v>
      </c>
      <c r="H216" s="13">
        <f>SUMIF(AuxInyeccionesSIC!$B$2:$B$824,B216,AuxInyeccionesSIC!$C$2:$C$824)</f>
        <v>169.42400000000001</v>
      </c>
      <c r="I216" s="81">
        <f>IF(G216="Indirecta",VLOOKUP(B216,AuxPartFluGWh!$C$5:$U$152,MATCH(E216,AuxPartFluGWh!$D$4:$U$4,0)+1,FALSE)/H216,100%)</f>
        <v>1</v>
      </c>
      <c r="J216" s="81">
        <f t="shared" si="153"/>
        <v>1</v>
      </c>
      <c r="K216" s="13">
        <f t="shared" si="144"/>
        <v>169.42400000000001</v>
      </c>
    </row>
    <row r="217" spans="1:12" x14ac:dyDescent="0.25">
      <c r="A217" s="11" t="s">
        <v>128</v>
      </c>
      <c r="B217" s="11" t="s">
        <v>274</v>
      </c>
      <c r="C217" s="11" t="str">
        <f>VLOOKUP(B217,ListaCentralesSIC!$A$2:$C$244,2,FALSE)</f>
        <v>ERNC</v>
      </c>
      <c r="D217" s="11" t="str">
        <f>VLOOKUP(B217,ListaCentralesSIC!$A$2:$C$244,3,FALSE)</f>
        <v>Itahue 154</v>
      </c>
      <c r="E217" s="24"/>
      <c r="F217" s="10" t="s">
        <v>20</v>
      </c>
      <c r="G217" s="10" t="s">
        <v>674</v>
      </c>
      <c r="H217" s="13">
        <f>SUMIF(AuxInyeccionesSIC!$B$2:$B$824,B217,AuxInyeccionesSIC!$C$2:$C$824)</f>
        <v>23.430035699999998</v>
      </c>
      <c r="I217" s="81">
        <f>IF(G217="Indirecta",VLOOKUP(B217,AuxPartFluGWh!$C$5:$U$152,MATCH(E217,AuxPartFluGWh!$D$4:$U$4,0)+1,FALSE)/H217,100%)</f>
        <v>1</v>
      </c>
      <c r="J217" s="81">
        <f t="shared" si="153"/>
        <v>1</v>
      </c>
      <c r="K217" s="13">
        <f t="shared" si="144"/>
        <v>23.430035699999998</v>
      </c>
    </row>
    <row r="218" spans="1:12" x14ac:dyDescent="0.25">
      <c r="A218" s="11" t="s">
        <v>128</v>
      </c>
      <c r="B218" s="11" t="s">
        <v>423</v>
      </c>
      <c r="C218" s="11" t="s">
        <v>431</v>
      </c>
      <c r="D218" s="11" t="s">
        <v>117</v>
      </c>
      <c r="E218" s="24"/>
      <c r="F218" s="10" t="s">
        <v>20</v>
      </c>
      <c r="G218" s="10" t="s">
        <v>674</v>
      </c>
      <c r="H218" s="13">
        <f>SUMIF(AuxInyeccionesSIC!$B$2:$B$824,B218,AuxInyeccionesSIC!$C$2:$C$824)</f>
        <v>0.15857143999999998</v>
      </c>
      <c r="I218" s="81">
        <f>IF(G218="Indirecta",VLOOKUP(B218,AuxPartFluGWh!$C$5:$U$152,MATCH(E218,AuxPartFluGWh!$D$4:$U$4,0)+1,FALSE)/H218,100%)</f>
        <v>1</v>
      </c>
      <c r="J218" s="81">
        <f t="shared" si="153"/>
        <v>1</v>
      </c>
      <c r="K218" s="13">
        <f t="shared" si="144"/>
        <v>0.15857143999999998</v>
      </c>
    </row>
    <row r="219" spans="1:12" x14ac:dyDescent="0.25">
      <c r="A219" s="11" t="s">
        <v>128</v>
      </c>
      <c r="B219" s="11" t="s">
        <v>275</v>
      </c>
      <c r="C219" s="11" t="str">
        <f>VLOOKUP(B219,ListaCentralesSIC!$A$2:$C$244,2,FALSE)</f>
        <v>Pasada</v>
      </c>
      <c r="D219" s="11" t="str">
        <f>VLOOKUP(B219,ListaCentralesSIC!$A$2:$C$244,3,FALSE)</f>
        <v>Maule 154</v>
      </c>
      <c r="E219" s="119" t="s">
        <v>683</v>
      </c>
      <c r="F219" s="10" t="s">
        <v>41</v>
      </c>
      <c r="G219" s="10" t="s">
        <v>675</v>
      </c>
      <c r="H219" s="13">
        <f>SUMIF(AuxInyeccionesSIC!$B$2:$B$824,B219,AuxInyeccionesSIC!$C$2:$C$824)</f>
        <v>471.16458899999998</v>
      </c>
      <c r="I219" s="81">
        <f ca="1">IF(G219="Indirecta",VLOOKUP(B219,AuxPartFluGWh!$C$5:$U$152,MATCH(E219,AuxPartFluGWh!$D$4:$U$4,0)+1,FALSE)/H219,100%)</f>
        <v>1.7669940470991473E-3</v>
      </c>
      <c r="J219" s="81">
        <f t="shared" ca="1" si="153"/>
        <v>1.4944439861521198E-2</v>
      </c>
      <c r="K219" s="13">
        <f t="shared" ca="1" si="144"/>
        <v>7.0412908651888522</v>
      </c>
      <c r="L219" s="134">
        <f t="shared" ref="L219" ca="1" si="160">SUM(I219:I221)</f>
        <v>0.11823755613944333</v>
      </c>
    </row>
    <row r="220" spans="1:12" x14ac:dyDescent="0.25">
      <c r="A220" s="11" t="s">
        <v>128</v>
      </c>
      <c r="B220" s="11" t="s">
        <v>275</v>
      </c>
      <c r="C220" s="11" t="str">
        <f>VLOOKUP(B220,ListaCentralesSIC!$A$2:$C$244,2,FALSE)</f>
        <v>Pasada</v>
      </c>
      <c r="D220" s="11" t="str">
        <f>VLOOKUP(B220,ListaCentralesSIC!$A$2:$C$244,3,FALSE)</f>
        <v>Maule 154</v>
      </c>
      <c r="E220" s="119" t="s">
        <v>684</v>
      </c>
      <c r="F220" s="10" t="s">
        <v>20</v>
      </c>
      <c r="G220" s="10" t="s">
        <v>675</v>
      </c>
      <c r="H220" s="13">
        <f>SUMIF(AuxInyeccionesSIC!$B$2:$B$824,B220,AuxInyeccionesSIC!$C$2:$C$824)</f>
        <v>471.16458899999998</v>
      </c>
      <c r="I220" s="81">
        <f ca="1">IF(G220="Indirecta",VLOOKUP(B220,AuxPartFluGWh!$C$5:$U$152,MATCH(E220,AuxPartFluGWh!$D$4:$U$4,0)+1,FALSE)/H220,100%)</f>
        <v>0.11373758002241098</v>
      </c>
      <c r="J220" s="81">
        <f t="shared" ca="1" si="153"/>
        <v>0.96194122862514764</v>
      </c>
      <c r="K220" s="13">
        <f t="shared" ref="K220:K221" ca="1" si="161">H220*J220</f>
        <v>453.23264362732272</v>
      </c>
      <c r="L220" s="134">
        <f t="shared" ref="L220:L221" ca="1" si="162">L219</f>
        <v>0.11823755613944333</v>
      </c>
    </row>
    <row r="221" spans="1:12" x14ac:dyDescent="0.25">
      <c r="A221" s="11" t="s">
        <v>128</v>
      </c>
      <c r="B221" s="11" t="s">
        <v>275</v>
      </c>
      <c r="C221" s="11" t="str">
        <f>VLOOKUP(B221,ListaCentralesSIC!$A$2:$C$244,2,FALSE)</f>
        <v>Pasada</v>
      </c>
      <c r="D221" s="11" t="str">
        <f>VLOOKUP(B221,ListaCentralesSIC!$A$2:$C$244,3,FALSE)</f>
        <v>Maule 154</v>
      </c>
      <c r="E221" s="119" t="s">
        <v>685</v>
      </c>
      <c r="F221" s="10" t="s">
        <v>108</v>
      </c>
      <c r="G221" s="10" t="s">
        <v>675</v>
      </c>
      <c r="H221" s="13">
        <f>SUMIF(AuxInyeccionesSIC!$B$2:$B$824,B221,AuxInyeccionesSIC!$C$2:$C$824)</f>
        <v>471.16458899999998</v>
      </c>
      <c r="I221" s="81">
        <f ca="1">IF(G221="Indirecta",VLOOKUP(B221,AuxPartFluGWh!$C$5:$U$152,MATCH(E221,AuxPartFluGWh!$D$4:$U$4,0)+1,FALSE)/H221,100%)</f>
        <v>2.7329820699331935E-3</v>
      </c>
      <c r="J221" s="81">
        <f t="shared" ca="1" si="153"/>
        <v>2.3114331513331129E-2</v>
      </c>
      <c r="K221" s="13">
        <f t="shared" ca="1" si="161"/>
        <v>10.890654507488408</v>
      </c>
      <c r="L221" s="134">
        <f t="shared" ca="1" si="162"/>
        <v>0.11823755613944333</v>
      </c>
    </row>
    <row r="222" spans="1:12" x14ac:dyDescent="0.25">
      <c r="A222" s="11" t="s">
        <v>128</v>
      </c>
      <c r="B222" s="11" t="s">
        <v>277</v>
      </c>
      <c r="C222" s="11" t="str">
        <f>VLOOKUP(B222,ListaCentralesSIC!$A$2:$C$244,2,FALSE)</f>
        <v>Serie</v>
      </c>
      <c r="D222" s="11" t="str">
        <f>VLOOKUP(B222,ListaCentralesSIC!$A$2:$C$244,3,FALSE)</f>
        <v>Loma Alta 220</v>
      </c>
      <c r="E222" s="24"/>
      <c r="F222" s="10" t="s">
        <v>39</v>
      </c>
      <c r="G222" s="10" t="s">
        <v>674</v>
      </c>
      <c r="H222" s="13">
        <f>SUMIF(AuxInyeccionesSIC!$B$2:$B$824,B222,AuxInyeccionesSIC!$C$2:$C$824)</f>
        <v>1099.756715</v>
      </c>
      <c r="I222" s="81">
        <f>IF(G222="Indirecta",VLOOKUP(B222,AuxPartFluGWh!$C$5:$U$152,MATCH(E222,AuxPartFluGWh!$D$4:$U$4,0)+1,FALSE)/H222,100%)</f>
        <v>1</v>
      </c>
      <c r="J222" s="81">
        <f t="shared" si="153"/>
        <v>1</v>
      </c>
      <c r="K222" s="13">
        <f t="shared" si="144"/>
        <v>1099.756715</v>
      </c>
    </row>
    <row r="223" spans="1:12" x14ac:dyDescent="0.25">
      <c r="A223" s="11" t="s">
        <v>128</v>
      </c>
      <c r="B223" s="11" t="s">
        <v>281</v>
      </c>
      <c r="C223" s="11" t="str">
        <f>VLOOKUP(B223,ListaCentralesSIC!$A$2:$C$244,2,FALSE)</f>
        <v>Pasada</v>
      </c>
      <c r="D223" s="11" t="str">
        <f>VLOOKUP(B223,ListaCentralesSIC!$A$2:$C$244,3,FALSE)</f>
        <v>Loma Alta 220</v>
      </c>
      <c r="E223" s="24"/>
      <c r="F223" s="10" t="s">
        <v>39</v>
      </c>
      <c r="G223" s="10" t="s">
        <v>674</v>
      </c>
      <c r="H223" s="13">
        <f>SUMIF(AuxInyeccionesSIC!$B$2:$B$824,B223,AuxInyeccionesSIC!$C$2:$C$824)</f>
        <v>518.61412500000006</v>
      </c>
      <c r="I223" s="81">
        <f>IF(G223="Indirecta",VLOOKUP(B223,AuxPartFluGWh!$C$5:$U$152,MATCH(E223,AuxPartFluGWh!$D$4:$U$4,0)+1,FALSE)/H223,100%)</f>
        <v>1</v>
      </c>
      <c r="J223" s="81">
        <f t="shared" si="153"/>
        <v>1</v>
      </c>
      <c r="K223" s="13">
        <f t="shared" si="144"/>
        <v>518.61412500000006</v>
      </c>
    </row>
    <row r="224" spans="1:12" x14ac:dyDescent="0.25">
      <c r="A224" s="11" t="s">
        <v>128</v>
      </c>
      <c r="B224" s="11" t="s">
        <v>282</v>
      </c>
      <c r="C224" s="11" t="str">
        <f>VLOOKUP(B224,ListaCentralesSIC!$A$2:$C$244,2,FALSE)</f>
        <v>Pasada</v>
      </c>
      <c r="D224" s="11" t="str">
        <f>VLOOKUP(B224,ListaCentralesSIC!$A$2:$C$244,3,FALSE)</f>
        <v>Loma Alta 220</v>
      </c>
      <c r="E224" s="24"/>
      <c r="F224" s="10" t="s">
        <v>39</v>
      </c>
      <c r="G224" s="10" t="s">
        <v>674</v>
      </c>
      <c r="H224" s="13">
        <f>SUMIF(AuxInyeccionesSIC!$B$2:$B$824,B224,AuxInyeccionesSIC!$C$2:$C$824)</f>
        <v>120.11817860000001</v>
      </c>
      <c r="I224" s="81">
        <f>IF(G224="Indirecta",VLOOKUP(B224,AuxPartFluGWh!$C$5:$U$152,MATCH(E224,AuxPartFluGWh!$D$4:$U$4,0)+1,FALSE)/H224,100%)</f>
        <v>1</v>
      </c>
      <c r="J224" s="81">
        <f t="shared" si="153"/>
        <v>1</v>
      </c>
      <c r="K224" s="13">
        <f t="shared" si="144"/>
        <v>120.11817860000001</v>
      </c>
    </row>
    <row r="225" spans="1:12" x14ac:dyDescent="0.25">
      <c r="A225" s="11" t="s">
        <v>128</v>
      </c>
      <c r="B225" s="11" t="s">
        <v>291</v>
      </c>
      <c r="C225" s="11" t="str">
        <f>VLOOKUP(B225,ListaCentralesSIC!$A$2:$C$244,2,FALSE)</f>
        <v>Pasada</v>
      </c>
      <c r="D225" s="11" t="str">
        <f>VLOOKUP(B225,ListaCentralesSIC!$A$2:$C$244,3,FALSE)</f>
        <v>Melipilla 066</v>
      </c>
      <c r="E225" s="31"/>
      <c r="F225" s="10" t="s">
        <v>21</v>
      </c>
      <c r="G225" s="10" t="s">
        <v>674</v>
      </c>
      <c r="H225" s="13">
        <f>SUMIF(AuxInyeccionesSIC!$B$2:$B$824,B225,AuxInyeccionesSIC!$C$2:$C$824)</f>
        <v>110.8198572</v>
      </c>
      <c r="I225" s="81">
        <f>IF(G225="Indirecta",VLOOKUP(B225,AuxPartFluGWh!$C$5:$U$152,MATCH(E225,AuxPartFluGWh!$D$4:$U$4,0)+1,FALSE)/H225,100%)</f>
        <v>1</v>
      </c>
      <c r="J225" s="81">
        <f t="shared" si="153"/>
        <v>1</v>
      </c>
      <c r="K225" s="13">
        <f t="shared" si="144"/>
        <v>110.8198572</v>
      </c>
    </row>
    <row r="226" spans="1:12" x14ac:dyDescent="0.25">
      <c r="A226" s="11" t="s">
        <v>128</v>
      </c>
      <c r="B226" s="11" t="s">
        <v>293</v>
      </c>
      <c r="C226" s="11" t="str">
        <f>VLOOKUP(B226,ListaCentralesSIC!$A$2:$C$244,2,FALSE)</f>
        <v>Pasada</v>
      </c>
      <c r="D226" s="11" t="str">
        <f>VLOOKUP(B226,ListaCentralesSIC!$A$2:$C$244,3,FALSE)</f>
        <v>Maule 154</v>
      </c>
      <c r="E226" s="119" t="s">
        <v>683</v>
      </c>
      <c r="F226" s="10" t="s">
        <v>41</v>
      </c>
      <c r="G226" s="10" t="s">
        <v>675</v>
      </c>
      <c r="H226" s="13">
        <f>SUMIF(AuxInyeccionesSIC!$B$2:$B$824,B226,AuxInyeccionesSIC!$C$2:$C$824)</f>
        <v>157.64676780000002</v>
      </c>
      <c r="I226" s="81">
        <f ca="1">IF(G226="Indirecta",VLOOKUP(B226,AuxPartFluGWh!$C$5:$U$152,MATCH(E226,AuxPartFluGWh!$D$4:$U$4,0)+1,FALSE)/H226,100%)</f>
        <v>1.6870735564291784E-3</v>
      </c>
      <c r="J226" s="81">
        <f t="shared" ca="1" si="153"/>
        <v>1.4277262019168725E-2</v>
      </c>
      <c r="K226" s="13">
        <f t="shared" ca="1" si="144"/>
        <v>2.2507642103556513</v>
      </c>
      <c r="L226" s="134">
        <f t="shared" ref="L226" ca="1" si="163">SUM(I226:I228)</f>
        <v>0.11816506233226685</v>
      </c>
    </row>
    <row r="227" spans="1:12" x14ac:dyDescent="0.25">
      <c r="A227" s="11" t="s">
        <v>128</v>
      </c>
      <c r="B227" s="11" t="s">
        <v>293</v>
      </c>
      <c r="C227" s="11" t="str">
        <f>VLOOKUP(B227,ListaCentralesSIC!$A$2:$C$244,2,FALSE)</f>
        <v>Pasada</v>
      </c>
      <c r="D227" s="11" t="str">
        <f>VLOOKUP(B227,ListaCentralesSIC!$A$2:$C$244,3,FALSE)</f>
        <v>Maule 154</v>
      </c>
      <c r="E227" s="119" t="s">
        <v>684</v>
      </c>
      <c r="F227" s="10" t="s">
        <v>20</v>
      </c>
      <c r="G227" s="10" t="s">
        <v>675</v>
      </c>
      <c r="H227" s="13">
        <f>SUMIF(AuxInyeccionesSIC!$B$2:$B$824,B227,AuxInyeccionesSIC!$C$2:$C$824)</f>
        <v>157.64676780000002</v>
      </c>
      <c r="I227" s="81">
        <f ca="1">IF(G227="Indirecta",VLOOKUP(B227,AuxPartFluGWh!$C$5:$U$152,MATCH(E227,AuxPartFluGWh!$D$4:$U$4,0)+1,FALSE)/H227,100%)</f>
        <v>0.11374044207041652</v>
      </c>
      <c r="J227" s="81">
        <f t="shared" ca="1" si="153"/>
        <v>0.96255559659919776</v>
      </c>
      <c r="K227" s="13">
        <f t="shared" ref="K227:K228" ca="1" si="164">H227*J227</f>
        <v>151.74377863166421</v>
      </c>
      <c r="L227" s="134">
        <f t="shared" ref="L227:L228" ca="1" si="165">L226</f>
        <v>0.11816506233226685</v>
      </c>
    </row>
    <row r="228" spans="1:12" x14ac:dyDescent="0.25">
      <c r="A228" s="11" t="s">
        <v>128</v>
      </c>
      <c r="B228" s="11" t="s">
        <v>293</v>
      </c>
      <c r="C228" s="11" t="str">
        <f>VLOOKUP(B228,ListaCentralesSIC!$A$2:$C$244,2,FALSE)</f>
        <v>Pasada</v>
      </c>
      <c r="D228" s="11" t="str">
        <f>VLOOKUP(B228,ListaCentralesSIC!$A$2:$C$244,3,FALSE)</f>
        <v>Maule 154</v>
      </c>
      <c r="E228" s="119" t="s">
        <v>685</v>
      </c>
      <c r="F228" s="10" t="s">
        <v>108</v>
      </c>
      <c r="G228" s="10" t="s">
        <v>675</v>
      </c>
      <c r="H228" s="13">
        <f>SUMIF(AuxInyeccionesSIC!$B$2:$B$824,B228,AuxInyeccionesSIC!$C$2:$C$824)</f>
        <v>157.64676780000002</v>
      </c>
      <c r="I228" s="81">
        <f ca="1">IF(G228="Indirecta",VLOOKUP(B228,AuxPartFluGWh!$C$5:$U$152,MATCH(E228,AuxPartFluGWh!$D$4:$U$4,0)+1,FALSE)/H228,100%)</f>
        <v>2.7375467054211568E-3</v>
      </c>
      <c r="J228" s="81">
        <f t="shared" ca="1" si="153"/>
        <v>2.316714138163346E-2</v>
      </c>
      <c r="K228" s="13">
        <f t="shared" ca="1" si="164"/>
        <v>3.6522249579801418</v>
      </c>
      <c r="L228" s="134">
        <f t="shared" ca="1" si="165"/>
        <v>0.11816506233226685</v>
      </c>
    </row>
    <row r="229" spans="1:12" x14ac:dyDescent="0.25">
      <c r="A229" s="11" t="s">
        <v>128</v>
      </c>
      <c r="B229" s="11" t="s">
        <v>294</v>
      </c>
      <c r="C229" s="11" t="str">
        <f>VLOOKUP(B229,ListaCentralesSIC!$A$2:$C$244,2,FALSE)</f>
        <v>ERNC</v>
      </c>
      <c r="D229" s="11" t="str">
        <f>VLOOKUP(B229,ListaCentralesSIC!$A$2:$C$244,3,FALSE)</f>
        <v>Charrua 154</v>
      </c>
      <c r="E229" s="24"/>
      <c r="F229" s="10" t="s">
        <v>108</v>
      </c>
      <c r="G229" s="10" t="s">
        <v>674</v>
      </c>
      <c r="H229" s="13">
        <f>SUMIF(AuxInyeccionesSIC!$B$2:$B$824,B229,AuxInyeccionesSIC!$C$2:$C$824)</f>
        <v>19.042446419999997</v>
      </c>
      <c r="I229" s="81">
        <f>IF(G229="Indirecta",VLOOKUP(B229,AuxPartFluGWh!$C$5:$U$152,MATCH(E229,AuxPartFluGWh!$D$4:$U$4,0)+1,FALSE)/H229,100%)</f>
        <v>1</v>
      </c>
      <c r="J229" s="81">
        <f t="shared" si="153"/>
        <v>1</v>
      </c>
      <c r="K229" s="13">
        <f t="shared" si="144"/>
        <v>19.042446419999997</v>
      </c>
    </row>
    <row r="230" spans="1:12" x14ac:dyDescent="0.25">
      <c r="A230" s="11" t="s">
        <v>128</v>
      </c>
      <c r="B230" s="11" t="s">
        <v>424</v>
      </c>
      <c r="C230" s="11" t="s">
        <v>431</v>
      </c>
      <c r="D230" s="11" t="s">
        <v>117</v>
      </c>
      <c r="E230" s="24"/>
      <c r="F230" s="10" t="s">
        <v>20</v>
      </c>
      <c r="G230" s="10" t="s">
        <v>674</v>
      </c>
      <c r="H230" s="13">
        <f>SUMIF(AuxInyeccionesSIC!$B$2:$B$824,B230,AuxInyeccionesSIC!$C$2:$C$824)</f>
        <v>0.29396429000000002</v>
      </c>
      <c r="I230" s="81">
        <f>IF(G230="Indirecta",VLOOKUP(B230,AuxPartFluGWh!$C$5:$U$152,MATCH(E230,AuxPartFluGWh!$D$4:$U$4,0)+1,FALSE)/H230,100%)</f>
        <v>1</v>
      </c>
      <c r="J230" s="81">
        <f t="shared" si="153"/>
        <v>1</v>
      </c>
      <c r="K230" s="13">
        <f t="shared" si="144"/>
        <v>0.29396429000000002</v>
      </c>
    </row>
    <row r="231" spans="1:12" x14ac:dyDescent="0.25">
      <c r="A231" s="11" t="s">
        <v>128</v>
      </c>
      <c r="B231" s="11" t="s">
        <v>305</v>
      </c>
      <c r="C231" s="11" t="str">
        <f>VLOOKUP(B231,ListaCentralesSIC!$A$2:$C$244,2,FALSE)</f>
        <v>ERNC</v>
      </c>
      <c r="D231" s="11" t="str">
        <f>VLOOKUP(B231,ListaCentralesSIC!$A$2:$C$244,3,FALSE)</f>
        <v>Chillan 154</v>
      </c>
      <c r="E231" s="119" t="s">
        <v>683</v>
      </c>
      <c r="F231" s="10" t="s">
        <v>41</v>
      </c>
      <c r="G231" s="10" t="s">
        <v>675</v>
      </c>
      <c r="H231" s="13">
        <f>SUMIF(AuxInyeccionesSIC!$B$2:$B$824,B231,AuxInyeccionesSIC!$C$2:$C$824)</f>
        <v>587.6516959999999</v>
      </c>
      <c r="I231" s="81">
        <f ca="1">IF(G231="Indirecta",VLOOKUP(B231,AuxPartFluGWh!$C$5:$U$152,MATCH(E231,AuxPartFluGWh!$D$4:$U$4,0)+1,FALSE)/H231,100%)</f>
        <v>6.5536735227658354E-5</v>
      </c>
      <c r="J231" s="81">
        <f t="shared" ca="1" si="153"/>
        <v>0.21175762374317883</v>
      </c>
      <c r="K231" s="13">
        <f t="shared" ca="1" si="144"/>
        <v>124.43972673360889</v>
      </c>
      <c r="L231" s="134">
        <f t="shared" ref="L231" ca="1" si="166">SUM(I231:I233)</f>
        <v>3.0948937785183015E-4</v>
      </c>
    </row>
    <row r="232" spans="1:12" x14ac:dyDescent="0.25">
      <c r="A232" s="11" t="s">
        <v>128</v>
      </c>
      <c r="B232" s="11" t="s">
        <v>305</v>
      </c>
      <c r="C232" s="11" t="str">
        <f>VLOOKUP(B232,ListaCentralesSIC!$A$2:$C$244,2,FALSE)</f>
        <v>ERNC</v>
      </c>
      <c r="D232" s="11" t="str">
        <f>VLOOKUP(B232,ListaCentralesSIC!$A$2:$C$244,3,FALSE)</f>
        <v>Chillan 154</v>
      </c>
      <c r="E232" s="119" t="s">
        <v>684</v>
      </c>
      <c r="F232" s="10" t="s">
        <v>20</v>
      </c>
      <c r="G232" s="10" t="s">
        <v>675</v>
      </c>
      <c r="H232" s="13">
        <f>SUMIF(AuxInyeccionesSIC!$B$2:$B$824,B232,AuxInyeccionesSIC!$C$2:$C$824)</f>
        <v>587.6516959999999</v>
      </c>
      <c r="I232" s="81">
        <f ca="1">IF(G232="Indirecta",VLOOKUP(B232,AuxPartFluGWh!$C$5:$U$152,MATCH(E232,AuxPartFluGWh!$D$4:$U$4,0)+1,FALSE)/H232,100%)</f>
        <v>2.4395264262417181E-4</v>
      </c>
      <c r="J232" s="81">
        <f t="shared" ca="1" si="153"/>
        <v>0.78824237625682125</v>
      </c>
      <c r="K232" s="13">
        <f t="shared" ref="K232:K233" ca="1" si="167">H232*J232</f>
        <v>463.21196926639107</v>
      </c>
      <c r="L232" s="134">
        <f t="shared" ref="L232:L233" ca="1" si="168">L231</f>
        <v>3.0948937785183015E-4</v>
      </c>
    </row>
    <row r="233" spans="1:12" x14ac:dyDescent="0.25">
      <c r="A233" s="11" t="s">
        <v>128</v>
      </c>
      <c r="B233" s="11" t="s">
        <v>305</v>
      </c>
      <c r="C233" s="11" t="str">
        <f>VLOOKUP(B233,ListaCentralesSIC!$A$2:$C$244,2,FALSE)</f>
        <v>ERNC</v>
      </c>
      <c r="D233" s="11" t="str">
        <f>VLOOKUP(B233,ListaCentralesSIC!$A$2:$C$244,3,FALSE)</f>
        <v>Chillan 154</v>
      </c>
      <c r="E233" s="119" t="s">
        <v>685</v>
      </c>
      <c r="F233" s="10" t="s">
        <v>108</v>
      </c>
      <c r="G233" s="10" t="s">
        <v>675</v>
      </c>
      <c r="H233" s="13">
        <f>SUMIF(AuxInyeccionesSIC!$B$2:$B$824,B233,AuxInyeccionesSIC!$C$2:$C$824)</f>
        <v>587.6516959999999</v>
      </c>
      <c r="I233" s="81">
        <f ca="1">IF(G233="Indirecta",VLOOKUP(B233,AuxPartFluGWh!$C$5:$U$152,MATCH(E233,AuxPartFluGWh!$D$4:$U$4,0)+1,FALSE)/H233,100%)</f>
        <v>0</v>
      </c>
      <c r="J233" s="81">
        <f t="shared" ca="1" si="153"/>
        <v>0</v>
      </c>
      <c r="K233" s="13">
        <f t="shared" ca="1" si="167"/>
        <v>0</v>
      </c>
      <c r="L233" s="134">
        <f t="shared" ca="1" si="168"/>
        <v>3.0948937785183015E-4</v>
      </c>
    </row>
    <row r="234" spans="1:12" x14ac:dyDescent="0.25">
      <c r="A234" s="11" t="s">
        <v>128</v>
      </c>
      <c r="B234" s="11" t="s">
        <v>321</v>
      </c>
      <c r="C234" s="11" t="str">
        <f>VLOOKUP(B234,ListaCentralesSIC!$A$2:$C$244,2,FALSE)</f>
        <v>Embalse</v>
      </c>
      <c r="D234" s="11" t="str">
        <f>VLOOKUP(B234,ListaCentralesSIC!$A$2:$C$244,3,FALSE)</f>
        <v>Pehuenche 220</v>
      </c>
      <c r="E234" s="24"/>
      <c r="F234" s="10" t="s">
        <v>39</v>
      </c>
      <c r="G234" s="10" t="s">
        <v>674</v>
      </c>
      <c r="H234" s="13">
        <f>SUMIF(AuxInyeccionesSIC!$B$2:$B$824,B234,AuxInyeccionesSIC!$C$2:$C$824)</f>
        <v>10854.812800000002</v>
      </c>
      <c r="I234" s="81">
        <f>IF(G234="Indirecta",VLOOKUP(B234,AuxPartFluGWh!$C$5:$U$152,MATCH(E234,AuxPartFluGWh!$D$4:$U$4,0)+1,FALSE)/H234,100%)</f>
        <v>1</v>
      </c>
      <c r="J234" s="81">
        <f t="shared" si="153"/>
        <v>1</v>
      </c>
      <c r="K234" s="13">
        <f t="shared" si="144"/>
        <v>10854.812800000002</v>
      </c>
    </row>
    <row r="235" spans="1:12" x14ac:dyDescent="0.25">
      <c r="A235" s="11" t="s">
        <v>128</v>
      </c>
      <c r="B235" s="11" t="s">
        <v>324</v>
      </c>
      <c r="C235" s="11" t="str">
        <f>VLOOKUP(B235,ListaCentralesSIC!$A$2:$C$244,2,FALSE)</f>
        <v>Pasada</v>
      </c>
      <c r="D235" s="11" t="str">
        <f>VLOOKUP(B235,ListaCentralesSIC!$A$2:$C$244,3,FALSE)</f>
        <v>Charrua 154</v>
      </c>
      <c r="E235" s="24"/>
      <c r="F235" s="10" t="s">
        <v>108</v>
      </c>
      <c r="G235" s="10" t="s">
        <v>674</v>
      </c>
      <c r="H235" s="13">
        <f>SUMIF(AuxInyeccionesSIC!$B$2:$B$824,B235,AuxInyeccionesSIC!$C$2:$C$824)</f>
        <v>301.4981429</v>
      </c>
      <c r="I235" s="81">
        <f>IF(G235="Indirecta",VLOOKUP(B235,AuxPartFluGWh!$C$5:$U$152,MATCH(E235,AuxPartFluGWh!$D$4:$U$4,0)+1,FALSE)/H235,100%)</f>
        <v>1</v>
      </c>
      <c r="J235" s="81">
        <f t="shared" si="153"/>
        <v>1</v>
      </c>
      <c r="K235" s="13">
        <f t="shared" si="144"/>
        <v>301.4981429</v>
      </c>
    </row>
    <row r="236" spans="1:12" x14ac:dyDescent="0.25">
      <c r="A236" s="11" t="s">
        <v>128</v>
      </c>
      <c r="B236" s="11" t="s">
        <v>327</v>
      </c>
      <c r="C236" s="11" t="str">
        <f>VLOOKUP(B236,ListaCentralesSIC!$A$2:$C$244,2,FALSE)</f>
        <v>Pasada</v>
      </c>
      <c r="D236" s="11" t="str">
        <f>VLOOKUP(B236,ListaCentralesSIC!$A$2:$C$244,3,FALSE)</f>
        <v>Maule 154</v>
      </c>
      <c r="E236" s="119" t="s">
        <v>683</v>
      </c>
      <c r="F236" s="10" t="s">
        <v>41</v>
      </c>
      <c r="G236" s="10" t="s">
        <v>675</v>
      </c>
      <c r="H236" s="13">
        <f>SUMIF(AuxInyeccionesSIC!$B$2:$B$824,B236,AuxInyeccionesSIC!$C$2:$C$824)</f>
        <v>237.0438571</v>
      </c>
      <c r="I236" s="81">
        <f ca="1">IF(G236="Indirecta",VLOOKUP(B236,AuxPartFluGWh!$C$5:$U$152,MATCH(E236,AuxPartFluGWh!$D$4:$U$4,0)+1,FALSE)/H236,100%)</f>
        <v>8.7531926627825135E-4</v>
      </c>
      <c r="J236" s="81">
        <f t="shared" ca="1" si="153"/>
        <v>8.1092985484965685E-3</v>
      </c>
      <c r="K236" s="13">
        <f t="shared" ca="1" si="144"/>
        <v>1.9222594063110581</v>
      </c>
      <c r="L236" s="134">
        <f t="shared" ref="L236" ca="1" si="169">SUM(I236:I238)</f>
        <v>0.10794019495564533</v>
      </c>
    </row>
    <row r="237" spans="1:12" x14ac:dyDescent="0.25">
      <c r="A237" s="11" t="s">
        <v>128</v>
      </c>
      <c r="B237" s="11" t="s">
        <v>327</v>
      </c>
      <c r="C237" s="11" t="str">
        <f>VLOOKUP(B237,ListaCentralesSIC!$A$2:$C$244,2,FALSE)</f>
        <v>Pasada</v>
      </c>
      <c r="D237" s="11" t="str">
        <f>VLOOKUP(B237,ListaCentralesSIC!$A$2:$C$244,3,FALSE)</f>
        <v>Maule 154</v>
      </c>
      <c r="E237" s="119" t="s">
        <v>684</v>
      </c>
      <c r="F237" s="10" t="s">
        <v>20</v>
      </c>
      <c r="G237" s="10" t="s">
        <v>675</v>
      </c>
      <c r="H237" s="13">
        <f>SUMIF(AuxInyeccionesSIC!$B$2:$B$824,B237,AuxInyeccionesSIC!$C$2:$C$824)</f>
        <v>237.0438571</v>
      </c>
      <c r="I237" s="81">
        <f ca="1">IF(G237="Indirecta",VLOOKUP(B237,AuxPartFluGWh!$C$5:$U$152,MATCH(E237,AuxPartFluGWh!$D$4:$U$4,0)+1,FALSE)/H237,100%)</f>
        <v>0.10422392156497115</v>
      </c>
      <c r="J237" s="81">
        <f t="shared" ca="1" si="153"/>
        <v>0.96557099612242436</v>
      </c>
      <c r="K237" s="13">
        <f t="shared" ref="K237:K238" ca="1" si="170">H237*J237</f>
        <v>228.8826732247486</v>
      </c>
      <c r="L237" s="134">
        <f t="shared" ref="L237:L238" ca="1" si="171">L236</f>
        <v>0.10794019495564533</v>
      </c>
    </row>
    <row r="238" spans="1:12" x14ac:dyDescent="0.25">
      <c r="A238" s="11" t="s">
        <v>128</v>
      </c>
      <c r="B238" s="11" t="s">
        <v>327</v>
      </c>
      <c r="C238" s="11" t="str">
        <f>VLOOKUP(B238,ListaCentralesSIC!$A$2:$C$244,2,FALSE)</f>
        <v>Pasada</v>
      </c>
      <c r="D238" s="11" t="str">
        <f>VLOOKUP(B238,ListaCentralesSIC!$A$2:$C$244,3,FALSE)</f>
        <v>Maule 154</v>
      </c>
      <c r="E238" s="119" t="s">
        <v>685</v>
      </c>
      <c r="F238" s="10" t="s">
        <v>108</v>
      </c>
      <c r="G238" s="10" t="s">
        <v>675</v>
      </c>
      <c r="H238" s="13">
        <f>SUMIF(AuxInyeccionesSIC!$B$2:$B$824,B238,AuxInyeccionesSIC!$C$2:$C$824)</f>
        <v>237.0438571</v>
      </c>
      <c r="I238" s="81">
        <f ca="1">IF(G238="Indirecta",VLOOKUP(B238,AuxPartFluGWh!$C$5:$U$152,MATCH(E238,AuxPartFluGWh!$D$4:$U$4,0)+1,FALSE)/H238,100%)</f>
        <v>2.8409541243959321E-3</v>
      </c>
      <c r="J238" s="81">
        <f t="shared" ca="1" si="153"/>
        <v>2.6319705329079068E-2</v>
      </c>
      <c r="K238" s="13">
        <f t="shared" ca="1" si="170"/>
        <v>6.2389244689403274</v>
      </c>
      <c r="L238" s="134">
        <f t="shared" ca="1" si="171"/>
        <v>0.10794019495564533</v>
      </c>
    </row>
    <row r="239" spans="1:12" x14ac:dyDescent="0.25">
      <c r="A239" s="11" t="s">
        <v>128</v>
      </c>
      <c r="B239" s="11" t="s">
        <v>343</v>
      </c>
      <c r="C239" s="11" t="str">
        <f>VLOOKUP(B239,ListaCentralesSIC!$A$2:$C$244,2,FALSE)</f>
        <v>Pasada</v>
      </c>
      <c r="D239" s="11" t="str">
        <f>VLOOKUP(B239,ListaCentralesSIC!$A$2:$C$244,3,FALSE)</f>
        <v>Loma Alta 220</v>
      </c>
      <c r="E239" s="24"/>
      <c r="F239" s="10" t="s">
        <v>39</v>
      </c>
      <c r="G239" s="10" t="s">
        <v>674</v>
      </c>
      <c r="H239" s="13">
        <f>SUMIF(AuxInyeccionesSIC!$B$2:$B$824,B239,AuxInyeccionesSIC!$C$2:$C$824)</f>
        <v>386.55892849999998</v>
      </c>
      <c r="I239" s="81">
        <f>IF(G239="Indirecta",VLOOKUP(B239,AuxPartFluGWh!$C$5:$U$152,MATCH(E239,AuxPartFluGWh!$D$4:$U$4,0)+1,FALSE)/H239,100%)</f>
        <v>1</v>
      </c>
      <c r="J239" s="81">
        <f t="shared" si="153"/>
        <v>1</v>
      </c>
      <c r="K239" s="13">
        <f t="shared" si="144"/>
        <v>386.55892849999998</v>
      </c>
    </row>
    <row r="240" spans="1:12" x14ac:dyDescent="0.25">
      <c r="A240" s="11" t="s">
        <v>128</v>
      </c>
      <c r="B240" s="11" t="s">
        <v>348</v>
      </c>
      <c r="C240" s="11" t="str">
        <f>VLOOKUP(B240,ListaCentralesSIC!$A$2:$C$244,2,FALSE)</f>
        <v>Pasada</v>
      </c>
      <c r="D240" s="11" t="str">
        <f>VLOOKUP(B240,ListaCentralesSIC!$A$2:$C$244,3,FALSE)</f>
        <v>Tinguiririca 154</v>
      </c>
      <c r="E240" s="119" t="s">
        <v>683</v>
      </c>
      <c r="F240" s="10" t="s">
        <v>41</v>
      </c>
      <c r="G240" s="10" t="s">
        <v>675</v>
      </c>
      <c r="H240" s="13">
        <f>SUMIF(AuxInyeccionesSIC!$B$2:$B$824,B240,AuxInyeccionesSIC!$C$2:$C$824)</f>
        <v>629.13601800000004</v>
      </c>
      <c r="I240" s="81">
        <f ca="1">IF(G240="Indirecta",VLOOKUP(B240,AuxPartFluGWh!$C$5:$U$152,MATCH(E240,AuxPartFluGWh!$D$4:$U$4,0)+1,FALSE)/H240,100%)</f>
        <v>3.384966478046886E-3</v>
      </c>
      <c r="J240" s="81">
        <f t="shared" ca="1" si="153"/>
        <v>0.16541573410067104</v>
      </c>
      <c r="K240" s="13">
        <f t="shared" ca="1" si="144"/>
        <v>104.068996266643</v>
      </c>
      <c r="L240" s="134">
        <f t="shared" ref="L240:L243" ca="1" si="172">SUM(I240:I242)</f>
        <v>2.0463388784931518E-2</v>
      </c>
    </row>
    <row r="241" spans="1:12" x14ac:dyDescent="0.25">
      <c r="A241" s="11" t="s">
        <v>128</v>
      </c>
      <c r="B241" s="11" t="s">
        <v>348</v>
      </c>
      <c r="C241" s="11" t="str">
        <f>VLOOKUP(B241,ListaCentralesSIC!$A$2:$C$244,2,FALSE)</f>
        <v>Pasada</v>
      </c>
      <c r="D241" s="11" t="str">
        <f>VLOOKUP(B241,ListaCentralesSIC!$A$2:$C$244,3,FALSE)</f>
        <v>Tinguiririca 154</v>
      </c>
      <c r="E241" s="119" t="s">
        <v>684</v>
      </c>
      <c r="F241" s="10" t="s">
        <v>20</v>
      </c>
      <c r="G241" s="10" t="s">
        <v>675</v>
      </c>
      <c r="H241" s="13">
        <f>SUMIF(AuxInyeccionesSIC!$B$2:$B$824,B241,AuxInyeccionesSIC!$C$2:$C$824)</f>
        <v>629.13601800000004</v>
      </c>
      <c r="I241" s="81">
        <f ca="1">IF(G241="Indirecta",VLOOKUP(B241,AuxPartFluGWh!$C$5:$U$152,MATCH(E241,AuxPartFluGWh!$D$4:$U$4,0)+1,FALSE)/H241,100%)</f>
        <v>1.4451609500586791E-2</v>
      </c>
      <c r="J241" s="81">
        <f t="shared" ca="1" si="153"/>
        <v>0.70621780451282934</v>
      </c>
      <c r="K241" s="13">
        <f t="shared" ref="K241:K242" ca="1" si="173">H241*J241</f>
        <v>444.30705737190391</v>
      </c>
      <c r="L241" s="134">
        <f t="shared" ref="L241:L245" ca="1" si="174">L240</f>
        <v>2.0463388784931518E-2</v>
      </c>
    </row>
    <row r="242" spans="1:12" x14ac:dyDescent="0.25">
      <c r="A242" s="11" t="s">
        <v>128</v>
      </c>
      <c r="B242" s="11" t="s">
        <v>348</v>
      </c>
      <c r="C242" s="11" t="str">
        <f>VLOOKUP(B242,ListaCentralesSIC!$A$2:$C$244,2,FALSE)</f>
        <v>Pasada</v>
      </c>
      <c r="D242" s="11" t="str">
        <f>VLOOKUP(B242,ListaCentralesSIC!$A$2:$C$244,3,FALSE)</f>
        <v>Tinguiririca 154</v>
      </c>
      <c r="E242" s="119" t="s">
        <v>685</v>
      </c>
      <c r="F242" s="10" t="s">
        <v>108</v>
      </c>
      <c r="G242" s="10" t="s">
        <v>675</v>
      </c>
      <c r="H242" s="13">
        <f>SUMIF(AuxInyeccionesSIC!$B$2:$B$824,B242,AuxInyeccionesSIC!$C$2:$C$824)</f>
        <v>629.13601800000004</v>
      </c>
      <c r="I242" s="81">
        <f ca="1">IF(G242="Indirecta",VLOOKUP(B242,AuxPartFluGWh!$C$5:$U$152,MATCH(E242,AuxPartFluGWh!$D$4:$U$4,0)+1,FALSE)/H242,100%)</f>
        <v>2.6268128062978389E-3</v>
      </c>
      <c r="J242" s="81">
        <f t="shared" ca="1" si="153"/>
        <v>0.12836646138649951</v>
      </c>
      <c r="K242" s="13">
        <f t="shared" ca="1" si="173"/>
        <v>80.759964361453072</v>
      </c>
      <c r="L242" s="134">
        <f t="shared" ca="1" si="174"/>
        <v>2.0463388784931518E-2</v>
      </c>
    </row>
    <row r="243" spans="1:12" x14ac:dyDescent="0.25">
      <c r="A243" s="11" t="s">
        <v>128</v>
      </c>
      <c r="B243" s="11" t="s">
        <v>351</v>
      </c>
      <c r="C243" s="11" t="str">
        <f>VLOOKUP(B243,ListaCentralesSIC!$A$2:$C$244,2,FALSE)</f>
        <v>Diesel</v>
      </c>
      <c r="D243" s="11" t="str">
        <f>VLOOKUP(B243,ListaCentralesSIC!$A$2:$C$244,3,FALSE)</f>
        <v>Rancagua 154</v>
      </c>
      <c r="E243" s="119" t="s">
        <v>683</v>
      </c>
      <c r="F243" s="10" t="s">
        <v>41</v>
      </c>
      <c r="G243" s="10" t="s">
        <v>675</v>
      </c>
      <c r="H243" s="13">
        <f>SUMIF(AuxInyeccionesSIC!$B$2:$B$824,B243,AuxInyeccionesSIC!$C$2:$C$824)</f>
        <v>1.1712321400000001</v>
      </c>
      <c r="I243" s="81">
        <f ca="1">IF(G243="Indirecta",VLOOKUP(B243,AuxPartFluGWh!$C$5:$U$152,MATCH(E243,AuxPartFluGWh!$D$4:$U$4,0)+1,FALSE)/H243,100%)</f>
        <v>0</v>
      </c>
      <c r="J243" s="81">
        <f t="shared" ca="1" si="153"/>
        <v>0</v>
      </c>
      <c r="K243" s="13">
        <f t="shared" ca="1" si="144"/>
        <v>0</v>
      </c>
      <c r="L243" s="134">
        <f t="shared" ca="1" si="172"/>
        <v>1.0248402037308108E-3</v>
      </c>
    </row>
    <row r="244" spans="1:12" x14ac:dyDescent="0.25">
      <c r="A244" s="11" t="s">
        <v>128</v>
      </c>
      <c r="B244" s="11" t="s">
        <v>351</v>
      </c>
      <c r="C244" s="11" t="str">
        <f>VLOOKUP(B244,ListaCentralesSIC!$A$2:$C$244,2,FALSE)</f>
        <v>Diesel</v>
      </c>
      <c r="D244" s="11" t="str">
        <f>VLOOKUP(B244,ListaCentralesSIC!$A$2:$C$244,3,FALSE)</f>
        <v>Rancagua 154</v>
      </c>
      <c r="E244" s="119" t="s">
        <v>684</v>
      </c>
      <c r="F244" s="10" t="s">
        <v>20</v>
      </c>
      <c r="G244" s="10" t="s">
        <v>675</v>
      </c>
      <c r="H244" s="13">
        <f>SUMIF(AuxInyeccionesSIC!$B$2:$B$824,B244,AuxInyeccionesSIC!$C$2:$C$824)</f>
        <v>1.1712321400000001</v>
      </c>
      <c r="I244" s="81">
        <f ca="1">IF(G244="Indirecta",VLOOKUP(B244,AuxPartFluGWh!$C$5:$U$152,MATCH(E244,AuxPartFluGWh!$D$4:$U$4,0)+1,FALSE)/H244,100%)</f>
        <v>0</v>
      </c>
      <c r="J244" s="81">
        <f t="shared" ca="1" si="153"/>
        <v>0</v>
      </c>
      <c r="K244" s="13">
        <f t="shared" ref="K244:K245" ca="1" si="175">H244*J244</f>
        <v>0</v>
      </c>
      <c r="L244" s="134">
        <f t="shared" ca="1" si="174"/>
        <v>1.0248402037308108E-3</v>
      </c>
    </row>
    <row r="245" spans="1:12" x14ac:dyDescent="0.25">
      <c r="A245" s="11" t="s">
        <v>128</v>
      </c>
      <c r="B245" s="11" t="s">
        <v>351</v>
      </c>
      <c r="C245" s="11" t="str">
        <f>VLOOKUP(B245,ListaCentralesSIC!$A$2:$C$244,2,FALSE)</f>
        <v>Diesel</v>
      </c>
      <c r="D245" s="11" t="str">
        <f>VLOOKUP(B245,ListaCentralesSIC!$A$2:$C$244,3,FALSE)</f>
        <v>Rancagua 154</v>
      </c>
      <c r="E245" s="119" t="s">
        <v>685</v>
      </c>
      <c r="F245" s="10" t="s">
        <v>108</v>
      </c>
      <c r="G245" s="10" t="s">
        <v>675</v>
      </c>
      <c r="H245" s="13">
        <f>SUMIF(AuxInyeccionesSIC!$B$2:$B$824,B245,AuxInyeccionesSIC!$C$2:$C$824)</f>
        <v>1.1712321400000001</v>
      </c>
      <c r="I245" s="81">
        <f ca="1">IF(G245="Indirecta",VLOOKUP(B245,AuxPartFluGWh!$C$5:$U$152,MATCH(E245,AuxPartFluGWh!$D$4:$U$4,0)+1,FALSE)/H245,100%)</f>
        <v>1.0248402037308108E-3</v>
      </c>
      <c r="J245" s="81">
        <f t="shared" ca="1" si="153"/>
        <v>1</v>
      </c>
      <c r="K245" s="13">
        <f t="shared" ca="1" si="175"/>
        <v>1.1712321400000001</v>
      </c>
      <c r="L245" s="134">
        <f t="shared" ca="1" si="174"/>
        <v>1.0248402037308108E-3</v>
      </c>
    </row>
    <row r="246" spans="1:12" x14ac:dyDescent="0.25">
      <c r="A246" s="11" t="s">
        <v>128</v>
      </c>
      <c r="B246" s="11" t="s">
        <v>427</v>
      </c>
      <c r="C246" s="11" t="s">
        <v>431</v>
      </c>
      <c r="D246" s="11" t="s">
        <v>117</v>
      </c>
      <c r="E246" s="24"/>
      <c r="F246" s="10" t="s">
        <v>20</v>
      </c>
      <c r="G246" s="10" t="s">
        <v>674</v>
      </c>
      <c r="H246" s="13">
        <f>SUMIF(AuxInyeccionesSIC!$B$2:$B$824,B246,AuxInyeccionesSIC!$C$2:$C$824)</f>
        <v>0.15857143999999998</v>
      </c>
      <c r="I246" s="81">
        <f>IF(G246="Indirecta",VLOOKUP(B246,AuxPartFluGWh!$C$5:$U$152,MATCH(E246,AuxPartFluGWh!$D$4:$U$4,0)+1,FALSE)/H246,100%)</f>
        <v>1</v>
      </c>
      <c r="J246" s="81">
        <f t="shared" si="153"/>
        <v>1</v>
      </c>
      <c r="K246" s="13">
        <f t="shared" si="144"/>
        <v>0.15857143999999998</v>
      </c>
    </row>
    <row r="247" spans="1:12" x14ac:dyDescent="0.25">
      <c r="A247" s="11" t="s">
        <v>128</v>
      </c>
      <c r="B247" s="11" t="s">
        <v>352</v>
      </c>
      <c r="C247" s="11" t="str">
        <f>VLOOKUP(B247,ListaCentralesSIC!$A$2:$C$244,2,FALSE)</f>
        <v>Serie</v>
      </c>
      <c r="D247" s="11" t="str">
        <f>VLOOKUP(B247,ListaCentralesSIC!$A$2:$C$244,3,FALSE)</f>
        <v>Itahue 154</v>
      </c>
      <c r="E247" s="24"/>
      <c r="F247" s="10" t="s">
        <v>20</v>
      </c>
      <c r="G247" s="10" t="s">
        <v>674</v>
      </c>
      <c r="H247" s="13">
        <f>SUMIF(AuxInyeccionesSIC!$B$2:$B$824,B247,AuxInyeccionesSIC!$C$2:$C$824)</f>
        <v>727.85466099999996</v>
      </c>
      <c r="I247" s="81">
        <f>IF(G247="Indirecta",VLOOKUP(B247,AuxPartFluGWh!$C$5:$U$152,MATCH(E247,AuxPartFluGWh!$D$4:$U$4,0)+1,FALSE)/H247,100%)</f>
        <v>1</v>
      </c>
      <c r="J247" s="81">
        <f t="shared" si="153"/>
        <v>1</v>
      </c>
      <c r="K247" s="13">
        <f t="shared" si="144"/>
        <v>727.85466099999996</v>
      </c>
    </row>
    <row r="248" spans="1:12" x14ac:dyDescent="0.25">
      <c r="A248" s="11" t="s">
        <v>128</v>
      </c>
      <c r="B248" s="11" t="s">
        <v>362</v>
      </c>
      <c r="C248" s="11" t="str">
        <f>VLOOKUP(B248,ListaCentralesSIC!$A$2:$C$244,2,FALSE)</f>
        <v>Pasada</v>
      </c>
      <c r="D248" s="11" t="str">
        <f>VLOOKUP(B248,ListaCentralesSIC!$A$2:$C$244,3,FALSE)</f>
        <v>Sauzal 110</v>
      </c>
      <c r="E248" s="119" t="s">
        <v>683</v>
      </c>
      <c r="F248" s="10" t="s">
        <v>41</v>
      </c>
      <c r="G248" s="10" t="s">
        <v>675</v>
      </c>
      <c r="H248" s="13">
        <f>SUMIF(AuxInyeccionesSIC!$B$2:$B$824,B248,AuxInyeccionesSIC!$C$2:$C$824)</f>
        <v>2016.7367680000002</v>
      </c>
      <c r="I248" s="81">
        <f ca="1">IF(G248="Indirecta",VLOOKUP(B248,AuxPartFluGWh!$C$5:$U$152,MATCH(E248,AuxPartFluGWh!$D$4:$U$4,0)+1,FALSE)/H248,100%)</f>
        <v>2.5393031874826684E-3</v>
      </c>
      <c r="J248" s="81">
        <f t="shared" ca="1" si="153"/>
        <v>0.36634016453102403</v>
      </c>
      <c r="K248" s="13">
        <f t="shared" ca="1" si="144"/>
        <v>738.81167940488569</v>
      </c>
      <c r="L248" s="134">
        <f t="shared" ref="L248:L251" ca="1" si="176">SUM(I248:I250)</f>
        <v>6.9315445952627015E-3</v>
      </c>
    </row>
    <row r="249" spans="1:12" x14ac:dyDescent="0.25">
      <c r="A249" s="11" t="s">
        <v>128</v>
      </c>
      <c r="B249" s="11" t="s">
        <v>362</v>
      </c>
      <c r="C249" s="11" t="str">
        <f>VLOOKUP(B249,ListaCentralesSIC!$A$2:$C$244,2,FALSE)</f>
        <v>Pasada</v>
      </c>
      <c r="D249" s="11" t="str">
        <f>VLOOKUP(B249,ListaCentralesSIC!$A$2:$C$244,3,FALSE)</f>
        <v>Sauzal 110</v>
      </c>
      <c r="E249" s="119" t="s">
        <v>684</v>
      </c>
      <c r="F249" s="10" t="s">
        <v>20</v>
      </c>
      <c r="G249" s="10" t="s">
        <v>675</v>
      </c>
      <c r="H249" s="13">
        <f>SUMIF(AuxInyeccionesSIC!$B$2:$B$824,B249,AuxInyeccionesSIC!$C$2:$C$824)</f>
        <v>2016.7367680000002</v>
      </c>
      <c r="I249" s="81">
        <f ca="1">IF(G249="Indirecta",VLOOKUP(B249,AuxPartFluGWh!$C$5:$U$152,MATCH(E249,AuxPartFluGWh!$D$4:$U$4,0)+1,FALSE)/H249,100%)</f>
        <v>1.7109307730995892E-3</v>
      </c>
      <c r="J249" s="81">
        <f t="shared" ca="1" si="153"/>
        <v>0.24683254209587119</v>
      </c>
      <c r="K249" s="13">
        <f t="shared" ref="K249:K250" ca="1" si="177">H249*J249</f>
        <v>497.79626318365126</v>
      </c>
      <c r="L249" s="134">
        <f t="shared" ref="L249:L253" ca="1" si="178">L248</f>
        <v>6.9315445952627015E-3</v>
      </c>
    </row>
    <row r="250" spans="1:12" x14ac:dyDescent="0.25">
      <c r="A250" s="11" t="s">
        <v>128</v>
      </c>
      <c r="B250" s="11" t="s">
        <v>362</v>
      </c>
      <c r="C250" s="11" t="str">
        <f>VLOOKUP(B250,ListaCentralesSIC!$A$2:$C$244,2,FALSE)</f>
        <v>Pasada</v>
      </c>
      <c r="D250" s="11" t="str">
        <f>VLOOKUP(B250,ListaCentralesSIC!$A$2:$C$244,3,FALSE)</f>
        <v>Sauzal 110</v>
      </c>
      <c r="E250" s="119" t="s">
        <v>685</v>
      </c>
      <c r="F250" s="10" t="s">
        <v>108</v>
      </c>
      <c r="G250" s="10" t="s">
        <v>675</v>
      </c>
      <c r="H250" s="13">
        <f>SUMIF(AuxInyeccionesSIC!$B$2:$B$824,B250,AuxInyeccionesSIC!$C$2:$C$824)</f>
        <v>2016.7367680000002</v>
      </c>
      <c r="I250" s="81">
        <f ca="1">IF(G250="Indirecta",VLOOKUP(B250,AuxPartFluGWh!$C$5:$U$152,MATCH(E250,AuxPartFluGWh!$D$4:$U$4,0)+1,FALSE)/H250,100%)</f>
        <v>2.6813106346804437E-3</v>
      </c>
      <c r="J250" s="81">
        <f t="shared" ca="1" si="153"/>
        <v>0.38682729337310479</v>
      </c>
      <c r="K250" s="13">
        <f t="shared" ca="1" si="177"/>
        <v>780.12882541146325</v>
      </c>
      <c r="L250" s="134">
        <f t="shared" ca="1" si="178"/>
        <v>6.9315445952627015E-3</v>
      </c>
    </row>
    <row r="251" spans="1:12" x14ac:dyDescent="0.25">
      <c r="A251" s="11" t="s">
        <v>128</v>
      </c>
      <c r="B251" s="11" t="s">
        <v>369</v>
      </c>
      <c r="C251" s="11" t="str">
        <f>VLOOKUP(B251,ListaCentralesSIC!$A$2:$C$244,2,FALSE)</f>
        <v>Diesel</v>
      </c>
      <c r="D251" s="11" t="str">
        <f>VLOOKUP(B251,ListaCentralesSIC!$A$2:$C$244,3,FALSE)</f>
        <v>Teno 154</v>
      </c>
      <c r="E251" s="119" t="s">
        <v>683</v>
      </c>
      <c r="F251" s="10" t="s">
        <v>41</v>
      </c>
      <c r="G251" s="10" t="s">
        <v>675</v>
      </c>
      <c r="H251" s="13">
        <f>SUMIF(AuxInyeccionesSIC!$B$2:$B$824,B251,AuxInyeccionesSIC!$C$2:$C$824)</f>
        <v>133.42598217</v>
      </c>
      <c r="I251" s="81">
        <f ca="1">IF(G251="Indirecta",VLOOKUP(B251,AuxPartFluGWh!$C$5:$U$152,MATCH(E251,AuxPartFluGWh!$D$4:$U$4,0)+1,FALSE)/H251,100%)</f>
        <v>1.0259290969853415E-4</v>
      </c>
      <c r="J251" s="81">
        <f t="shared" ca="1" si="153"/>
        <v>2.1109084615633922E-2</v>
      </c>
      <c r="K251" s="13">
        <f t="shared" ca="1" si="144"/>
        <v>2.8165003475505932</v>
      </c>
      <c r="L251" s="134">
        <f t="shared" ca="1" si="176"/>
        <v>4.8601306767490637E-3</v>
      </c>
    </row>
    <row r="252" spans="1:12" x14ac:dyDescent="0.25">
      <c r="A252" s="11" t="s">
        <v>128</v>
      </c>
      <c r="B252" s="11" t="s">
        <v>369</v>
      </c>
      <c r="C252" s="11" t="str">
        <f>VLOOKUP(B252,ListaCentralesSIC!$A$2:$C$244,2,FALSE)</f>
        <v>Diesel</v>
      </c>
      <c r="D252" s="11" t="str">
        <f>VLOOKUP(B252,ListaCentralesSIC!$A$2:$C$244,3,FALSE)</f>
        <v>Teno 154</v>
      </c>
      <c r="E252" s="119" t="s">
        <v>684</v>
      </c>
      <c r="F252" s="10" t="s">
        <v>20</v>
      </c>
      <c r="G252" s="10" t="s">
        <v>675</v>
      </c>
      <c r="H252" s="13">
        <f>SUMIF(AuxInyeccionesSIC!$B$2:$B$824,B252,AuxInyeccionesSIC!$C$2:$C$824)</f>
        <v>133.42598217</v>
      </c>
      <c r="I252" s="81">
        <f ca="1">IF(G252="Indirecta",VLOOKUP(B252,AuxPartFluGWh!$C$5:$U$152,MATCH(E252,AuxPartFluGWh!$D$4:$U$4,0)+1,FALSE)/H252,100%)</f>
        <v>2.1659659481090793E-3</v>
      </c>
      <c r="J252" s="81">
        <f t="shared" ca="1" si="153"/>
        <v>0.44566002277903599</v>
      </c>
      <c r="K252" s="13">
        <f t="shared" ref="K252:K253" ca="1" si="179">H252*J252</f>
        <v>59.462626253197449</v>
      </c>
      <c r="L252" s="134">
        <f t="shared" ca="1" si="178"/>
        <v>4.8601306767490637E-3</v>
      </c>
    </row>
    <row r="253" spans="1:12" x14ac:dyDescent="0.25">
      <c r="A253" s="11" t="s">
        <v>128</v>
      </c>
      <c r="B253" s="11" t="s">
        <v>369</v>
      </c>
      <c r="C253" s="11" t="str">
        <f>VLOOKUP(B253,ListaCentralesSIC!$A$2:$C$244,2,FALSE)</f>
        <v>Diesel</v>
      </c>
      <c r="D253" s="11" t="str">
        <f>VLOOKUP(B253,ListaCentralesSIC!$A$2:$C$244,3,FALSE)</f>
        <v>Teno 154</v>
      </c>
      <c r="E253" s="119" t="s">
        <v>685</v>
      </c>
      <c r="F253" s="10" t="s">
        <v>108</v>
      </c>
      <c r="G253" s="10" t="s">
        <v>675</v>
      </c>
      <c r="H253" s="13">
        <f>SUMIF(AuxInyeccionesSIC!$B$2:$B$824,B253,AuxInyeccionesSIC!$C$2:$C$824)</f>
        <v>133.42598217</v>
      </c>
      <c r="I253" s="81">
        <f ca="1">IF(G253="Indirecta",VLOOKUP(B253,AuxPartFluGWh!$C$5:$U$152,MATCH(E253,AuxPartFluGWh!$D$4:$U$4,0)+1,FALSE)/H253,100%)</f>
        <v>2.5915718189414502E-3</v>
      </c>
      <c r="J253" s="81">
        <f t="shared" ca="1" si="153"/>
        <v>0.53323089260533008</v>
      </c>
      <c r="K253" s="13">
        <f t="shared" ca="1" si="179"/>
        <v>71.146855569251954</v>
      </c>
      <c r="L253" s="134">
        <f t="shared" ca="1" si="178"/>
        <v>4.8601306767490637E-3</v>
      </c>
    </row>
    <row r="254" spans="1:12" x14ac:dyDescent="0.25">
      <c r="A254" s="11" t="s">
        <v>128</v>
      </c>
      <c r="B254" s="11" t="s">
        <v>373</v>
      </c>
      <c r="C254" s="11" t="str">
        <f>VLOOKUP(B254,ListaCentralesSIC!$A$2:$C$244,2,FALSE)</f>
        <v>Eólica</v>
      </c>
      <c r="D254" s="11" t="str">
        <f>VLOOKUP(B254,ListaCentralesSIC!$A$2:$C$244,3,FALSE)</f>
        <v>Melipilla 110</v>
      </c>
      <c r="E254" s="24"/>
      <c r="F254" s="10" t="s">
        <v>21</v>
      </c>
      <c r="G254" s="10" t="s">
        <v>674</v>
      </c>
      <c r="H254" s="13">
        <f>SUMIF(AuxInyeccionesSIC!$B$2:$B$824,B254,AuxInyeccionesSIC!$C$2:$C$824)</f>
        <v>113.31274999999999</v>
      </c>
      <c r="I254" s="81">
        <f>IF(G254="Indirecta",VLOOKUP(B254,AuxPartFluGWh!$C$5:$U$152,MATCH(E254,AuxPartFluGWh!$D$4:$U$4,0)+1,FALSE)/H254,100%)</f>
        <v>1</v>
      </c>
      <c r="J254" s="81">
        <f t="shared" si="153"/>
        <v>1</v>
      </c>
      <c r="K254" s="13">
        <f t="shared" si="144"/>
        <v>113.31274999999999</v>
      </c>
    </row>
    <row r="255" spans="1:12" x14ac:dyDescent="0.25">
      <c r="A255" s="11" t="s">
        <v>128</v>
      </c>
      <c r="B255" s="11" t="s">
        <v>380</v>
      </c>
      <c r="C255" s="11" t="str">
        <f>VLOOKUP(B255,ListaCentralesSIC!$A$2:$C$244,2,FALSE)</f>
        <v>ERNC</v>
      </c>
      <c r="D255" s="11" t="str">
        <f>VLOOKUP(B255,ListaCentralesSIC!$A$2:$C$244,3,FALSE)</f>
        <v>Itahue 154</v>
      </c>
      <c r="E255" s="31"/>
      <c r="F255" s="10" t="s">
        <v>20</v>
      </c>
      <c r="G255" s="10" t="s">
        <v>674</v>
      </c>
      <c r="H255" s="13">
        <f>SUMIF(AuxInyeccionesSIC!$B$2:$B$824,B255,AuxInyeccionesSIC!$C$2:$C$824)</f>
        <v>195.55248209999999</v>
      </c>
      <c r="I255" s="81">
        <f>IF(G255="Indirecta",VLOOKUP(B255,AuxPartFluGWh!$C$5:$U$152,MATCH(E255,AuxPartFluGWh!$D$4:$U$4,0)+1,FALSE)/H255,100%)</f>
        <v>1</v>
      </c>
      <c r="J255" s="81">
        <f t="shared" si="153"/>
        <v>1</v>
      </c>
      <c r="K255" s="13">
        <f t="shared" si="144"/>
        <v>195.55248209999999</v>
      </c>
    </row>
    <row r="256" spans="1:12" x14ac:dyDescent="0.25">
      <c r="A256" s="11" t="s">
        <v>128</v>
      </c>
      <c r="B256" s="11" t="s">
        <v>381</v>
      </c>
      <c r="C256" s="11" t="str">
        <f>VLOOKUP(B256,ListaCentralesSIC!$A$2:$C$244,2,FALSE)</f>
        <v>ERNC</v>
      </c>
      <c r="D256" s="11" t="str">
        <f>VLOOKUP(B256,ListaCentralesSIC!$A$2:$C$244,3,FALSE)</f>
        <v>Itahue 154</v>
      </c>
      <c r="E256" s="24"/>
      <c r="F256" s="10" t="s">
        <v>20</v>
      </c>
      <c r="G256" s="10" t="s">
        <v>674</v>
      </c>
      <c r="H256" s="13">
        <f>SUMIF(AuxInyeccionesSIC!$B$2:$B$824,B256,AuxInyeccionesSIC!$C$2:$C$824)</f>
        <v>297.8751785</v>
      </c>
      <c r="I256" s="81">
        <f>IF(G256="Indirecta",VLOOKUP(B256,AuxPartFluGWh!$C$5:$U$152,MATCH(E256,AuxPartFluGWh!$D$4:$U$4,0)+1,FALSE)/H256,100%)</f>
        <v>1</v>
      </c>
      <c r="J256" s="81">
        <f t="shared" si="153"/>
        <v>1</v>
      </c>
      <c r="K256" s="13">
        <f t="shared" si="144"/>
        <v>297.8751785</v>
      </c>
    </row>
    <row r="257" spans="1:12" x14ac:dyDescent="0.25">
      <c r="A257" s="11" t="s">
        <v>128</v>
      </c>
      <c r="B257" s="11" t="s">
        <v>382</v>
      </c>
      <c r="C257" s="11" t="str">
        <f>VLOOKUP(B257,ListaCentralesSIC!$A$2:$C$244,2,FALSE)</f>
        <v>ERNC</v>
      </c>
      <c r="D257" s="11" t="str">
        <f>VLOOKUP(B257,ListaCentralesSIC!$A$2:$C$244,3,FALSE)</f>
        <v>Itahue 154</v>
      </c>
      <c r="E257" s="24"/>
      <c r="F257" s="10" t="s">
        <v>20</v>
      </c>
      <c r="G257" s="10" t="s">
        <v>674</v>
      </c>
      <c r="H257" s="13">
        <f>SUMIF(AuxInyeccionesSIC!$B$2:$B$824,B257,AuxInyeccionesSIC!$C$2:$C$824)</f>
        <v>150.14299990000001</v>
      </c>
      <c r="I257" s="81">
        <f>IF(G257="Indirecta",VLOOKUP(B257,AuxPartFluGWh!$C$5:$U$152,MATCH(E257,AuxPartFluGWh!$D$4:$U$4,0)+1,FALSE)/H257,100%)</f>
        <v>1</v>
      </c>
      <c r="J257" s="81">
        <f t="shared" si="153"/>
        <v>1</v>
      </c>
      <c r="K257" s="13">
        <f t="shared" si="144"/>
        <v>150.14299990000001</v>
      </c>
    </row>
    <row r="258" spans="1:12" x14ac:dyDescent="0.25">
      <c r="A258" s="11" t="s">
        <v>129</v>
      </c>
      <c r="B258" s="11" t="s">
        <v>183</v>
      </c>
      <c r="C258" s="11" t="str">
        <f>VLOOKUP(B258,ListaCentralesSIC!$A$2:$C$244,2,FALSE)</f>
        <v>ERNC</v>
      </c>
      <c r="D258" s="11" t="str">
        <f>VLOOKUP(B258,ListaCentralesSIC!$A$2:$C$244,3,FALSE)</f>
        <v>Arauco 066</v>
      </c>
      <c r="E258" s="119" t="s">
        <v>686</v>
      </c>
      <c r="F258" s="10" t="s">
        <v>162</v>
      </c>
      <c r="G258" s="10" t="s">
        <v>675</v>
      </c>
      <c r="H258" s="13">
        <f>SUMIF(AuxInyeccionesSIC!$B$2:$B$824,B258,AuxInyeccionesSIC!$C$2:$C$824)</f>
        <v>218.50007149999999</v>
      </c>
      <c r="I258" s="81">
        <f ca="1">IF(G258="Indirecta",VLOOKUP(B258,AuxPartFluGWh!$C$5:$U$152,MATCH(E258,AuxPartFluGWh!$D$4:$U$4,0)+1,FALSE)/H258,100%)</f>
        <v>0</v>
      </c>
      <c r="J258" s="81">
        <f t="shared" ca="1" si="153"/>
        <v>0</v>
      </c>
      <c r="K258" s="13">
        <f t="shared" ca="1" si="144"/>
        <v>0</v>
      </c>
      <c r="L258" s="134">
        <f t="shared" ref="L258:L290" ca="1" si="180">SUM(I258:I261)</f>
        <v>9.6404459471957627E-5</v>
      </c>
    </row>
    <row r="259" spans="1:12" x14ac:dyDescent="0.25">
      <c r="A259" s="11" t="s">
        <v>129</v>
      </c>
      <c r="B259" s="11" t="s">
        <v>183</v>
      </c>
      <c r="C259" s="11" t="str">
        <f>VLOOKUP(B259,ListaCentralesSIC!$A$2:$C$244,2,FALSE)</f>
        <v>ERNC</v>
      </c>
      <c r="D259" s="11" t="str">
        <f>VLOOKUP(B259,ListaCentralesSIC!$A$2:$C$244,3,FALSE)</f>
        <v>Arauco 066</v>
      </c>
      <c r="E259" s="119" t="s">
        <v>687</v>
      </c>
      <c r="F259" s="10" t="s">
        <v>24</v>
      </c>
      <c r="G259" s="10" t="s">
        <v>675</v>
      </c>
      <c r="H259" s="13">
        <f>SUMIF(AuxInyeccionesSIC!$B$2:$B$824,B259,AuxInyeccionesSIC!$C$2:$C$824)</f>
        <v>218.50007149999999</v>
      </c>
      <c r="I259" s="81">
        <f ca="1">IF(G259="Indirecta",VLOOKUP(B259,AuxPartFluGWh!$C$5:$U$152,MATCH(E259,AuxPartFluGWh!$D$4:$U$4,0)+1,FALSE)/H259,100%)</f>
        <v>9.6404459471957627E-5</v>
      </c>
      <c r="J259" s="81">
        <f t="shared" ca="1" si="153"/>
        <v>1</v>
      </c>
      <c r="K259" s="13">
        <f t="shared" ref="K259:K261" ca="1" si="181">H259*J259</f>
        <v>218.50007149999999</v>
      </c>
      <c r="L259" s="134">
        <f t="shared" ref="L259:L293" ca="1" si="182">L258</f>
        <v>9.6404459471957627E-5</v>
      </c>
    </row>
    <row r="260" spans="1:12" x14ac:dyDescent="0.25">
      <c r="A260" s="11" t="s">
        <v>129</v>
      </c>
      <c r="B260" s="11" t="s">
        <v>183</v>
      </c>
      <c r="C260" s="11" t="str">
        <f>VLOOKUP(B260,ListaCentralesSIC!$A$2:$C$244,2,FALSE)</f>
        <v>ERNC</v>
      </c>
      <c r="D260" s="11" t="str">
        <f>VLOOKUP(B260,ListaCentralesSIC!$A$2:$C$244,3,FALSE)</f>
        <v>Arauco 066</v>
      </c>
      <c r="E260" s="119" t="s">
        <v>688</v>
      </c>
      <c r="F260" s="10" t="s">
        <v>108</v>
      </c>
      <c r="G260" s="10" t="s">
        <v>675</v>
      </c>
      <c r="H260" s="13">
        <f>SUMIF(AuxInyeccionesSIC!$B$2:$B$824,B260,AuxInyeccionesSIC!$C$2:$C$824)</f>
        <v>218.50007149999999</v>
      </c>
      <c r="I260" s="81">
        <f ca="1">IF(G260="Indirecta",VLOOKUP(B260,AuxPartFluGWh!$C$5:$U$152,MATCH(E260,AuxPartFluGWh!$D$4:$U$4,0)+1,FALSE)/H260,100%)</f>
        <v>0</v>
      </c>
      <c r="J260" s="81">
        <f t="shared" ca="1" si="153"/>
        <v>0</v>
      </c>
      <c r="K260" s="13">
        <f t="shared" ca="1" si="181"/>
        <v>0</v>
      </c>
      <c r="L260" s="134">
        <f t="shared" ca="1" si="182"/>
        <v>9.6404459471957627E-5</v>
      </c>
    </row>
    <row r="261" spans="1:12" x14ac:dyDescent="0.25">
      <c r="A261" s="11" t="s">
        <v>129</v>
      </c>
      <c r="B261" s="11" t="s">
        <v>183</v>
      </c>
      <c r="C261" s="11" t="str">
        <f>VLOOKUP(B261,ListaCentralesSIC!$A$2:$C$244,2,FALSE)</f>
        <v>ERNC</v>
      </c>
      <c r="D261" s="11" t="str">
        <f>VLOOKUP(B261,ListaCentralesSIC!$A$2:$C$244,3,FALSE)</f>
        <v>Arauco 066</v>
      </c>
      <c r="E261" s="119" t="s">
        <v>685</v>
      </c>
      <c r="F261" s="10" t="s">
        <v>108</v>
      </c>
      <c r="G261" s="10" t="s">
        <v>675</v>
      </c>
      <c r="H261" s="13">
        <f>SUMIF(AuxInyeccionesSIC!$B$2:$B$824,B261,AuxInyeccionesSIC!$C$2:$C$824)</f>
        <v>218.50007149999999</v>
      </c>
      <c r="I261" s="81">
        <f ca="1">IF(G261="Indirecta",VLOOKUP(B261,AuxPartFluGWh!$C$5:$U$152,MATCH(E261,AuxPartFluGWh!$D$4:$U$4,0)+1,FALSE)/H261,100%)</f>
        <v>0</v>
      </c>
      <c r="J261" s="81">
        <f t="shared" ref="J261:J324" ca="1" si="183">IF(G261="Directa",100%,I261/L261)</f>
        <v>0</v>
      </c>
      <c r="K261" s="13">
        <f t="shared" ca="1" si="181"/>
        <v>0</v>
      </c>
      <c r="L261" s="134">
        <f t="shared" ca="1" si="182"/>
        <v>9.6404459471957627E-5</v>
      </c>
    </row>
    <row r="262" spans="1:12" x14ac:dyDescent="0.25">
      <c r="A262" s="11" t="s">
        <v>129</v>
      </c>
      <c r="B262" s="11" t="s">
        <v>184</v>
      </c>
      <c r="C262" s="11" t="str">
        <f>VLOOKUP(B262,ListaCentralesSIC!$A$2:$C$244,2,FALSE)</f>
        <v>ERNC</v>
      </c>
      <c r="D262" s="11" t="str">
        <f>VLOOKUP(B262,ListaCentralesSIC!$A$2:$C$244,3,FALSE)</f>
        <v>Arauco 066</v>
      </c>
      <c r="E262" s="119" t="s">
        <v>686</v>
      </c>
      <c r="F262" s="10" t="s">
        <v>162</v>
      </c>
      <c r="G262" s="10" t="s">
        <v>675</v>
      </c>
      <c r="H262" s="13">
        <f>SUMIF(AuxInyeccionesSIC!$B$2:$B$824,B262,AuxInyeccionesSIC!$C$2:$C$824)</f>
        <v>150.15285710000001</v>
      </c>
      <c r="I262" s="81">
        <f ca="1">IF(G262="Indirecta",VLOOKUP(B262,AuxPartFluGWh!$C$5:$U$152,MATCH(E262,AuxPartFluGWh!$D$4:$U$4,0)+1,FALSE)/H262,100%)</f>
        <v>0</v>
      </c>
      <c r="J262" s="81">
        <f t="shared" ca="1" si="183"/>
        <v>0</v>
      </c>
      <c r="K262" s="13">
        <f t="shared" ca="1" si="144"/>
        <v>0</v>
      </c>
      <c r="L262" s="134">
        <f t="shared" ca="1" si="180"/>
        <v>1.4028625025438554E-4</v>
      </c>
    </row>
    <row r="263" spans="1:12" x14ac:dyDescent="0.25">
      <c r="A263" s="11" t="s">
        <v>129</v>
      </c>
      <c r="B263" s="11" t="s">
        <v>184</v>
      </c>
      <c r="C263" s="11" t="str">
        <f>VLOOKUP(B263,ListaCentralesSIC!$A$2:$C$244,2,FALSE)</f>
        <v>ERNC</v>
      </c>
      <c r="D263" s="11" t="str">
        <f>VLOOKUP(B263,ListaCentralesSIC!$A$2:$C$244,3,FALSE)</f>
        <v>Arauco 066</v>
      </c>
      <c r="E263" s="119" t="s">
        <v>687</v>
      </c>
      <c r="F263" s="10" t="s">
        <v>24</v>
      </c>
      <c r="G263" s="10" t="s">
        <v>675</v>
      </c>
      <c r="H263" s="13">
        <f>SUMIF(AuxInyeccionesSIC!$B$2:$B$824,B263,AuxInyeccionesSIC!$C$2:$C$824)</f>
        <v>150.15285710000001</v>
      </c>
      <c r="I263" s="81">
        <f ca="1">IF(G263="Indirecta",VLOOKUP(B263,AuxPartFluGWh!$C$5:$U$152,MATCH(E263,AuxPartFluGWh!$D$4:$U$4,0)+1,FALSE)/H263,100%)</f>
        <v>1.4028625025438554E-4</v>
      </c>
      <c r="J263" s="81">
        <f t="shared" ca="1" si="183"/>
        <v>1</v>
      </c>
      <c r="K263" s="13">
        <f t="shared" ref="K263:K265" ca="1" si="184">H263*J263</f>
        <v>150.15285710000001</v>
      </c>
      <c r="L263" s="134">
        <f t="shared" ca="1" si="182"/>
        <v>1.4028625025438554E-4</v>
      </c>
    </row>
    <row r="264" spans="1:12" x14ac:dyDescent="0.25">
      <c r="A264" s="11" t="s">
        <v>129</v>
      </c>
      <c r="B264" s="11" t="s">
        <v>184</v>
      </c>
      <c r="C264" s="11" t="str">
        <f>VLOOKUP(B264,ListaCentralesSIC!$A$2:$C$244,2,FALSE)</f>
        <v>ERNC</v>
      </c>
      <c r="D264" s="11" t="str">
        <f>VLOOKUP(B264,ListaCentralesSIC!$A$2:$C$244,3,FALSE)</f>
        <v>Arauco 066</v>
      </c>
      <c r="E264" s="119" t="s">
        <v>688</v>
      </c>
      <c r="F264" s="10" t="s">
        <v>108</v>
      </c>
      <c r="G264" s="10" t="s">
        <v>675</v>
      </c>
      <c r="H264" s="13">
        <f>SUMIF(AuxInyeccionesSIC!$B$2:$B$824,B264,AuxInyeccionesSIC!$C$2:$C$824)</f>
        <v>150.15285710000001</v>
      </c>
      <c r="I264" s="81">
        <f ca="1">IF(G264="Indirecta",VLOOKUP(B264,AuxPartFluGWh!$C$5:$U$152,MATCH(E264,AuxPartFluGWh!$D$4:$U$4,0)+1,FALSE)/H264,100%)</f>
        <v>0</v>
      </c>
      <c r="J264" s="81">
        <f t="shared" ca="1" si="183"/>
        <v>0</v>
      </c>
      <c r="K264" s="13">
        <f t="shared" ca="1" si="184"/>
        <v>0</v>
      </c>
      <c r="L264" s="134">
        <f t="shared" ca="1" si="182"/>
        <v>1.4028625025438554E-4</v>
      </c>
    </row>
    <row r="265" spans="1:12" x14ac:dyDescent="0.25">
      <c r="A265" s="11" t="s">
        <v>129</v>
      </c>
      <c r="B265" s="11" t="s">
        <v>184</v>
      </c>
      <c r="C265" s="11" t="str">
        <f>VLOOKUP(B265,ListaCentralesSIC!$A$2:$C$244,2,FALSE)</f>
        <v>ERNC</v>
      </c>
      <c r="D265" s="11" t="str">
        <f>VLOOKUP(B265,ListaCentralesSIC!$A$2:$C$244,3,FALSE)</f>
        <v>Arauco 066</v>
      </c>
      <c r="E265" s="119" t="s">
        <v>685</v>
      </c>
      <c r="F265" s="10" t="s">
        <v>108</v>
      </c>
      <c r="G265" s="10" t="s">
        <v>675</v>
      </c>
      <c r="H265" s="13">
        <f>SUMIF(AuxInyeccionesSIC!$B$2:$B$824,B265,AuxInyeccionesSIC!$C$2:$C$824)</f>
        <v>150.15285710000001</v>
      </c>
      <c r="I265" s="81">
        <f ca="1">IF(G265="Indirecta",VLOOKUP(B265,AuxPartFluGWh!$C$5:$U$152,MATCH(E265,AuxPartFluGWh!$D$4:$U$4,0)+1,FALSE)/H265,100%)</f>
        <v>0</v>
      </c>
      <c r="J265" s="81">
        <f t="shared" ca="1" si="183"/>
        <v>0</v>
      </c>
      <c r="K265" s="13">
        <f t="shared" ca="1" si="184"/>
        <v>0</v>
      </c>
      <c r="L265" s="134">
        <f t="shared" ca="1" si="182"/>
        <v>1.4028625025438554E-4</v>
      </c>
    </row>
    <row r="266" spans="1:12" x14ac:dyDescent="0.25">
      <c r="A266" s="11" t="s">
        <v>129</v>
      </c>
      <c r="B266" s="11" t="s">
        <v>185</v>
      </c>
      <c r="C266" s="11" t="str">
        <f>VLOOKUP(B266,ListaCentralesSIC!$A$2:$C$244,2,FALSE)</f>
        <v>ERNC</v>
      </c>
      <c r="D266" s="11" t="str">
        <f>VLOOKUP(B266,ListaCentralesSIC!$A$2:$C$244,3,FALSE)</f>
        <v>Arauco 066</v>
      </c>
      <c r="E266" s="119" t="s">
        <v>686</v>
      </c>
      <c r="F266" s="10" t="s">
        <v>162</v>
      </c>
      <c r="G266" s="10" t="s">
        <v>675</v>
      </c>
      <c r="H266" s="13">
        <f>SUMIF(AuxInyeccionesSIC!$B$2:$B$824,B266,AuxInyeccionesSIC!$C$2:$C$824)</f>
        <v>34.321214309999995</v>
      </c>
      <c r="I266" s="81">
        <f ca="1">IF(G266="Indirecta",VLOOKUP(B266,AuxPartFluGWh!$C$5:$U$152,MATCH(E266,AuxPartFluGWh!$D$4:$U$4,0)+1,FALSE)/H266,100%)</f>
        <v>0</v>
      </c>
      <c r="J266" s="81">
        <v>0.25</v>
      </c>
      <c r="K266" s="13">
        <f t="shared" si="144"/>
        <v>8.5803035774999987</v>
      </c>
      <c r="L266" s="134">
        <f t="shared" ca="1" si="180"/>
        <v>0</v>
      </c>
    </row>
    <row r="267" spans="1:12" x14ac:dyDescent="0.25">
      <c r="A267" s="11" t="s">
        <v>129</v>
      </c>
      <c r="B267" s="11" t="s">
        <v>185</v>
      </c>
      <c r="C267" s="11" t="str">
        <f>VLOOKUP(B267,ListaCentralesSIC!$A$2:$C$244,2,FALSE)</f>
        <v>ERNC</v>
      </c>
      <c r="D267" s="11" t="str">
        <f>VLOOKUP(B267,ListaCentralesSIC!$A$2:$C$244,3,FALSE)</f>
        <v>Arauco 066</v>
      </c>
      <c r="E267" s="119" t="s">
        <v>687</v>
      </c>
      <c r="F267" s="10" t="s">
        <v>24</v>
      </c>
      <c r="G267" s="10" t="s">
        <v>675</v>
      </c>
      <c r="H267" s="13">
        <f>SUMIF(AuxInyeccionesSIC!$B$2:$B$824,B267,AuxInyeccionesSIC!$C$2:$C$824)</f>
        <v>34.321214309999995</v>
      </c>
      <c r="I267" s="81">
        <f ca="1">IF(G267="Indirecta",VLOOKUP(B267,AuxPartFluGWh!$C$5:$U$152,MATCH(E267,AuxPartFluGWh!$D$4:$U$4,0)+1,FALSE)/H267,100%)</f>
        <v>0</v>
      </c>
      <c r="J267" s="81">
        <v>0.25</v>
      </c>
      <c r="K267" s="13">
        <f t="shared" ref="K267:K269" si="185">H267*J267</f>
        <v>8.5803035774999987</v>
      </c>
      <c r="L267" s="134">
        <f t="shared" ca="1" si="182"/>
        <v>0</v>
      </c>
    </row>
    <row r="268" spans="1:12" x14ac:dyDescent="0.25">
      <c r="A268" s="11" t="s">
        <v>129</v>
      </c>
      <c r="B268" s="11" t="s">
        <v>185</v>
      </c>
      <c r="C268" s="11" t="str">
        <f>VLOOKUP(B268,ListaCentralesSIC!$A$2:$C$244,2,FALSE)</f>
        <v>ERNC</v>
      </c>
      <c r="D268" s="11" t="str">
        <f>VLOOKUP(B268,ListaCentralesSIC!$A$2:$C$244,3,FALSE)</f>
        <v>Arauco 066</v>
      </c>
      <c r="E268" s="119" t="s">
        <v>688</v>
      </c>
      <c r="F268" s="10" t="s">
        <v>108</v>
      </c>
      <c r="G268" s="10" t="s">
        <v>675</v>
      </c>
      <c r="H268" s="13">
        <f>SUMIF(AuxInyeccionesSIC!$B$2:$B$824,B268,AuxInyeccionesSIC!$C$2:$C$824)</f>
        <v>34.321214309999995</v>
      </c>
      <c r="I268" s="81">
        <f ca="1">IF(G268="Indirecta",VLOOKUP(B268,AuxPartFluGWh!$C$5:$U$152,MATCH(E268,AuxPartFluGWh!$D$4:$U$4,0)+1,FALSE)/H268,100%)</f>
        <v>0</v>
      </c>
      <c r="J268" s="81">
        <v>0.25</v>
      </c>
      <c r="K268" s="13">
        <f t="shared" si="185"/>
        <v>8.5803035774999987</v>
      </c>
      <c r="L268" s="134">
        <f t="shared" ca="1" si="182"/>
        <v>0</v>
      </c>
    </row>
    <row r="269" spans="1:12" x14ac:dyDescent="0.25">
      <c r="A269" s="11" t="s">
        <v>129</v>
      </c>
      <c r="B269" s="11" t="s">
        <v>185</v>
      </c>
      <c r="C269" s="11" t="str">
        <f>VLOOKUP(B269,ListaCentralesSIC!$A$2:$C$244,2,FALSE)</f>
        <v>ERNC</v>
      </c>
      <c r="D269" s="11" t="str">
        <f>VLOOKUP(B269,ListaCentralesSIC!$A$2:$C$244,3,FALSE)</f>
        <v>Arauco 066</v>
      </c>
      <c r="E269" s="119" t="s">
        <v>685</v>
      </c>
      <c r="F269" s="10" t="s">
        <v>108</v>
      </c>
      <c r="G269" s="10" t="s">
        <v>675</v>
      </c>
      <c r="H269" s="13">
        <f>SUMIF(AuxInyeccionesSIC!$B$2:$B$824,B269,AuxInyeccionesSIC!$C$2:$C$824)</f>
        <v>34.321214309999995</v>
      </c>
      <c r="I269" s="81">
        <f ca="1">IF(G269="Indirecta",VLOOKUP(B269,AuxPartFluGWh!$C$5:$U$152,MATCH(E269,AuxPartFluGWh!$D$4:$U$4,0)+1,FALSE)/H269,100%)</f>
        <v>0</v>
      </c>
      <c r="J269" s="81">
        <v>0.25</v>
      </c>
      <c r="K269" s="13">
        <f t="shared" si="185"/>
        <v>8.5803035774999987</v>
      </c>
      <c r="L269" s="134">
        <f t="shared" ca="1" si="182"/>
        <v>0</v>
      </c>
    </row>
    <row r="270" spans="1:12" x14ac:dyDescent="0.25">
      <c r="A270" s="11" t="s">
        <v>129</v>
      </c>
      <c r="B270" s="11" t="s">
        <v>187</v>
      </c>
      <c r="C270" s="11" t="str">
        <f>VLOOKUP(B270,ListaCentralesSIC!$A$2:$C$244,2,FALSE)</f>
        <v>Carbón</v>
      </c>
      <c r="D270" s="11" t="str">
        <f>VLOOKUP(B270,ListaCentralesSIC!$A$2:$C$244,3,FALSE)</f>
        <v>Coronel 154</v>
      </c>
      <c r="E270" s="119" t="s">
        <v>686</v>
      </c>
      <c r="F270" s="10" t="s">
        <v>162</v>
      </c>
      <c r="G270" s="10" t="s">
        <v>675</v>
      </c>
      <c r="H270" s="13">
        <f>SUMIF(AuxInyeccionesSIC!$B$2:$B$824,B270,AuxInyeccionesSIC!$C$2:$C$824)</f>
        <v>2092.878001</v>
      </c>
      <c r="I270" s="81">
        <f ca="1">IF(G270="Indirecta",VLOOKUP(B270,AuxPartFluGWh!$C$5:$U$152,MATCH(E270,AuxPartFluGWh!$D$4:$U$4,0)+1,FALSE)/H270,100%)</f>
        <v>0</v>
      </c>
      <c r="J270" s="81">
        <f t="shared" ca="1" si="183"/>
        <v>0</v>
      </c>
      <c r="K270" s="13">
        <f t="shared" ca="1" si="144"/>
        <v>0</v>
      </c>
      <c r="L270" s="134">
        <f t="shared" ca="1" si="180"/>
        <v>1.1370689524754295E-4</v>
      </c>
    </row>
    <row r="271" spans="1:12" x14ac:dyDescent="0.25">
      <c r="A271" s="11" t="s">
        <v>129</v>
      </c>
      <c r="B271" s="11" t="s">
        <v>187</v>
      </c>
      <c r="C271" s="11" t="str">
        <f>VLOOKUP(B271,ListaCentralesSIC!$A$2:$C$244,2,FALSE)</f>
        <v>Carbón</v>
      </c>
      <c r="D271" s="11" t="str">
        <f>VLOOKUP(B271,ListaCentralesSIC!$A$2:$C$244,3,FALSE)</f>
        <v>Coronel 154</v>
      </c>
      <c r="E271" s="119" t="s">
        <v>687</v>
      </c>
      <c r="F271" s="10" t="s">
        <v>24</v>
      </c>
      <c r="G271" s="10" t="s">
        <v>675</v>
      </c>
      <c r="H271" s="13">
        <f>SUMIF(AuxInyeccionesSIC!$B$2:$B$824,B271,AuxInyeccionesSIC!$C$2:$C$824)</f>
        <v>2092.878001</v>
      </c>
      <c r="I271" s="81">
        <f ca="1">IF(G271="Indirecta",VLOOKUP(B271,AuxPartFluGWh!$C$5:$U$152,MATCH(E271,AuxPartFluGWh!$D$4:$U$4,0)+1,FALSE)/H271,100%)</f>
        <v>1.1370689524754295E-4</v>
      </c>
      <c r="J271" s="81">
        <f t="shared" ca="1" si="183"/>
        <v>1</v>
      </c>
      <c r="K271" s="13">
        <f t="shared" ref="K271:K273" ca="1" si="186">H271*J271</f>
        <v>2092.878001</v>
      </c>
      <c r="L271" s="134">
        <f t="shared" ca="1" si="182"/>
        <v>1.1370689524754295E-4</v>
      </c>
    </row>
    <row r="272" spans="1:12" x14ac:dyDescent="0.25">
      <c r="A272" s="11" t="s">
        <v>129</v>
      </c>
      <c r="B272" s="11" t="s">
        <v>187</v>
      </c>
      <c r="C272" s="11" t="str">
        <f>VLOOKUP(B272,ListaCentralesSIC!$A$2:$C$244,2,FALSE)</f>
        <v>Carbón</v>
      </c>
      <c r="D272" s="11" t="str">
        <f>VLOOKUP(B272,ListaCentralesSIC!$A$2:$C$244,3,FALSE)</f>
        <v>Coronel 154</v>
      </c>
      <c r="E272" s="119" t="s">
        <v>688</v>
      </c>
      <c r="F272" s="10" t="s">
        <v>108</v>
      </c>
      <c r="G272" s="10" t="s">
        <v>675</v>
      </c>
      <c r="H272" s="13">
        <f>SUMIF(AuxInyeccionesSIC!$B$2:$B$824,B272,AuxInyeccionesSIC!$C$2:$C$824)</f>
        <v>2092.878001</v>
      </c>
      <c r="I272" s="81">
        <f ca="1">IF(G272="Indirecta",VLOOKUP(B272,AuxPartFluGWh!$C$5:$U$152,MATCH(E272,AuxPartFluGWh!$D$4:$U$4,0)+1,FALSE)/H272,100%)</f>
        <v>0</v>
      </c>
      <c r="J272" s="81">
        <f t="shared" ca="1" si="183"/>
        <v>0</v>
      </c>
      <c r="K272" s="13">
        <f t="shared" ca="1" si="186"/>
        <v>0</v>
      </c>
      <c r="L272" s="134">
        <f t="shared" ca="1" si="182"/>
        <v>1.1370689524754295E-4</v>
      </c>
    </row>
    <row r="273" spans="1:12" x14ac:dyDescent="0.25">
      <c r="A273" s="11" t="s">
        <v>129</v>
      </c>
      <c r="B273" s="11" t="s">
        <v>187</v>
      </c>
      <c r="C273" s="11" t="str">
        <f>VLOOKUP(B273,ListaCentralesSIC!$A$2:$C$244,2,FALSE)</f>
        <v>Carbón</v>
      </c>
      <c r="D273" s="11" t="str">
        <f>VLOOKUP(B273,ListaCentralesSIC!$A$2:$C$244,3,FALSE)</f>
        <v>Coronel 154</v>
      </c>
      <c r="E273" s="119" t="s">
        <v>685</v>
      </c>
      <c r="F273" s="10" t="s">
        <v>108</v>
      </c>
      <c r="G273" s="10" t="s">
        <v>675</v>
      </c>
      <c r="H273" s="13">
        <f>SUMIF(AuxInyeccionesSIC!$B$2:$B$824,B273,AuxInyeccionesSIC!$C$2:$C$824)</f>
        <v>2092.878001</v>
      </c>
      <c r="I273" s="81">
        <f ca="1">IF(G273="Indirecta",VLOOKUP(B273,AuxPartFluGWh!$C$5:$U$152,MATCH(E273,AuxPartFluGWh!$D$4:$U$4,0)+1,FALSE)/H273,100%)</f>
        <v>0</v>
      </c>
      <c r="J273" s="81">
        <f t="shared" ca="1" si="183"/>
        <v>0</v>
      </c>
      <c r="K273" s="13">
        <f t="shared" ca="1" si="186"/>
        <v>0</v>
      </c>
      <c r="L273" s="134">
        <f t="shared" ca="1" si="182"/>
        <v>1.1370689524754295E-4</v>
      </c>
    </row>
    <row r="274" spans="1:12" x14ac:dyDescent="0.25">
      <c r="A274" s="11" t="s">
        <v>129</v>
      </c>
      <c r="B274" s="11" t="s">
        <v>212</v>
      </c>
      <c r="C274" s="11" t="str">
        <f>VLOOKUP(B274,ListaCentralesSIC!$A$2:$C$244,2,FALSE)</f>
        <v>Eólica</v>
      </c>
      <c r="D274" s="11" t="str">
        <f>VLOOKUP(B274,ListaCentralesSIC!$A$2:$C$244,3,FALSE)</f>
        <v>San Vicente 154</v>
      </c>
      <c r="E274" s="119" t="s">
        <v>686</v>
      </c>
      <c r="F274" s="10" t="s">
        <v>162</v>
      </c>
      <c r="G274" s="10" t="s">
        <v>675</v>
      </c>
      <c r="H274" s="13">
        <f>SUMIF(AuxInyeccionesSIC!$B$2:$B$824,B274,AuxInyeccionesSIC!$C$2:$C$824)</f>
        <v>93.680321500000005</v>
      </c>
      <c r="I274" s="81">
        <f ca="1">IF(G274="Indirecta",VLOOKUP(B274,AuxPartFluGWh!$C$5:$U$152,MATCH(E274,AuxPartFluGWh!$D$4:$U$4,0)+1,FALSE)/H274,100%)</f>
        <v>0</v>
      </c>
      <c r="J274" s="81">
        <v>0.25</v>
      </c>
      <c r="K274" s="13">
        <f t="shared" si="144"/>
        <v>23.420080375000001</v>
      </c>
      <c r="L274" s="134">
        <f t="shared" ca="1" si="180"/>
        <v>0</v>
      </c>
    </row>
    <row r="275" spans="1:12" x14ac:dyDescent="0.25">
      <c r="A275" s="11" t="s">
        <v>129</v>
      </c>
      <c r="B275" s="11" t="s">
        <v>212</v>
      </c>
      <c r="C275" s="11" t="str">
        <f>VLOOKUP(B275,ListaCentralesSIC!$A$2:$C$244,2,FALSE)</f>
        <v>Eólica</v>
      </c>
      <c r="D275" s="11" t="str">
        <f>VLOOKUP(B275,ListaCentralesSIC!$A$2:$C$244,3,FALSE)</f>
        <v>San Vicente 154</v>
      </c>
      <c r="E275" s="119" t="s">
        <v>687</v>
      </c>
      <c r="F275" s="10" t="s">
        <v>24</v>
      </c>
      <c r="G275" s="10" t="s">
        <v>675</v>
      </c>
      <c r="H275" s="13">
        <f>SUMIF(AuxInyeccionesSIC!$B$2:$B$824,B275,AuxInyeccionesSIC!$C$2:$C$824)</f>
        <v>93.680321500000005</v>
      </c>
      <c r="I275" s="81">
        <f ca="1">IF(G275="Indirecta",VLOOKUP(B275,AuxPartFluGWh!$C$5:$U$152,MATCH(E275,AuxPartFluGWh!$D$4:$U$4,0)+1,FALSE)/H275,100%)</f>
        <v>0</v>
      </c>
      <c r="J275" s="81">
        <v>0.25</v>
      </c>
      <c r="K275" s="13">
        <f t="shared" ref="K275:K277" si="187">H275*J275</f>
        <v>23.420080375000001</v>
      </c>
      <c r="L275" s="134">
        <f t="shared" ca="1" si="182"/>
        <v>0</v>
      </c>
    </row>
    <row r="276" spans="1:12" x14ac:dyDescent="0.25">
      <c r="A276" s="11" t="s">
        <v>129</v>
      </c>
      <c r="B276" s="11" t="s">
        <v>212</v>
      </c>
      <c r="C276" s="11" t="str">
        <f>VLOOKUP(B276,ListaCentralesSIC!$A$2:$C$244,2,FALSE)</f>
        <v>Eólica</v>
      </c>
      <c r="D276" s="11" t="str">
        <f>VLOOKUP(B276,ListaCentralesSIC!$A$2:$C$244,3,FALSE)</f>
        <v>San Vicente 154</v>
      </c>
      <c r="E276" s="119" t="s">
        <v>688</v>
      </c>
      <c r="F276" s="10" t="s">
        <v>108</v>
      </c>
      <c r="G276" s="10" t="s">
        <v>675</v>
      </c>
      <c r="H276" s="13">
        <f>SUMIF(AuxInyeccionesSIC!$B$2:$B$824,B276,AuxInyeccionesSIC!$C$2:$C$824)</f>
        <v>93.680321500000005</v>
      </c>
      <c r="I276" s="81">
        <f ca="1">IF(G276="Indirecta",VLOOKUP(B276,AuxPartFluGWh!$C$5:$U$152,MATCH(E276,AuxPartFluGWh!$D$4:$U$4,0)+1,FALSE)/H276,100%)</f>
        <v>0</v>
      </c>
      <c r="J276" s="81">
        <v>0.25</v>
      </c>
      <c r="K276" s="13">
        <f t="shared" si="187"/>
        <v>23.420080375000001</v>
      </c>
      <c r="L276" s="134">
        <f t="shared" ca="1" si="182"/>
        <v>0</v>
      </c>
    </row>
    <row r="277" spans="1:12" x14ac:dyDescent="0.25">
      <c r="A277" s="11" t="s">
        <v>129</v>
      </c>
      <c r="B277" s="11" t="s">
        <v>212</v>
      </c>
      <c r="C277" s="11" t="str">
        <f>VLOOKUP(B277,ListaCentralesSIC!$A$2:$C$244,2,FALSE)</f>
        <v>Eólica</v>
      </c>
      <c r="D277" s="11" t="str">
        <f>VLOOKUP(B277,ListaCentralesSIC!$A$2:$C$244,3,FALSE)</f>
        <v>San Vicente 154</v>
      </c>
      <c r="E277" s="119" t="s">
        <v>685</v>
      </c>
      <c r="F277" s="10" t="s">
        <v>108</v>
      </c>
      <c r="G277" s="10" t="s">
        <v>675</v>
      </c>
      <c r="H277" s="13">
        <f>SUMIF(AuxInyeccionesSIC!$B$2:$B$824,B277,AuxInyeccionesSIC!$C$2:$C$824)</f>
        <v>93.680321500000005</v>
      </c>
      <c r="I277" s="81">
        <f ca="1">IF(G277="Indirecta",VLOOKUP(B277,AuxPartFluGWh!$C$5:$U$152,MATCH(E277,AuxPartFluGWh!$D$4:$U$4,0)+1,FALSE)/H277,100%)</f>
        <v>0</v>
      </c>
      <c r="J277" s="81">
        <v>0.25</v>
      </c>
      <c r="K277" s="13">
        <f t="shared" si="187"/>
        <v>23.420080375000001</v>
      </c>
      <c r="L277" s="134">
        <f t="shared" ca="1" si="182"/>
        <v>0</v>
      </c>
    </row>
    <row r="278" spans="1:12" x14ac:dyDescent="0.25">
      <c r="A278" s="11" t="s">
        <v>129</v>
      </c>
      <c r="B278" s="11" t="s">
        <v>219</v>
      </c>
      <c r="C278" s="11" t="str">
        <f>VLOOKUP(B278,ListaCentralesSIC!$A$2:$C$244,2,FALSE)</f>
        <v>Diesel</v>
      </c>
      <c r="D278" s="11" t="str">
        <f>VLOOKUP(B278,ListaCentralesSIC!$A$2:$C$244,3,FALSE)</f>
        <v>Coronel 154</v>
      </c>
      <c r="E278" s="119" t="s">
        <v>686</v>
      </c>
      <c r="F278" s="10" t="s">
        <v>162</v>
      </c>
      <c r="G278" s="10" t="s">
        <v>675</v>
      </c>
      <c r="H278" s="13">
        <f>SUMIF(AuxInyeccionesSIC!$B$2:$B$824,B278,AuxInyeccionesSIC!$C$2:$C$824)</f>
        <v>110.91794650000001</v>
      </c>
      <c r="I278" s="81">
        <f ca="1">IF(G278="Indirecta",VLOOKUP(B278,AuxPartFluGWh!$C$5:$U$152,MATCH(E278,AuxPartFluGWh!$D$4:$U$4,0)+1,FALSE)/H278,100%)</f>
        <v>0</v>
      </c>
      <c r="J278" s="81">
        <f t="shared" ca="1" si="183"/>
        <v>0</v>
      </c>
      <c r="K278" s="13">
        <f t="shared" ca="1" si="144"/>
        <v>0</v>
      </c>
      <c r="L278" s="134">
        <f t="shared" ca="1" si="180"/>
        <v>8.9401755840921653E-4</v>
      </c>
    </row>
    <row r="279" spans="1:12" x14ac:dyDescent="0.25">
      <c r="A279" s="11" t="s">
        <v>129</v>
      </c>
      <c r="B279" s="11" t="s">
        <v>219</v>
      </c>
      <c r="C279" s="11" t="str">
        <f>VLOOKUP(B279,ListaCentralesSIC!$A$2:$C$244,2,FALSE)</f>
        <v>Diesel</v>
      </c>
      <c r="D279" s="11" t="str">
        <f>VLOOKUP(B279,ListaCentralesSIC!$A$2:$C$244,3,FALSE)</f>
        <v>Coronel 154</v>
      </c>
      <c r="E279" s="119" t="s">
        <v>687</v>
      </c>
      <c r="F279" s="10" t="s">
        <v>24</v>
      </c>
      <c r="G279" s="10" t="s">
        <v>675</v>
      </c>
      <c r="H279" s="13">
        <f>SUMIF(AuxInyeccionesSIC!$B$2:$B$824,B279,AuxInyeccionesSIC!$C$2:$C$824)</f>
        <v>110.91794650000001</v>
      </c>
      <c r="I279" s="81">
        <f ca="1">IF(G279="Indirecta",VLOOKUP(B279,AuxPartFluGWh!$C$5:$U$152,MATCH(E279,AuxPartFluGWh!$D$4:$U$4,0)+1,FALSE)/H279,100%)</f>
        <v>8.9401755840921653E-4</v>
      </c>
      <c r="J279" s="81">
        <f t="shared" ca="1" si="183"/>
        <v>1</v>
      </c>
      <c r="K279" s="13">
        <f t="shared" ref="K279:K281" ca="1" si="188">H279*J279</f>
        <v>110.91794650000001</v>
      </c>
      <c r="L279" s="134">
        <f t="shared" ca="1" si="182"/>
        <v>8.9401755840921653E-4</v>
      </c>
    </row>
    <row r="280" spans="1:12" x14ac:dyDescent="0.25">
      <c r="A280" s="11" t="s">
        <v>129</v>
      </c>
      <c r="B280" s="11" t="s">
        <v>219</v>
      </c>
      <c r="C280" s="11" t="str">
        <f>VLOOKUP(B280,ListaCentralesSIC!$A$2:$C$244,2,FALSE)</f>
        <v>Diesel</v>
      </c>
      <c r="D280" s="11" t="str">
        <f>VLOOKUP(B280,ListaCentralesSIC!$A$2:$C$244,3,FALSE)</f>
        <v>Coronel 154</v>
      </c>
      <c r="E280" s="119" t="s">
        <v>688</v>
      </c>
      <c r="F280" s="10" t="s">
        <v>108</v>
      </c>
      <c r="G280" s="10" t="s">
        <v>675</v>
      </c>
      <c r="H280" s="13">
        <f>SUMIF(AuxInyeccionesSIC!$B$2:$B$824,B280,AuxInyeccionesSIC!$C$2:$C$824)</f>
        <v>110.91794650000001</v>
      </c>
      <c r="I280" s="81">
        <f ca="1">IF(G280="Indirecta",VLOOKUP(B280,AuxPartFluGWh!$C$5:$U$152,MATCH(E280,AuxPartFluGWh!$D$4:$U$4,0)+1,FALSE)/H280,100%)</f>
        <v>0</v>
      </c>
      <c r="J280" s="81">
        <f t="shared" ca="1" si="183"/>
        <v>0</v>
      </c>
      <c r="K280" s="13">
        <f t="shared" ca="1" si="188"/>
        <v>0</v>
      </c>
      <c r="L280" s="134">
        <f t="shared" ca="1" si="182"/>
        <v>8.9401755840921653E-4</v>
      </c>
    </row>
    <row r="281" spans="1:12" x14ac:dyDescent="0.25">
      <c r="A281" s="11" t="s">
        <v>129</v>
      </c>
      <c r="B281" s="11" t="s">
        <v>219</v>
      </c>
      <c r="C281" s="11" t="str">
        <f>VLOOKUP(B281,ListaCentralesSIC!$A$2:$C$244,2,FALSE)</f>
        <v>Diesel</v>
      </c>
      <c r="D281" s="11" t="str">
        <f>VLOOKUP(B281,ListaCentralesSIC!$A$2:$C$244,3,FALSE)</f>
        <v>Coronel 154</v>
      </c>
      <c r="E281" s="119" t="s">
        <v>685</v>
      </c>
      <c r="F281" s="10" t="s">
        <v>108</v>
      </c>
      <c r="G281" s="10" t="s">
        <v>675</v>
      </c>
      <c r="H281" s="13">
        <f>SUMIF(AuxInyeccionesSIC!$B$2:$B$824,B281,AuxInyeccionesSIC!$C$2:$C$824)</f>
        <v>110.91794650000001</v>
      </c>
      <c r="I281" s="81">
        <f ca="1">IF(G281="Indirecta",VLOOKUP(B281,AuxPartFluGWh!$C$5:$U$152,MATCH(E281,AuxPartFluGWh!$D$4:$U$4,0)+1,FALSE)/H281,100%)</f>
        <v>0</v>
      </c>
      <c r="J281" s="81">
        <f t="shared" ca="1" si="183"/>
        <v>0</v>
      </c>
      <c r="K281" s="13">
        <f t="shared" ca="1" si="188"/>
        <v>0</v>
      </c>
      <c r="L281" s="134">
        <f t="shared" ca="1" si="182"/>
        <v>8.9401755840921653E-4</v>
      </c>
    </row>
    <row r="282" spans="1:12" x14ac:dyDescent="0.25">
      <c r="A282" s="11" t="s">
        <v>129</v>
      </c>
      <c r="B282" s="11" t="s">
        <v>238</v>
      </c>
      <c r="C282" s="11" t="str">
        <f>VLOOKUP(B282,ListaCentralesSIC!$A$2:$C$244,2,FALSE)</f>
        <v>ERNC</v>
      </c>
      <c r="D282" s="11" t="str">
        <f>VLOOKUP(B282,ListaCentralesSIC!$A$2:$C$244,3,FALSE)</f>
        <v>Fopaco 154</v>
      </c>
      <c r="E282" s="119" t="s">
        <v>686</v>
      </c>
      <c r="F282" s="10" t="s">
        <v>162</v>
      </c>
      <c r="G282" s="10" t="s">
        <v>675</v>
      </c>
      <c r="H282" s="13">
        <f>SUMIF(AuxInyeccionesSIC!$B$2:$B$824,B282,AuxInyeccionesSIC!$C$2:$C$824)</f>
        <v>0.62339285000000011</v>
      </c>
      <c r="I282" s="81">
        <f>IF(G282="Indirecta",VLOOKUP(B282,AuxPartFluGWh!$C$5:$U$152,MATCH(E282,AuxPartFluGWh!$D$4:$U$4,0)+1,FALSE)/H282,100%)</f>
        <v>0</v>
      </c>
      <c r="J282" s="81">
        <v>0.25</v>
      </c>
      <c r="K282" s="13">
        <f t="shared" si="144"/>
        <v>0.15584821250000003</v>
      </c>
      <c r="L282" s="134">
        <f t="shared" si="180"/>
        <v>0</v>
      </c>
    </row>
    <row r="283" spans="1:12" x14ac:dyDescent="0.25">
      <c r="A283" s="11" t="s">
        <v>129</v>
      </c>
      <c r="B283" s="11" t="s">
        <v>238</v>
      </c>
      <c r="C283" s="11" t="str">
        <f>VLOOKUP(B283,ListaCentralesSIC!$A$2:$C$244,2,FALSE)</f>
        <v>ERNC</v>
      </c>
      <c r="D283" s="11" t="str">
        <f>VLOOKUP(B283,ListaCentralesSIC!$A$2:$C$244,3,FALSE)</f>
        <v>Fopaco 154</v>
      </c>
      <c r="E283" s="119" t="s">
        <v>687</v>
      </c>
      <c r="F283" s="10" t="s">
        <v>24</v>
      </c>
      <c r="G283" s="10" t="s">
        <v>675</v>
      </c>
      <c r="H283" s="13">
        <f>SUMIF(AuxInyeccionesSIC!$B$2:$B$824,B283,AuxInyeccionesSIC!$C$2:$C$824)</f>
        <v>0.62339285000000011</v>
      </c>
      <c r="I283" s="81">
        <f>IF(G283="Indirecta",VLOOKUP(B283,AuxPartFluGWh!$C$5:$U$152,MATCH(E283,AuxPartFluGWh!$D$4:$U$4,0)+1,FALSE)/H283,100%)</f>
        <v>0</v>
      </c>
      <c r="J283" s="81">
        <v>0.25</v>
      </c>
      <c r="K283" s="13">
        <f t="shared" ref="K283:K285" si="189">H283*J283</f>
        <v>0.15584821250000003</v>
      </c>
      <c r="L283" s="134">
        <f t="shared" si="182"/>
        <v>0</v>
      </c>
    </row>
    <row r="284" spans="1:12" x14ac:dyDescent="0.25">
      <c r="A284" s="11" t="s">
        <v>129</v>
      </c>
      <c r="B284" s="11" t="s">
        <v>238</v>
      </c>
      <c r="C284" s="11" t="str">
        <f>VLOOKUP(B284,ListaCentralesSIC!$A$2:$C$244,2,FALSE)</f>
        <v>ERNC</v>
      </c>
      <c r="D284" s="11" t="str">
        <f>VLOOKUP(B284,ListaCentralesSIC!$A$2:$C$244,3,FALSE)</f>
        <v>Fopaco 154</v>
      </c>
      <c r="E284" s="119" t="s">
        <v>688</v>
      </c>
      <c r="F284" s="10" t="s">
        <v>108</v>
      </c>
      <c r="G284" s="10" t="s">
        <v>675</v>
      </c>
      <c r="H284" s="13">
        <f>SUMIF(AuxInyeccionesSIC!$B$2:$B$824,B284,AuxInyeccionesSIC!$C$2:$C$824)</f>
        <v>0.62339285000000011</v>
      </c>
      <c r="I284" s="81">
        <f>IF(G284="Indirecta",VLOOKUP(B284,AuxPartFluGWh!$C$5:$U$152,MATCH(E284,AuxPartFluGWh!$D$4:$U$4,0)+1,FALSE)/H284,100%)</f>
        <v>0</v>
      </c>
      <c r="J284" s="81">
        <v>0.25</v>
      </c>
      <c r="K284" s="13">
        <f t="shared" si="189"/>
        <v>0.15584821250000003</v>
      </c>
      <c r="L284" s="134">
        <f t="shared" si="182"/>
        <v>0</v>
      </c>
    </row>
    <row r="285" spans="1:12" x14ac:dyDescent="0.25">
      <c r="A285" s="11" t="s">
        <v>129</v>
      </c>
      <c r="B285" s="11" t="s">
        <v>238</v>
      </c>
      <c r="C285" s="11" t="str">
        <f>VLOOKUP(B285,ListaCentralesSIC!$A$2:$C$244,2,FALSE)</f>
        <v>ERNC</v>
      </c>
      <c r="D285" s="11" t="str">
        <f>VLOOKUP(B285,ListaCentralesSIC!$A$2:$C$244,3,FALSE)</f>
        <v>Fopaco 154</v>
      </c>
      <c r="E285" s="119" t="s">
        <v>685</v>
      </c>
      <c r="F285" s="10" t="s">
        <v>108</v>
      </c>
      <c r="G285" s="10" t="s">
        <v>675</v>
      </c>
      <c r="H285" s="13">
        <f>SUMIF(AuxInyeccionesSIC!$B$2:$B$824,B285,AuxInyeccionesSIC!$C$2:$C$824)</f>
        <v>0.62339285000000011</v>
      </c>
      <c r="I285" s="81">
        <f>IF(G285="Indirecta",VLOOKUP(B285,AuxPartFluGWh!$C$5:$U$152,MATCH(E285,AuxPartFluGWh!$D$4:$U$4,0)+1,FALSE)/H285,100%)</f>
        <v>0</v>
      </c>
      <c r="J285" s="81">
        <v>0.25</v>
      </c>
      <c r="K285" s="13">
        <f t="shared" si="189"/>
        <v>0.15584821250000003</v>
      </c>
      <c r="L285" s="134">
        <f t="shared" si="182"/>
        <v>0</v>
      </c>
    </row>
    <row r="286" spans="1:12" x14ac:dyDescent="0.25">
      <c r="A286" s="11" t="s">
        <v>129</v>
      </c>
      <c r="B286" s="11" t="s">
        <v>251</v>
      </c>
      <c r="C286" s="11" t="str">
        <f>VLOOKUP(B286,ListaCentralesSIC!$A$2:$C$244,2,FALSE)</f>
        <v>Diesel</v>
      </c>
      <c r="D286" s="11" t="str">
        <f>VLOOKUP(B286,ListaCentralesSIC!$A$2:$C$244,3,FALSE)</f>
        <v>Arauco 066</v>
      </c>
      <c r="E286" s="119" t="s">
        <v>686</v>
      </c>
      <c r="F286" s="10" t="s">
        <v>162</v>
      </c>
      <c r="G286" s="10" t="s">
        <v>675</v>
      </c>
      <c r="H286" s="13">
        <f>SUMIF(AuxInyeccionesSIC!$B$2:$B$824,B286,AuxInyeccionesSIC!$C$2:$C$824)</f>
        <v>0.13294643</v>
      </c>
      <c r="I286" s="81">
        <f>IF(G286="Indirecta",VLOOKUP(B286,AuxPartFluGWh!$C$5:$U$152,MATCH(E286,AuxPartFluGWh!$D$4:$U$4,0)+1,FALSE)/H286,100%)</f>
        <v>0</v>
      </c>
      <c r="J286" s="81">
        <v>0.25</v>
      </c>
      <c r="K286" s="13">
        <f t="shared" si="144"/>
        <v>3.3236607500000001E-2</v>
      </c>
      <c r="L286" s="134">
        <f t="shared" si="180"/>
        <v>0</v>
      </c>
    </row>
    <row r="287" spans="1:12" x14ac:dyDescent="0.25">
      <c r="A287" s="11" t="s">
        <v>129</v>
      </c>
      <c r="B287" s="11" t="s">
        <v>251</v>
      </c>
      <c r="C287" s="11" t="str">
        <f>VLOOKUP(B287,ListaCentralesSIC!$A$2:$C$244,2,FALSE)</f>
        <v>Diesel</v>
      </c>
      <c r="D287" s="11" t="str">
        <f>VLOOKUP(B287,ListaCentralesSIC!$A$2:$C$244,3,FALSE)</f>
        <v>Arauco 066</v>
      </c>
      <c r="E287" s="119" t="s">
        <v>687</v>
      </c>
      <c r="F287" s="10" t="s">
        <v>24</v>
      </c>
      <c r="G287" s="10" t="s">
        <v>675</v>
      </c>
      <c r="H287" s="13">
        <f>SUMIF(AuxInyeccionesSIC!$B$2:$B$824,B287,AuxInyeccionesSIC!$C$2:$C$824)</f>
        <v>0.13294643</v>
      </c>
      <c r="I287" s="81">
        <f>IF(G287="Indirecta",VLOOKUP(B287,AuxPartFluGWh!$C$5:$U$152,MATCH(E287,AuxPartFluGWh!$D$4:$U$4,0)+1,FALSE)/H287,100%)</f>
        <v>0</v>
      </c>
      <c r="J287" s="81">
        <v>0.25</v>
      </c>
      <c r="K287" s="13">
        <f t="shared" ref="K287:K289" si="190">H287*J287</f>
        <v>3.3236607500000001E-2</v>
      </c>
      <c r="L287" s="134">
        <f t="shared" si="182"/>
        <v>0</v>
      </c>
    </row>
    <row r="288" spans="1:12" x14ac:dyDescent="0.25">
      <c r="A288" s="11" t="s">
        <v>129</v>
      </c>
      <c r="B288" s="11" t="s">
        <v>251</v>
      </c>
      <c r="C288" s="11" t="str">
        <f>VLOOKUP(B288,ListaCentralesSIC!$A$2:$C$244,2,FALSE)</f>
        <v>Diesel</v>
      </c>
      <c r="D288" s="11" t="str">
        <f>VLOOKUP(B288,ListaCentralesSIC!$A$2:$C$244,3,FALSE)</f>
        <v>Arauco 066</v>
      </c>
      <c r="E288" s="119" t="s">
        <v>688</v>
      </c>
      <c r="F288" s="10" t="s">
        <v>108</v>
      </c>
      <c r="G288" s="10" t="s">
        <v>675</v>
      </c>
      <c r="H288" s="13">
        <f>SUMIF(AuxInyeccionesSIC!$B$2:$B$824,B288,AuxInyeccionesSIC!$C$2:$C$824)</f>
        <v>0.13294643</v>
      </c>
      <c r="I288" s="81">
        <f>IF(G288="Indirecta",VLOOKUP(B288,AuxPartFluGWh!$C$5:$U$152,MATCH(E288,AuxPartFluGWh!$D$4:$U$4,0)+1,FALSE)/H288,100%)</f>
        <v>0</v>
      </c>
      <c r="J288" s="81">
        <v>0.25</v>
      </c>
      <c r="K288" s="13">
        <f t="shared" si="190"/>
        <v>3.3236607500000001E-2</v>
      </c>
      <c r="L288" s="134">
        <f t="shared" si="182"/>
        <v>0</v>
      </c>
    </row>
    <row r="289" spans="1:12" x14ac:dyDescent="0.25">
      <c r="A289" s="11" t="s">
        <v>129</v>
      </c>
      <c r="B289" s="11" t="s">
        <v>251</v>
      </c>
      <c r="C289" s="11" t="str">
        <f>VLOOKUP(B289,ListaCentralesSIC!$A$2:$C$244,2,FALSE)</f>
        <v>Diesel</v>
      </c>
      <c r="D289" s="11" t="str">
        <f>VLOOKUP(B289,ListaCentralesSIC!$A$2:$C$244,3,FALSE)</f>
        <v>Arauco 066</v>
      </c>
      <c r="E289" s="119" t="s">
        <v>685</v>
      </c>
      <c r="F289" s="10" t="s">
        <v>108</v>
      </c>
      <c r="G289" s="10" t="s">
        <v>675</v>
      </c>
      <c r="H289" s="13">
        <f>SUMIF(AuxInyeccionesSIC!$B$2:$B$824,B289,AuxInyeccionesSIC!$C$2:$C$824)</f>
        <v>0.13294643</v>
      </c>
      <c r="I289" s="81">
        <f>IF(G289="Indirecta",VLOOKUP(B289,AuxPartFluGWh!$C$5:$U$152,MATCH(E289,AuxPartFluGWh!$D$4:$U$4,0)+1,FALSE)/H289,100%)</f>
        <v>0</v>
      </c>
      <c r="J289" s="81">
        <v>0.25</v>
      </c>
      <c r="K289" s="13">
        <f t="shared" si="190"/>
        <v>3.3236607500000001E-2</v>
      </c>
      <c r="L289" s="134">
        <f t="shared" si="182"/>
        <v>0</v>
      </c>
    </row>
    <row r="290" spans="1:12" x14ac:dyDescent="0.25">
      <c r="A290" s="11" t="s">
        <v>129</v>
      </c>
      <c r="B290" s="11" t="s">
        <v>425</v>
      </c>
      <c r="C290" s="11" t="s">
        <v>431</v>
      </c>
      <c r="D290" s="11" t="s">
        <v>131</v>
      </c>
      <c r="E290" s="119" t="s">
        <v>686</v>
      </c>
      <c r="F290" s="10" t="s">
        <v>162</v>
      </c>
      <c r="G290" s="10" t="s">
        <v>675</v>
      </c>
      <c r="H290" s="13">
        <f>SUMIF(AuxInyeccionesSIC!$B$2:$B$824,B290,AuxInyeccionesSIC!$C$2:$C$824)</f>
        <v>0.33453572000000004</v>
      </c>
      <c r="I290" s="81">
        <f>IF(G290="Indirecta",VLOOKUP(B290,AuxPartFluGWh!$C$5:$U$152,MATCH(E290,AuxPartFluGWh!$D$4:$U$4,0)+1,FALSE)/H290,100%)</f>
        <v>0</v>
      </c>
      <c r="J290" s="81">
        <v>0.25</v>
      </c>
      <c r="K290" s="13">
        <f t="shared" si="144"/>
        <v>8.3633930000000009E-2</v>
      </c>
      <c r="L290" s="134">
        <f t="shared" si="180"/>
        <v>0</v>
      </c>
    </row>
    <row r="291" spans="1:12" x14ac:dyDescent="0.25">
      <c r="A291" s="11" t="s">
        <v>129</v>
      </c>
      <c r="B291" s="11" t="s">
        <v>425</v>
      </c>
      <c r="C291" s="11" t="s">
        <v>431</v>
      </c>
      <c r="D291" s="11" t="s">
        <v>131</v>
      </c>
      <c r="E291" s="119" t="s">
        <v>687</v>
      </c>
      <c r="F291" s="10" t="s">
        <v>24</v>
      </c>
      <c r="G291" s="10" t="s">
        <v>675</v>
      </c>
      <c r="H291" s="13">
        <f>SUMIF(AuxInyeccionesSIC!$B$2:$B$824,B291,AuxInyeccionesSIC!$C$2:$C$824)</f>
        <v>0.33453572000000004</v>
      </c>
      <c r="I291" s="81">
        <f>IF(G291="Indirecta",VLOOKUP(B291,AuxPartFluGWh!$C$5:$U$152,MATCH(E291,AuxPartFluGWh!$D$4:$U$4,0)+1,FALSE)/H291,100%)</f>
        <v>0</v>
      </c>
      <c r="J291" s="81">
        <v>0.25</v>
      </c>
      <c r="K291" s="13">
        <f t="shared" ref="K291:K293" si="191">H291*J291</f>
        <v>8.3633930000000009E-2</v>
      </c>
      <c r="L291" s="134">
        <f t="shared" si="182"/>
        <v>0</v>
      </c>
    </row>
    <row r="292" spans="1:12" x14ac:dyDescent="0.25">
      <c r="A292" s="11" t="s">
        <v>129</v>
      </c>
      <c r="B292" s="11" t="s">
        <v>425</v>
      </c>
      <c r="C292" s="11" t="s">
        <v>431</v>
      </c>
      <c r="D292" s="11" t="s">
        <v>131</v>
      </c>
      <c r="E292" s="119" t="s">
        <v>688</v>
      </c>
      <c r="F292" s="10" t="s">
        <v>108</v>
      </c>
      <c r="G292" s="10" t="s">
        <v>675</v>
      </c>
      <c r="H292" s="13">
        <f>SUMIF(AuxInyeccionesSIC!$B$2:$B$824,B292,AuxInyeccionesSIC!$C$2:$C$824)</f>
        <v>0.33453572000000004</v>
      </c>
      <c r="I292" s="81">
        <f>IF(G292="Indirecta",VLOOKUP(B292,AuxPartFluGWh!$C$5:$U$152,MATCH(E292,AuxPartFluGWh!$D$4:$U$4,0)+1,FALSE)/H292,100%)</f>
        <v>0</v>
      </c>
      <c r="J292" s="81">
        <v>0.25</v>
      </c>
      <c r="K292" s="13">
        <f t="shared" si="191"/>
        <v>8.3633930000000009E-2</v>
      </c>
      <c r="L292" s="134">
        <f t="shared" si="182"/>
        <v>0</v>
      </c>
    </row>
    <row r="293" spans="1:12" x14ac:dyDescent="0.25">
      <c r="A293" s="11" t="s">
        <v>129</v>
      </c>
      <c r="B293" s="11" t="s">
        <v>425</v>
      </c>
      <c r="C293" s="11" t="s">
        <v>431</v>
      </c>
      <c r="D293" s="11" t="s">
        <v>131</v>
      </c>
      <c r="E293" s="119" t="s">
        <v>685</v>
      </c>
      <c r="F293" s="10" t="s">
        <v>108</v>
      </c>
      <c r="G293" s="10" t="s">
        <v>675</v>
      </c>
      <c r="H293" s="13">
        <f>SUMIF(AuxInyeccionesSIC!$B$2:$B$824,B293,AuxInyeccionesSIC!$C$2:$C$824)</f>
        <v>0.33453572000000004</v>
      </c>
      <c r="I293" s="81">
        <f>IF(G293="Indirecta",VLOOKUP(B293,AuxPartFluGWh!$C$5:$U$152,MATCH(E293,AuxPartFluGWh!$D$4:$U$4,0)+1,FALSE)/H293,100%)</f>
        <v>0</v>
      </c>
      <c r="J293" s="81">
        <v>0.25</v>
      </c>
      <c r="K293" s="13">
        <f t="shared" si="191"/>
        <v>8.3633930000000009E-2</v>
      </c>
      <c r="L293" s="134">
        <f t="shared" si="182"/>
        <v>0</v>
      </c>
    </row>
    <row r="294" spans="1:12" x14ac:dyDescent="0.25">
      <c r="A294" s="11" t="s">
        <v>129</v>
      </c>
      <c r="B294" s="11" t="s">
        <v>322</v>
      </c>
      <c r="C294" s="11" t="str">
        <f>VLOOKUP(B294,ListaCentralesSIC!$A$2:$C$244,2,FALSE)</f>
        <v>Diesel</v>
      </c>
      <c r="D294" s="11" t="str">
        <f>VLOOKUP(B294,ListaCentralesSIC!$A$2:$C$244,3,FALSE)</f>
        <v>Hualpen 154</v>
      </c>
      <c r="F294" s="10" t="s">
        <v>162</v>
      </c>
      <c r="G294" s="10" t="s">
        <v>674</v>
      </c>
      <c r="H294" s="13">
        <f>SUMIF(AuxInyeccionesSIC!$B$2:$B$824,B294,AuxInyeccionesSIC!$C$2:$C$824)</f>
        <v>2089.5672860000004</v>
      </c>
      <c r="I294" s="81">
        <f>IF(G294="Indirecta",VLOOKUP(B294,AuxPartFluGWh!$C$5:$U$152,MATCH(E294,AuxPartFluGWh!$D$4:$U$4,0)+1,FALSE)/H294,100%)</f>
        <v>1</v>
      </c>
      <c r="J294" s="81">
        <f t="shared" si="183"/>
        <v>1</v>
      </c>
      <c r="K294" s="13">
        <f t="shared" si="144"/>
        <v>2089.5672860000004</v>
      </c>
    </row>
    <row r="295" spans="1:12" x14ac:dyDescent="0.25">
      <c r="A295" s="11" t="s">
        <v>158</v>
      </c>
      <c r="B295" s="11" t="s">
        <v>189</v>
      </c>
      <c r="C295" s="11" t="str">
        <f>VLOOKUP(B295,ListaCentralesSIC!$A$2:$C$244,2,FALSE)</f>
        <v>Diesel</v>
      </c>
      <c r="D295" s="11" t="str">
        <f>VLOOKUP(B295,ListaCentralesSIC!$A$2:$C$244,3,FALSE)</f>
        <v>Valdivia 066</v>
      </c>
      <c r="E295" s="31"/>
      <c r="F295" s="10" t="s">
        <v>29</v>
      </c>
      <c r="G295" s="10" t="s">
        <v>674</v>
      </c>
      <c r="H295" s="13">
        <f>SUMIF(AuxInyeccionesSIC!$B$2:$B$824,B295,AuxInyeccionesSIC!$C$2:$C$824)</f>
        <v>33.173660739999995</v>
      </c>
      <c r="I295" s="81">
        <f>IF(G295="Indirecta",VLOOKUP(B295,AuxPartFluGWh!$C$5:$U$152,MATCH(E295,AuxPartFluGWh!$D$4:$U$4,0)+1,FALSE)/H295,100%)</f>
        <v>1</v>
      </c>
      <c r="J295" s="81">
        <f t="shared" si="183"/>
        <v>1</v>
      </c>
      <c r="K295" s="13">
        <f t="shared" si="144"/>
        <v>33.173660739999995</v>
      </c>
    </row>
    <row r="296" spans="1:12" x14ac:dyDescent="0.25">
      <c r="A296" s="11" t="s">
        <v>158</v>
      </c>
      <c r="B296" s="11" t="s">
        <v>194</v>
      </c>
      <c r="C296" s="11" t="str">
        <f>VLOOKUP(B296,ListaCentralesSIC!$A$2:$C$244,2,FALSE)</f>
        <v>Pasada</v>
      </c>
      <c r="D296" s="11" t="str">
        <f>VLOOKUP(B296,ListaCentralesSIC!$A$2:$C$244,3,FALSE)</f>
        <v>Osorno 066</v>
      </c>
      <c r="E296" s="119" t="s">
        <v>689</v>
      </c>
      <c r="F296" s="10" t="s">
        <v>29</v>
      </c>
      <c r="G296" s="10" t="s">
        <v>675</v>
      </c>
      <c r="H296" s="13">
        <f>SUMIF(AuxInyeccionesSIC!$B$2:$B$824,B296,AuxInyeccionesSIC!$C$2:$C$824)</f>
        <v>243.59787500000002</v>
      </c>
      <c r="I296" s="81">
        <f ca="1">IF(G296="Indirecta",VLOOKUP(B296,AuxPartFluGWh!$C$5:$U$152,MATCH(E296,AuxPartFluGWh!$D$4:$U$4,0)+1,FALSE)/H296,100%)</f>
        <v>0</v>
      </c>
      <c r="J296" s="81">
        <f t="shared" ca="1" si="183"/>
        <v>0</v>
      </c>
      <c r="K296" s="13">
        <f t="shared" ca="1" si="144"/>
        <v>0</v>
      </c>
      <c r="L296" s="134">
        <f t="shared" ref="L296" ca="1" si="192">SUM(I296:I299)</f>
        <v>1.2518902520666552E-2</v>
      </c>
    </row>
    <row r="297" spans="1:12" x14ac:dyDescent="0.25">
      <c r="A297" s="11" t="s">
        <v>158</v>
      </c>
      <c r="B297" s="11" t="s">
        <v>194</v>
      </c>
      <c r="C297" s="11" t="str">
        <f>VLOOKUP(B297,ListaCentralesSIC!$A$2:$C$244,2,FALSE)</f>
        <v>Pasada</v>
      </c>
      <c r="D297" s="11" t="str">
        <f>VLOOKUP(B297,ListaCentralesSIC!$A$2:$C$244,3,FALSE)</f>
        <v>Osorno 066</v>
      </c>
      <c r="E297" s="119" t="s">
        <v>690</v>
      </c>
      <c r="F297" s="10" t="s">
        <v>26</v>
      </c>
      <c r="G297" s="10" t="s">
        <v>675</v>
      </c>
      <c r="H297" s="13">
        <f>SUMIF(AuxInyeccionesSIC!$B$2:$B$824,B297,AuxInyeccionesSIC!$C$2:$C$824)</f>
        <v>243.59787500000002</v>
      </c>
      <c r="I297" s="81">
        <f ca="1">IF(G297="Indirecta",VLOOKUP(B297,AuxPartFluGWh!$C$5:$U$152,MATCH(E297,AuxPartFluGWh!$D$4:$U$4,0)+1,FALSE)/H297,100%)</f>
        <v>0</v>
      </c>
      <c r="J297" s="81">
        <f t="shared" ca="1" si="183"/>
        <v>0</v>
      </c>
      <c r="K297" s="13">
        <f t="shared" ref="K297:K299" ca="1" si="193">H297*J297</f>
        <v>0</v>
      </c>
      <c r="L297" s="134">
        <f t="shared" ref="L297:L299" ca="1" si="194">L296</f>
        <v>1.2518902520666552E-2</v>
      </c>
    </row>
    <row r="298" spans="1:12" x14ac:dyDescent="0.25">
      <c r="A298" s="11" t="s">
        <v>158</v>
      </c>
      <c r="B298" s="11" t="s">
        <v>194</v>
      </c>
      <c r="C298" s="11" t="str">
        <f>VLOOKUP(B298,ListaCentralesSIC!$A$2:$C$244,2,FALSE)</f>
        <v>Pasada</v>
      </c>
      <c r="D298" s="11" t="str">
        <f>VLOOKUP(B298,ListaCentralesSIC!$A$2:$C$244,3,FALSE)</f>
        <v>Osorno 066</v>
      </c>
      <c r="E298" s="119" t="s">
        <v>696</v>
      </c>
      <c r="F298" s="10" t="s">
        <v>34</v>
      </c>
      <c r="G298" s="10" t="s">
        <v>675</v>
      </c>
      <c r="H298" s="13">
        <f>SUMIF(AuxInyeccionesSIC!$B$2:$B$824,B298,AuxInyeccionesSIC!$C$2:$C$824)</f>
        <v>243.59787500000002</v>
      </c>
      <c r="I298" s="81">
        <f ca="1">IF(G298="Indirecta",VLOOKUP(B298,AuxPartFluGWh!$C$5:$U$152,MATCH(E298,AuxPartFluGWh!$D$4:$U$4,0)+1,FALSE)/H298,100%)</f>
        <v>1.2518902520666552E-2</v>
      </c>
      <c r="J298" s="81">
        <f t="shared" ca="1" si="183"/>
        <v>1</v>
      </c>
      <c r="K298" s="13">
        <f t="shared" ca="1" si="193"/>
        <v>243.59787500000002</v>
      </c>
      <c r="L298" s="134">
        <f t="shared" ca="1" si="194"/>
        <v>1.2518902520666552E-2</v>
      </c>
    </row>
    <row r="299" spans="1:12" x14ac:dyDescent="0.25">
      <c r="A299" s="11" t="s">
        <v>158</v>
      </c>
      <c r="B299" s="11" t="s">
        <v>194</v>
      </c>
      <c r="C299" s="11" t="str">
        <f>VLOOKUP(B299,ListaCentralesSIC!$A$2:$C$244,2,FALSE)</f>
        <v>Pasada</v>
      </c>
      <c r="D299" s="11" t="str">
        <f>VLOOKUP(B299,ListaCentralesSIC!$A$2:$C$244,3,FALSE)</f>
        <v>Osorno 066</v>
      </c>
      <c r="E299" s="119" t="s">
        <v>691</v>
      </c>
      <c r="F299" s="10" t="s">
        <v>36</v>
      </c>
      <c r="G299" s="10" t="s">
        <v>675</v>
      </c>
      <c r="H299" s="13">
        <f>SUMIF(AuxInyeccionesSIC!$B$2:$B$824,B299,AuxInyeccionesSIC!$C$2:$C$824)</f>
        <v>243.59787500000002</v>
      </c>
      <c r="I299" s="81">
        <f ca="1">IF(G299="Indirecta",VLOOKUP(B299,AuxPartFluGWh!$C$5:$U$152,MATCH(E299,AuxPartFluGWh!$D$4:$U$4,0)+1,FALSE)/H299,100%)</f>
        <v>0</v>
      </c>
      <c r="J299" s="81">
        <f t="shared" ca="1" si="183"/>
        <v>0</v>
      </c>
      <c r="K299" s="13">
        <f t="shared" ca="1" si="193"/>
        <v>0</v>
      </c>
      <c r="L299" s="134">
        <f t="shared" ca="1" si="194"/>
        <v>1.2518902520666552E-2</v>
      </c>
    </row>
    <row r="300" spans="1:12" x14ac:dyDescent="0.25">
      <c r="A300" s="11" t="s">
        <v>158</v>
      </c>
      <c r="B300" s="11" t="s">
        <v>209</v>
      </c>
      <c r="C300" s="11" t="str">
        <f>VLOOKUP(B300,ListaCentralesSIC!$A$2:$C$244,2,FALSE)</f>
        <v>Diesel</v>
      </c>
      <c r="D300" s="11" t="str">
        <f>VLOOKUP(B300,ListaCentralesSIC!$A$2:$C$244,3,FALSE)</f>
        <v>Quellon 110</v>
      </c>
      <c r="E300" s="24"/>
      <c r="F300" s="10" t="s">
        <v>36</v>
      </c>
      <c r="G300" s="10" t="s">
        <v>674</v>
      </c>
      <c r="H300" s="13">
        <f>SUMIF(AuxInyeccionesSIC!$B$2:$B$824,B300,AuxInyeccionesSIC!$C$2:$C$824)</f>
        <v>2.0939464299999999</v>
      </c>
      <c r="I300" s="81">
        <f>IF(G300="Indirecta",VLOOKUP(B300,AuxPartFluGWh!$C$5:$U$152,MATCH(E300,AuxPartFluGWh!$D$4:$U$4,0)+1,FALSE)/H300,100%)</f>
        <v>1</v>
      </c>
      <c r="J300" s="81">
        <f t="shared" si="183"/>
        <v>1</v>
      </c>
      <c r="K300" s="13">
        <f t="shared" si="144"/>
        <v>2.0939464299999999</v>
      </c>
    </row>
    <row r="301" spans="1:12" x14ac:dyDescent="0.25">
      <c r="A301" s="11" t="s">
        <v>158</v>
      </c>
      <c r="B301" s="11" t="s">
        <v>213</v>
      </c>
      <c r="C301" s="11" t="str">
        <f>VLOOKUP(B301,ListaCentralesSIC!$A$2:$C$244,2,FALSE)</f>
        <v>Diesel</v>
      </c>
      <c r="D301" s="11" t="str">
        <f>VLOOKUP(B301,ListaCentralesSIC!$A$2:$C$244,3,FALSE)</f>
        <v>Barro Blanco 066</v>
      </c>
      <c r="E301" s="31"/>
      <c r="F301" s="10" t="s">
        <v>34</v>
      </c>
      <c r="G301" s="10" t="s">
        <v>674</v>
      </c>
      <c r="H301" s="13">
        <f>SUMIF(AuxInyeccionesSIC!$B$2:$B$824,B301,AuxInyeccionesSIC!$C$2:$C$824)</f>
        <v>21.44183928</v>
      </c>
      <c r="I301" s="81">
        <f>IF(G301="Indirecta",VLOOKUP(B301,AuxPartFluGWh!$C$5:$U$152,MATCH(E301,AuxPartFluGWh!$D$4:$U$4,0)+1,FALSE)/H301,100%)</f>
        <v>1</v>
      </c>
      <c r="J301" s="81">
        <f t="shared" si="183"/>
        <v>1</v>
      </c>
      <c r="K301" s="13">
        <f t="shared" si="144"/>
        <v>21.44183928</v>
      </c>
    </row>
    <row r="302" spans="1:12" x14ac:dyDescent="0.25">
      <c r="A302" s="11" t="s">
        <v>158</v>
      </c>
      <c r="B302" s="11" t="s">
        <v>222</v>
      </c>
      <c r="C302" s="11" t="str">
        <f>VLOOKUP(B302,ListaCentralesSIC!$A$2:$C$244,2,FALSE)</f>
        <v>Diesel</v>
      </c>
      <c r="D302" s="11" t="str">
        <f>VLOOKUP(B302,ListaCentralesSIC!$A$2:$C$244,3,FALSE)</f>
        <v>Degan 110</v>
      </c>
      <c r="E302" s="24"/>
      <c r="F302" s="10" t="s">
        <v>36</v>
      </c>
      <c r="G302" s="10" t="s">
        <v>674</v>
      </c>
      <c r="H302" s="13">
        <f>SUMIF(AuxInyeccionesSIC!$B$2:$B$824,B302,AuxInyeccionesSIC!$C$2:$C$824)</f>
        <v>5.7158928499999995</v>
      </c>
      <c r="I302" s="81">
        <f>IF(G302="Indirecta",VLOOKUP(B302,AuxPartFluGWh!$C$5:$U$152,MATCH(E302,AuxPartFluGWh!$D$4:$U$4,0)+1,FALSE)/H302,100%)</f>
        <v>1</v>
      </c>
      <c r="J302" s="81">
        <f t="shared" si="183"/>
        <v>1</v>
      </c>
      <c r="K302" s="13">
        <f t="shared" si="144"/>
        <v>5.7158928499999995</v>
      </c>
    </row>
    <row r="303" spans="1:12" x14ac:dyDescent="0.25">
      <c r="A303" s="11" t="s">
        <v>158</v>
      </c>
      <c r="B303" s="11" t="s">
        <v>227</v>
      </c>
      <c r="C303" s="11" t="str">
        <f>VLOOKUP(B303,ListaCentralesSIC!$A$2:$C$244,2,FALSE)</f>
        <v>Pasada</v>
      </c>
      <c r="D303" s="11" t="str">
        <f>VLOOKUP(B303,ListaCentralesSIC!$A$2:$C$244,3,FALSE)</f>
        <v>Padre Las Casas 066</v>
      </c>
      <c r="E303" s="119" t="s">
        <v>689</v>
      </c>
      <c r="F303" s="10" t="s">
        <v>29</v>
      </c>
      <c r="G303" s="10" t="s">
        <v>675</v>
      </c>
      <c r="H303" s="13">
        <f>SUMIF(AuxInyeccionesSIC!$B$2:$B$824,B303,AuxInyeccionesSIC!$C$2:$C$824)</f>
        <v>165.61100000000002</v>
      </c>
      <c r="I303" s="81">
        <f ca="1">IF(G303="Indirecta",VLOOKUP(B303,AuxPartFluGWh!$C$5:$U$152,MATCH(E303,AuxPartFluGWh!$D$4:$U$4,0)+1,FALSE)/H303,100%)</f>
        <v>0</v>
      </c>
      <c r="J303" s="81">
        <f t="shared" ca="1" si="183"/>
        <v>0</v>
      </c>
      <c r="K303" s="13">
        <f t="shared" ca="1" si="144"/>
        <v>0</v>
      </c>
      <c r="L303" s="134">
        <f t="shared" ref="L303" ca="1" si="195">SUM(I303:I306)</f>
        <v>2.9744978762907533E-4</v>
      </c>
    </row>
    <row r="304" spans="1:12" x14ac:dyDescent="0.25">
      <c r="A304" s="11" t="s">
        <v>158</v>
      </c>
      <c r="B304" s="11" t="s">
        <v>227</v>
      </c>
      <c r="C304" s="11" t="str">
        <f>VLOOKUP(B304,ListaCentralesSIC!$A$2:$C$244,2,FALSE)</f>
        <v>Pasada</v>
      </c>
      <c r="D304" s="11" t="str">
        <f>VLOOKUP(B304,ListaCentralesSIC!$A$2:$C$244,3,FALSE)</f>
        <v>Padre Las Casas 066</v>
      </c>
      <c r="E304" s="119" t="s">
        <v>690</v>
      </c>
      <c r="F304" s="10" t="s">
        <v>26</v>
      </c>
      <c r="G304" s="10" t="s">
        <v>675</v>
      </c>
      <c r="H304" s="13">
        <f>SUMIF(AuxInyeccionesSIC!$B$2:$B$824,B304,AuxInyeccionesSIC!$C$2:$C$824)</f>
        <v>165.61100000000002</v>
      </c>
      <c r="I304" s="81">
        <f ca="1">IF(G304="Indirecta",VLOOKUP(B304,AuxPartFluGWh!$C$5:$U$152,MATCH(E304,AuxPartFluGWh!$D$4:$U$4,0)+1,FALSE)/H304,100%)</f>
        <v>0</v>
      </c>
      <c r="J304" s="81">
        <f t="shared" ca="1" si="183"/>
        <v>0</v>
      </c>
      <c r="K304" s="13">
        <f t="shared" ref="K304:K306" ca="1" si="196">H304*J304</f>
        <v>0</v>
      </c>
      <c r="L304" s="134">
        <f t="shared" ref="L304:L306" ca="1" si="197">L303</f>
        <v>2.9744978762907533E-4</v>
      </c>
    </row>
    <row r="305" spans="1:12" x14ac:dyDescent="0.25">
      <c r="A305" s="11" t="s">
        <v>158</v>
      </c>
      <c r="B305" s="11" t="s">
        <v>227</v>
      </c>
      <c r="C305" s="11" t="str">
        <f>VLOOKUP(B305,ListaCentralesSIC!$A$2:$C$244,2,FALSE)</f>
        <v>Pasada</v>
      </c>
      <c r="D305" s="11" t="str">
        <f>VLOOKUP(B305,ListaCentralesSIC!$A$2:$C$244,3,FALSE)</f>
        <v>Padre Las Casas 066</v>
      </c>
      <c r="E305" s="119" t="s">
        <v>696</v>
      </c>
      <c r="F305" s="10" t="s">
        <v>34</v>
      </c>
      <c r="G305" s="10" t="s">
        <v>675</v>
      </c>
      <c r="H305" s="13">
        <f>SUMIF(AuxInyeccionesSIC!$B$2:$B$824,B305,AuxInyeccionesSIC!$C$2:$C$824)</f>
        <v>165.61100000000002</v>
      </c>
      <c r="I305" s="81">
        <f ca="1">IF(G305="Indirecta",VLOOKUP(B305,AuxPartFluGWh!$C$5:$U$152,MATCH(E305,AuxPartFluGWh!$D$4:$U$4,0)+1,FALSE)/H305,100%)</f>
        <v>2.3334424668367351E-4</v>
      </c>
      <c r="J305" s="81">
        <f t="shared" ca="1" si="183"/>
        <v>0.78448281487649785</v>
      </c>
      <c r="K305" s="13">
        <f t="shared" ca="1" si="196"/>
        <v>129.9189834545117</v>
      </c>
      <c r="L305" s="134">
        <f t="shared" ca="1" si="197"/>
        <v>2.9744978762907533E-4</v>
      </c>
    </row>
    <row r="306" spans="1:12" x14ac:dyDescent="0.25">
      <c r="A306" s="11" t="s">
        <v>158</v>
      </c>
      <c r="B306" s="11" t="s">
        <v>227</v>
      </c>
      <c r="C306" s="11" t="str">
        <f>VLOOKUP(B306,ListaCentralesSIC!$A$2:$C$244,2,FALSE)</f>
        <v>Pasada</v>
      </c>
      <c r="D306" s="11" t="str">
        <f>VLOOKUP(B306,ListaCentralesSIC!$A$2:$C$244,3,FALSE)</f>
        <v>Padre Las Casas 066</v>
      </c>
      <c r="E306" s="119" t="s">
        <v>691</v>
      </c>
      <c r="F306" s="10" t="s">
        <v>36</v>
      </c>
      <c r="G306" s="10" t="s">
        <v>675</v>
      </c>
      <c r="H306" s="13">
        <f>SUMIF(AuxInyeccionesSIC!$B$2:$B$824,B306,AuxInyeccionesSIC!$C$2:$C$824)</f>
        <v>165.61100000000002</v>
      </c>
      <c r="I306" s="81">
        <f ca="1">IF(G306="Indirecta",VLOOKUP(B306,AuxPartFluGWh!$C$5:$U$152,MATCH(E306,AuxPartFluGWh!$D$4:$U$4,0)+1,FALSE)/H306,100%)</f>
        <v>6.4105540945401805E-5</v>
      </c>
      <c r="J306" s="81">
        <f t="shared" ca="1" si="183"/>
        <v>0.21551718512350207</v>
      </c>
      <c r="K306" s="13">
        <f t="shared" ca="1" si="196"/>
        <v>35.692016545488308</v>
      </c>
      <c r="L306" s="134">
        <f t="shared" ca="1" si="197"/>
        <v>2.9744978762907533E-4</v>
      </c>
    </row>
    <row r="307" spans="1:12" x14ac:dyDescent="0.25">
      <c r="A307" s="11" t="s">
        <v>158</v>
      </c>
      <c r="B307" s="11" t="s">
        <v>270</v>
      </c>
      <c r="C307" s="11" t="str">
        <f>VLOOKUP(B307,ListaCentralesSIC!$A$2:$C$244,2,FALSE)</f>
        <v>ERNC</v>
      </c>
      <c r="D307" s="11" t="str">
        <f>VLOOKUP(B307,ListaCentralesSIC!$A$2:$C$244,3,FALSE)</f>
        <v>Temuco 066</v>
      </c>
      <c r="E307" s="31"/>
      <c r="F307" s="10" t="s">
        <v>26</v>
      </c>
      <c r="G307" s="10" t="s">
        <v>674</v>
      </c>
      <c r="H307" s="13">
        <f>SUMIF(AuxInyeccionesSIC!$B$2:$B$824,B307,AuxInyeccionesSIC!$C$2:$C$824)</f>
        <v>0.74067857999999998</v>
      </c>
      <c r="I307" s="81">
        <f>IF(G307="Indirecta",VLOOKUP(B307,AuxPartFluGWh!$C$5:$U$152,MATCH(E307,AuxPartFluGWh!$D$4:$U$4,0)+1,FALSE)/H307,100%)</f>
        <v>1</v>
      </c>
      <c r="J307" s="81">
        <f t="shared" si="183"/>
        <v>1</v>
      </c>
      <c r="K307" s="13">
        <f t="shared" si="144"/>
        <v>0.74067857999999998</v>
      </c>
    </row>
    <row r="308" spans="1:12" x14ac:dyDescent="0.25">
      <c r="A308" s="11" t="s">
        <v>158</v>
      </c>
      <c r="B308" s="11" t="s">
        <v>441</v>
      </c>
      <c r="C308" s="11" t="str">
        <f>VLOOKUP(B308,ListaCentralesSIC!$A$2:$C$244,2,FALSE)</f>
        <v>ERNC</v>
      </c>
      <c r="D308" s="11" t="str">
        <f>VLOOKUP(B308,ListaCentralesSIC!$A$2:$C$244,3,FALSE)</f>
        <v>Temuco 066</v>
      </c>
      <c r="E308" s="24"/>
      <c r="F308" s="10" t="s">
        <v>26</v>
      </c>
      <c r="G308" s="10" t="s">
        <v>674</v>
      </c>
      <c r="H308" s="13">
        <f>SUMIF(AuxInyeccionesSIC!$B$2:$B$824,B308,AuxInyeccionesSIC!$C$2:$C$824)</f>
        <v>0.15223214999999998</v>
      </c>
      <c r="I308" s="81">
        <f>IF(G308="Indirecta",VLOOKUP(B308,AuxPartFluGWh!$C$5:$U$152,MATCH(E308,AuxPartFluGWh!$D$4:$U$4,0)+1,FALSE)/H308,100%)</f>
        <v>1</v>
      </c>
      <c r="J308" s="81">
        <f t="shared" si="183"/>
        <v>1</v>
      </c>
      <c r="K308" s="13">
        <f t="shared" si="144"/>
        <v>0.15223214999999998</v>
      </c>
    </row>
    <row r="309" spans="1:12" x14ac:dyDescent="0.25">
      <c r="A309" s="11" t="s">
        <v>158</v>
      </c>
      <c r="B309" s="11" t="s">
        <v>442</v>
      </c>
      <c r="C309" s="11" t="str">
        <f>VLOOKUP(B309,ListaCentralesSIC!$A$2:$C$244,2,FALSE)</f>
        <v>ERNC</v>
      </c>
      <c r="D309" s="11" t="str">
        <f>VLOOKUP(B309,ListaCentralesSIC!$A$2:$C$244,3,FALSE)</f>
        <v>Temuco 066</v>
      </c>
      <c r="E309" s="24"/>
      <c r="F309" s="10" t="s">
        <v>26</v>
      </c>
      <c r="G309" s="10" t="s">
        <v>674</v>
      </c>
      <c r="H309" s="13">
        <f>SUMIF(AuxInyeccionesSIC!$B$2:$B$824,B309,AuxInyeccionesSIC!$C$2:$C$824)</f>
        <v>2.553571E-2</v>
      </c>
      <c r="I309" s="81">
        <f>IF(G309="Indirecta",VLOOKUP(B309,AuxPartFluGWh!$C$5:$U$152,MATCH(E309,AuxPartFluGWh!$D$4:$U$4,0)+1,FALSE)/H309,100%)</f>
        <v>1</v>
      </c>
      <c r="J309" s="81">
        <f t="shared" si="183"/>
        <v>1</v>
      </c>
      <c r="K309" s="13">
        <f t="shared" si="144"/>
        <v>2.553571E-2</v>
      </c>
    </row>
    <row r="310" spans="1:12" x14ac:dyDescent="0.25">
      <c r="A310" s="11" t="s">
        <v>158</v>
      </c>
      <c r="B310" s="11" t="s">
        <v>271</v>
      </c>
      <c r="C310" s="11" t="str">
        <f>VLOOKUP(B310,ListaCentralesSIC!$A$2:$C$244,2,FALSE)</f>
        <v>ERNC</v>
      </c>
      <c r="D310" s="11" t="str">
        <f>VLOOKUP(B310,ListaCentralesSIC!$A$2:$C$244,3,FALSE)</f>
        <v>Temuco 066</v>
      </c>
      <c r="E310" s="31"/>
      <c r="F310" s="10" t="s">
        <v>26</v>
      </c>
      <c r="G310" s="10" t="s">
        <v>674</v>
      </c>
      <c r="H310" s="13">
        <f>SUMIF(AuxInyeccionesSIC!$B$2:$B$824,B310,AuxInyeccionesSIC!$C$2:$C$824)</f>
        <v>745.3895</v>
      </c>
      <c r="I310" s="81">
        <f>IF(G310="Indirecta",VLOOKUP(B310,AuxPartFluGWh!$C$5:$U$152,MATCH(E310,AuxPartFluGWh!$D$4:$U$4,0)+1,FALSE)/H310,100%)</f>
        <v>1</v>
      </c>
      <c r="J310" s="81">
        <f t="shared" si="183"/>
        <v>1</v>
      </c>
      <c r="K310" s="13">
        <f t="shared" si="144"/>
        <v>745.3895</v>
      </c>
    </row>
    <row r="311" spans="1:12" x14ac:dyDescent="0.25">
      <c r="A311" s="11" t="s">
        <v>158</v>
      </c>
      <c r="B311" s="11" t="s">
        <v>272</v>
      </c>
      <c r="C311" s="11" t="str">
        <f>VLOOKUP(B311,ListaCentralesSIC!$A$2:$C$244,2,FALSE)</f>
        <v>Pasada</v>
      </c>
      <c r="D311" s="11" t="str">
        <f>VLOOKUP(B311,ListaCentralesSIC!$A$2:$C$244,3,FALSE)</f>
        <v>Osorno 066</v>
      </c>
      <c r="E311" s="119" t="s">
        <v>689</v>
      </c>
      <c r="F311" s="10" t="s">
        <v>29</v>
      </c>
      <c r="G311" s="10" t="s">
        <v>675</v>
      </c>
      <c r="H311" s="13">
        <f>SUMIF(AuxInyeccionesSIC!$B$2:$B$824,B311,AuxInyeccionesSIC!$C$2:$C$824)</f>
        <v>405.25662500000004</v>
      </c>
      <c r="I311" s="81">
        <f ca="1">IF(G311="Indirecta",VLOOKUP(B311,AuxPartFluGWh!$C$5:$U$152,MATCH(E311,AuxPartFluGWh!$D$4:$U$4,0)+1,FALSE)/H311,100%)</f>
        <v>0</v>
      </c>
      <c r="J311" s="81">
        <f t="shared" ca="1" si="183"/>
        <v>0</v>
      </c>
      <c r="K311" s="13">
        <f t="shared" ca="1" si="144"/>
        <v>0</v>
      </c>
      <c r="L311" s="134">
        <f t="shared" ref="L311:L327" ca="1" si="198">SUM(I311:I314)</f>
        <v>1.3361801718521115E-2</v>
      </c>
    </row>
    <row r="312" spans="1:12" x14ac:dyDescent="0.25">
      <c r="A312" s="11" t="s">
        <v>158</v>
      </c>
      <c r="B312" s="11" t="s">
        <v>272</v>
      </c>
      <c r="C312" s="11" t="str">
        <f>VLOOKUP(B312,ListaCentralesSIC!$A$2:$C$244,2,FALSE)</f>
        <v>Pasada</v>
      </c>
      <c r="D312" s="11" t="str">
        <f>VLOOKUP(B312,ListaCentralesSIC!$A$2:$C$244,3,FALSE)</f>
        <v>Osorno 066</v>
      </c>
      <c r="E312" s="119" t="s">
        <v>690</v>
      </c>
      <c r="F312" s="10" t="s">
        <v>26</v>
      </c>
      <c r="G312" s="10" t="s">
        <v>675</v>
      </c>
      <c r="H312" s="13">
        <f>SUMIF(AuxInyeccionesSIC!$B$2:$B$824,B312,AuxInyeccionesSIC!$C$2:$C$824)</f>
        <v>405.25662500000004</v>
      </c>
      <c r="I312" s="81">
        <f ca="1">IF(G312="Indirecta",VLOOKUP(B312,AuxPartFluGWh!$C$5:$U$152,MATCH(E312,AuxPartFluGWh!$D$4:$U$4,0)+1,FALSE)/H312,100%)</f>
        <v>0</v>
      </c>
      <c r="J312" s="81">
        <f t="shared" ca="1" si="183"/>
        <v>0</v>
      </c>
      <c r="K312" s="13">
        <f t="shared" ref="K312:K314" ca="1" si="199">H312*J312</f>
        <v>0</v>
      </c>
      <c r="L312" s="134">
        <f t="shared" ref="L312:L330" ca="1" si="200">L311</f>
        <v>1.3361801718521115E-2</v>
      </c>
    </row>
    <row r="313" spans="1:12" x14ac:dyDescent="0.25">
      <c r="A313" s="11" t="s">
        <v>158</v>
      </c>
      <c r="B313" s="11" t="s">
        <v>272</v>
      </c>
      <c r="C313" s="11" t="str">
        <f>VLOOKUP(B313,ListaCentralesSIC!$A$2:$C$244,2,FALSE)</f>
        <v>Pasada</v>
      </c>
      <c r="D313" s="11" t="str">
        <f>VLOOKUP(B313,ListaCentralesSIC!$A$2:$C$244,3,FALSE)</f>
        <v>Osorno 066</v>
      </c>
      <c r="E313" s="119" t="s">
        <v>696</v>
      </c>
      <c r="F313" s="10" t="s">
        <v>34</v>
      </c>
      <c r="G313" s="10" t="s">
        <v>675</v>
      </c>
      <c r="H313" s="13">
        <f>SUMIF(AuxInyeccionesSIC!$B$2:$B$824,B313,AuxInyeccionesSIC!$C$2:$C$824)</f>
        <v>405.25662500000004</v>
      </c>
      <c r="I313" s="81">
        <f ca="1">IF(G313="Indirecta",VLOOKUP(B313,AuxPartFluGWh!$C$5:$U$152,MATCH(E313,AuxPartFluGWh!$D$4:$U$4,0)+1,FALSE)/H313,100%)</f>
        <v>1.3361801718521115E-2</v>
      </c>
      <c r="J313" s="81">
        <f t="shared" ca="1" si="183"/>
        <v>1</v>
      </c>
      <c r="K313" s="13">
        <f t="shared" ca="1" si="199"/>
        <v>405.25662500000004</v>
      </c>
      <c r="L313" s="134">
        <f t="shared" ca="1" si="200"/>
        <v>1.3361801718521115E-2</v>
      </c>
    </row>
    <row r="314" spans="1:12" x14ac:dyDescent="0.25">
      <c r="A314" s="11" t="s">
        <v>158</v>
      </c>
      <c r="B314" s="11" t="s">
        <v>272</v>
      </c>
      <c r="C314" s="11" t="str">
        <f>VLOOKUP(B314,ListaCentralesSIC!$A$2:$C$244,2,FALSE)</f>
        <v>Pasada</v>
      </c>
      <c r="D314" s="11" t="str">
        <f>VLOOKUP(B314,ListaCentralesSIC!$A$2:$C$244,3,FALSE)</f>
        <v>Osorno 066</v>
      </c>
      <c r="E314" s="119" t="s">
        <v>691</v>
      </c>
      <c r="F314" s="10" t="s">
        <v>36</v>
      </c>
      <c r="G314" s="10" t="s">
        <v>675</v>
      </c>
      <c r="H314" s="13">
        <f>SUMIF(AuxInyeccionesSIC!$B$2:$B$824,B314,AuxInyeccionesSIC!$C$2:$C$824)</f>
        <v>405.25662500000004</v>
      </c>
      <c r="I314" s="81">
        <f ca="1">IF(G314="Indirecta",VLOOKUP(B314,AuxPartFluGWh!$C$5:$U$152,MATCH(E314,AuxPartFluGWh!$D$4:$U$4,0)+1,FALSE)/H314,100%)</f>
        <v>0</v>
      </c>
      <c r="J314" s="81">
        <f t="shared" ca="1" si="183"/>
        <v>0</v>
      </c>
      <c r="K314" s="13">
        <f t="shared" ca="1" si="199"/>
        <v>0</v>
      </c>
      <c r="L314" s="134">
        <f t="shared" ca="1" si="200"/>
        <v>1.3361801718521115E-2</v>
      </c>
    </row>
    <row r="315" spans="1:12" x14ac:dyDescent="0.25">
      <c r="A315" s="11" t="s">
        <v>158</v>
      </c>
      <c r="B315" s="11" t="s">
        <v>296</v>
      </c>
      <c r="C315" s="11" t="str">
        <f>VLOOKUP(B315,ListaCentralesSIC!$A$2:$C$244,2,FALSE)</f>
        <v>Pasada</v>
      </c>
      <c r="D315" s="11" t="str">
        <f>VLOOKUP(B315,ListaCentralesSIC!$A$2:$C$244,3,FALSE)</f>
        <v>Pichirro 066</v>
      </c>
      <c r="E315" s="119" t="s">
        <v>689</v>
      </c>
      <c r="F315" s="10" t="s">
        <v>29</v>
      </c>
      <c r="G315" s="10" t="s">
        <v>675</v>
      </c>
      <c r="H315" s="13">
        <f>SUMIF(AuxInyeccionesSIC!$B$2:$B$824,B315,AuxInyeccionesSIC!$C$2:$C$824)</f>
        <v>11.507285719999999</v>
      </c>
      <c r="I315" s="81">
        <f ca="1">IF(G315="Indirecta",VLOOKUP(B315,AuxPartFluGWh!$C$5:$U$152,MATCH(E315,AuxPartFluGWh!$D$4:$U$4,0)+1,FALSE)/H315,100%)</f>
        <v>0</v>
      </c>
      <c r="J315" s="81">
        <f t="shared" ca="1" si="183"/>
        <v>0</v>
      </c>
      <c r="K315" s="13">
        <f t="shared" ca="1" si="144"/>
        <v>0</v>
      </c>
      <c r="L315" s="134">
        <f t="shared" ca="1" si="198"/>
        <v>4.099913199973799E-3</v>
      </c>
    </row>
    <row r="316" spans="1:12" x14ac:dyDescent="0.25">
      <c r="A316" s="11" t="s">
        <v>158</v>
      </c>
      <c r="B316" s="11" t="s">
        <v>296</v>
      </c>
      <c r="C316" s="11" t="str">
        <f>VLOOKUP(B316,ListaCentralesSIC!$A$2:$C$244,2,FALSE)</f>
        <v>Pasada</v>
      </c>
      <c r="D316" s="11" t="str">
        <f>VLOOKUP(B316,ListaCentralesSIC!$A$2:$C$244,3,FALSE)</f>
        <v>Pichirro 066</v>
      </c>
      <c r="E316" s="119" t="s">
        <v>690</v>
      </c>
      <c r="F316" s="10" t="s">
        <v>26</v>
      </c>
      <c r="G316" s="10" t="s">
        <v>675</v>
      </c>
      <c r="H316" s="13">
        <f>SUMIF(AuxInyeccionesSIC!$B$2:$B$824,B316,AuxInyeccionesSIC!$C$2:$C$824)</f>
        <v>11.507285719999999</v>
      </c>
      <c r="I316" s="81">
        <f ca="1">IF(G316="Indirecta",VLOOKUP(B316,AuxPartFluGWh!$C$5:$U$152,MATCH(E316,AuxPartFluGWh!$D$4:$U$4,0)+1,FALSE)/H316,100%)</f>
        <v>0</v>
      </c>
      <c r="J316" s="81">
        <f t="shared" ca="1" si="183"/>
        <v>0</v>
      </c>
      <c r="K316" s="13">
        <f t="shared" ref="K316:K318" ca="1" si="201">H316*J316</f>
        <v>0</v>
      </c>
      <c r="L316" s="134">
        <f t="shared" ca="1" si="200"/>
        <v>4.099913199973799E-3</v>
      </c>
    </row>
    <row r="317" spans="1:12" x14ac:dyDescent="0.25">
      <c r="A317" s="11" t="s">
        <v>158</v>
      </c>
      <c r="B317" s="11" t="s">
        <v>296</v>
      </c>
      <c r="C317" s="11" t="str">
        <f>VLOOKUP(B317,ListaCentralesSIC!$A$2:$C$244,2,FALSE)</f>
        <v>Pasada</v>
      </c>
      <c r="D317" s="11" t="str">
        <f>VLOOKUP(B317,ListaCentralesSIC!$A$2:$C$244,3,FALSE)</f>
        <v>Pichirro 066</v>
      </c>
      <c r="E317" s="119" t="s">
        <v>696</v>
      </c>
      <c r="F317" s="10" t="s">
        <v>34</v>
      </c>
      <c r="G317" s="10" t="s">
        <v>675</v>
      </c>
      <c r="H317" s="13">
        <f>SUMIF(AuxInyeccionesSIC!$B$2:$B$824,B317,AuxInyeccionesSIC!$C$2:$C$824)</f>
        <v>11.507285719999999</v>
      </c>
      <c r="I317" s="81">
        <f ca="1">IF(G317="Indirecta",VLOOKUP(B317,AuxPartFluGWh!$C$5:$U$152,MATCH(E317,AuxPartFluGWh!$D$4:$U$4,0)+1,FALSE)/H317,100%)</f>
        <v>4.099913199973799E-3</v>
      </c>
      <c r="J317" s="81">
        <f t="shared" ca="1" si="183"/>
        <v>1</v>
      </c>
      <c r="K317" s="13">
        <f t="shared" ca="1" si="201"/>
        <v>11.507285719999999</v>
      </c>
      <c r="L317" s="134">
        <f t="shared" ca="1" si="200"/>
        <v>4.099913199973799E-3</v>
      </c>
    </row>
    <row r="318" spans="1:12" x14ac:dyDescent="0.25">
      <c r="A318" s="11" t="s">
        <v>158</v>
      </c>
      <c r="B318" s="11" t="s">
        <v>296</v>
      </c>
      <c r="C318" s="11" t="str">
        <f>VLOOKUP(B318,ListaCentralesSIC!$A$2:$C$244,2,FALSE)</f>
        <v>Pasada</v>
      </c>
      <c r="D318" s="11" t="str">
        <f>VLOOKUP(B318,ListaCentralesSIC!$A$2:$C$244,3,FALSE)</f>
        <v>Pichirro 066</v>
      </c>
      <c r="E318" s="119" t="s">
        <v>691</v>
      </c>
      <c r="F318" s="10" t="s">
        <v>36</v>
      </c>
      <c r="G318" s="10" t="s">
        <v>675</v>
      </c>
      <c r="H318" s="13">
        <f>SUMIF(AuxInyeccionesSIC!$B$2:$B$824,B318,AuxInyeccionesSIC!$C$2:$C$824)</f>
        <v>11.507285719999999</v>
      </c>
      <c r="I318" s="81">
        <f ca="1">IF(G318="Indirecta",VLOOKUP(B318,AuxPartFluGWh!$C$5:$U$152,MATCH(E318,AuxPartFluGWh!$D$4:$U$4,0)+1,FALSE)/H318,100%)</f>
        <v>0</v>
      </c>
      <c r="J318" s="81">
        <f t="shared" ca="1" si="183"/>
        <v>0</v>
      </c>
      <c r="K318" s="13">
        <f t="shared" ca="1" si="201"/>
        <v>0</v>
      </c>
      <c r="L318" s="134">
        <f t="shared" ca="1" si="200"/>
        <v>4.099913199973799E-3</v>
      </c>
    </row>
    <row r="319" spans="1:12" x14ac:dyDescent="0.25">
      <c r="A319" s="11" t="s">
        <v>158</v>
      </c>
      <c r="B319" s="11" t="s">
        <v>325</v>
      </c>
      <c r="C319" s="11" t="str">
        <f>VLOOKUP(B319,ListaCentralesSIC!$A$2:$C$244,2,FALSE)</f>
        <v>Pasada</v>
      </c>
      <c r="D319" s="11" t="str">
        <f>VLOOKUP(B319,ListaCentralesSIC!$A$2:$C$244,3,FALSE)</f>
        <v>Osorno 066</v>
      </c>
      <c r="E319" s="119" t="s">
        <v>689</v>
      </c>
      <c r="F319" s="10" t="s">
        <v>29</v>
      </c>
      <c r="G319" s="10" t="s">
        <v>675</v>
      </c>
      <c r="H319" s="13">
        <f>SUMIF(AuxInyeccionesSIC!$B$2:$B$824,B319,AuxInyeccionesSIC!$C$2:$C$824)</f>
        <v>1064.485107</v>
      </c>
      <c r="I319" s="81">
        <f ca="1">IF(G319="Indirecta",VLOOKUP(B319,AuxPartFluGWh!$C$5:$U$152,MATCH(E319,AuxPartFluGWh!$D$4:$U$4,0)+1,FALSE)/H319,100%)</f>
        <v>0</v>
      </c>
      <c r="J319" s="81">
        <f t="shared" ca="1" si="183"/>
        <v>0</v>
      </c>
      <c r="K319" s="13">
        <f t="shared" ca="1" si="144"/>
        <v>0</v>
      </c>
      <c r="L319" s="134">
        <f t="shared" ca="1" si="198"/>
        <v>1.1693564778588831E-2</v>
      </c>
    </row>
    <row r="320" spans="1:12" x14ac:dyDescent="0.25">
      <c r="A320" s="11" t="s">
        <v>158</v>
      </c>
      <c r="B320" s="11" t="s">
        <v>325</v>
      </c>
      <c r="C320" s="11" t="str">
        <f>VLOOKUP(B320,ListaCentralesSIC!$A$2:$C$244,2,FALSE)</f>
        <v>Pasada</v>
      </c>
      <c r="D320" s="11" t="str">
        <f>VLOOKUP(B320,ListaCentralesSIC!$A$2:$C$244,3,FALSE)</f>
        <v>Osorno 066</v>
      </c>
      <c r="E320" s="119" t="s">
        <v>690</v>
      </c>
      <c r="F320" s="10" t="s">
        <v>26</v>
      </c>
      <c r="G320" s="10" t="s">
        <v>675</v>
      </c>
      <c r="H320" s="13">
        <f>SUMIF(AuxInyeccionesSIC!$B$2:$B$824,B320,AuxInyeccionesSIC!$C$2:$C$824)</f>
        <v>1064.485107</v>
      </c>
      <c r="I320" s="81">
        <f ca="1">IF(G320="Indirecta",VLOOKUP(B320,AuxPartFluGWh!$C$5:$U$152,MATCH(E320,AuxPartFluGWh!$D$4:$U$4,0)+1,FALSE)/H320,100%)</f>
        <v>0</v>
      </c>
      <c r="J320" s="81">
        <f t="shared" ca="1" si="183"/>
        <v>0</v>
      </c>
      <c r="K320" s="13">
        <f t="shared" ref="K320:K322" ca="1" si="202">H320*J320</f>
        <v>0</v>
      </c>
      <c r="L320" s="134">
        <f t="shared" ca="1" si="200"/>
        <v>1.1693564778588831E-2</v>
      </c>
    </row>
    <row r="321" spans="1:12" x14ac:dyDescent="0.25">
      <c r="A321" s="11" t="s">
        <v>158</v>
      </c>
      <c r="B321" s="11" t="s">
        <v>325</v>
      </c>
      <c r="C321" s="11" t="str">
        <f>VLOOKUP(B321,ListaCentralesSIC!$A$2:$C$244,2,FALSE)</f>
        <v>Pasada</v>
      </c>
      <c r="D321" s="11" t="str">
        <f>VLOOKUP(B321,ListaCentralesSIC!$A$2:$C$244,3,FALSE)</f>
        <v>Osorno 066</v>
      </c>
      <c r="E321" s="119" t="s">
        <v>696</v>
      </c>
      <c r="F321" s="10" t="s">
        <v>34</v>
      </c>
      <c r="G321" s="10" t="s">
        <v>675</v>
      </c>
      <c r="H321" s="13">
        <f>SUMIF(AuxInyeccionesSIC!$B$2:$B$824,B321,AuxInyeccionesSIC!$C$2:$C$824)</f>
        <v>1064.485107</v>
      </c>
      <c r="I321" s="81">
        <f ca="1">IF(G321="Indirecta",VLOOKUP(B321,AuxPartFluGWh!$C$5:$U$152,MATCH(E321,AuxPartFluGWh!$D$4:$U$4,0)+1,FALSE)/H321,100%)</f>
        <v>1.1693564778588831E-2</v>
      </c>
      <c r="J321" s="81">
        <f t="shared" ca="1" si="183"/>
        <v>1</v>
      </c>
      <c r="K321" s="13">
        <f t="shared" ca="1" si="202"/>
        <v>1064.485107</v>
      </c>
      <c r="L321" s="134">
        <f t="shared" ca="1" si="200"/>
        <v>1.1693564778588831E-2</v>
      </c>
    </row>
    <row r="322" spans="1:12" x14ac:dyDescent="0.25">
      <c r="A322" s="11" t="s">
        <v>158</v>
      </c>
      <c r="B322" s="11" t="s">
        <v>325</v>
      </c>
      <c r="C322" s="11" t="str">
        <f>VLOOKUP(B322,ListaCentralesSIC!$A$2:$C$244,2,FALSE)</f>
        <v>Pasada</v>
      </c>
      <c r="D322" s="11" t="str">
        <f>VLOOKUP(B322,ListaCentralesSIC!$A$2:$C$244,3,FALSE)</f>
        <v>Osorno 066</v>
      </c>
      <c r="E322" s="119" t="s">
        <v>691</v>
      </c>
      <c r="F322" s="10" t="s">
        <v>36</v>
      </c>
      <c r="G322" s="10" t="s">
        <v>675</v>
      </c>
      <c r="H322" s="13">
        <f>SUMIF(AuxInyeccionesSIC!$B$2:$B$824,B322,AuxInyeccionesSIC!$C$2:$C$824)</f>
        <v>1064.485107</v>
      </c>
      <c r="I322" s="81">
        <f ca="1">IF(G322="Indirecta",VLOOKUP(B322,AuxPartFluGWh!$C$5:$U$152,MATCH(E322,AuxPartFluGWh!$D$4:$U$4,0)+1,FALSE)/H322,100%)</f>
        <v>0</v>
      </c>
      <c r="J322" s="81">
        <f t="shared" ca="1" si="183"/>
        <v>0</v>
      </c>
      <c r="K322" s="13">
        <f t="shared" ca="1" si="202"/>
        <v>0</v>
      </c>
      <c r="L322" s="134">
        <f t="shared" ca="1" si="200"/>
        <v>1.1693564778588831E-2</v>
      </c>
    </row>
    <row r="323" spans="1:12" x14ac:dyDescent="0.25">
      <c r="A323" s="11" t="s">
        <v>158</v>
      </c>
      <c r="B323" s="11" t="s">
        <v>329</v>
      </c>
      <c r="C323" s="11" t="str">
        <f>VLOOKUP(B323,ListaCentralesSIC!$A$2:$C$244,2,FALSE)</f>
        <v>Pasada</v>
      </c>
      <c r="D323" s="11" t="str">
        <f>VLOOKUP(B323,ListaCentralesSIC!$A$2:$C$244,3,FALSE)</f>
        <v>Osorno 066</v>
      </c>
      <c r="E323" s="119" t="s">
        <v>689</v>
      </c>
      <c r="F323" s="10" t="s">
        <v>29</v>
      </c>
      <c r="G323" s="10" t="s">
        <v>675</v>
      </c>
      <c r="H323" s="13">
        <f>SUMIF(AuxInyeccionesSIC!$B$2:$B$824,B323,AuxInyeccionesSIC!$C$2:$C$824)</f>
        <v>178.1210178</v>
      </c>
      <c r="I323" s="81">
        <f ca="1">IF(G323="Indirecta",VLOOKUP(B323,AuxPartFluGWh!$C$5:$U$152,MATCH(E323,AuxPartFluGWh!$D$4:$U$4,0)+1,FALSE)/H323,100%)</f>
        <v>0</v>
      </c>
      <c r="J323" s="81">
        <f t="shared" ca="1" si="183"/>
        <v>0</v>
      </c>
      <c r="K323" s="13">
        <f t="shared" ref="K323:K392" ca="1" si="203">H323*J323</f>
        <v>0</v>
      </c>
      <c r="L323" s="134">
        <f t="shared" ca="1" si="198"/>
        <v>1.4947029587266606E-2</v>
      </c>
    </row>
    <row r="324" spans="1:12" x14ac:dyDescent="0.25">
      <c r="A324" s="11" t="s">
        <v>158</v>
      </c>
      <c r="B324" s="11" t="s">
        <v>329</v>
      </c>
      <c r="C324" s="11" t="str">
        <f>VLOOKUP(B324,ListaCentralesSIC!$A$2:$C$244,2,FALSE)</f>
        <v>Pasada</v>
      </c>
      <c r="D324" s="11" t="str">
        <f>VLOOKUP(B324,ListaCentralesSIC!$A$2:$C$244,3,FALSE)</f>
        <v>Osorno 066</v>
      </c>
      <c r="E324" s="119" t="s">
        <v>690</v>
      </c>
      <c r="F324" s="10" t="s">
        <v>26</v>
      </c>
      <c r="G324" s="10" t="s">
        <v>675</v>
      </c>
      <c r="H324" s="13">
        <f>SUMIF(AuxInyeccionesSIC!$B$2:$B$824,B324,AuxInyeccionesSIC!$C$2:$C$824)</f>
        <v>178.1210178</v>
      </c>
      <c r="I324" s="81">
        <f ca="1">IF(G324="Indirecta",VLOOKUP(B324,AuxPartFluGWh!$C$5:$U$152,MATCH(E324,AuxPartFluGWh!$D$4:$U$4,0)+1,FALSE)/H324,100%)</f>
        <v>0</v>
      </c>
      <c r="J324" s="81">
        <f t="shared" ca="1" si="183"/>
        <v>0</v>
      </c>
      <c r="K324" s="13">
        <f t="shared" ref="K324:K326" ca="1" si="204">H324*J324</f>
        <v>0</v>
      </c>
      <c r="L324" s="134">
        <f t="shared" ca="1" si="200"/>
        <v>1.4947029587266606E-2</v>
      </c>
    </row>
    <row r="325" spans="1:12" x14ac:dyDescent="0.25">
      <c r="A325" s="11" t="s">
        <v>158</v>
      </c>
      <c r="B325" s="11" t="s">
        <v>329</v>
      </c>
      <c r="C325" s="11" t="str">
        <f>VLOOKUP(B325,ListaCentralesSIC!$A$2:$C$244,2,FALSE)</f>
        <v>Pasada</v>
      </c>
      <c r="D325" s="11" t="str">
        <f>VLOOKUP(B325,ListaCentralesSIC!$A$2:$C$244,3,FALSE)</f>
        <v>Osorno 066</v>
      </c>
      <c r="E325" s="119" t="s">
        <v>696</v>
      </c>
      <c r="F325" s="10" t="s">
        <v>34</v>
      </c>
      <c r="G325" s="10" t="s">
        <v>675</v>
      </c>
      <c r="H325" s="13">
        <f>SUMIF(AuxInyeccionesSIC!$B$2:$B$824,B325,AuxInyeccionesSIC!$C$2:$C$824)</f>
        <v>178.1210178</v>
      </c>
      <c r="I325" s="81">
        <f ca="1">IF(G325="Indirecta",VLOOKUP(B325,AuxPartFluGWh!$C$5:$U$152,MATCH(E325,AuxPartFluGWh!$D$4:$U$4,0)+1,FALSE)/H325,100%)</f>
        <v>1.4947029587266606E-2</v>
      </c>
      <c r="J325" s="81">
        <f t="shared" ref="J325:J388" ca="1" si="205">IF(G325="Directa",100%,I325/L325)</f>
        <v>1</v>
      </c>
      <c r="K325" s="13">
        <f t="shared" ca="1" si="204"/>
        <v>178.1210178</v>
      </c>
      <c r="L325" s="134">
        <f t="shared" ca="1" si="200"/>
        <v>1.4947029587266606E-2</v>
      </c>
    </row>
    <row r="326" spans="1:12" x14ac:dyDescent="0.25">
      <c r="A326" s="11" t="s">
        <v>158</v>
      </c>
      <c r="B326" s="11" t="s">
        <v>329</v>
      </c>
      <c r="C326" s="11" t="str">
        <f>VLOOKUP(B326,ListaCentralesSIC!$A$2:$C$244,2,FALSE)</f>
        <v>Pasada</v>
      </c>
      <c r="D326" s="11" t="str">
        <f>VLOOKUP(B326,ListaCentralesSIC!$A$2:$C$244,3,FALSE)</f>
        <v>Osorno 066</v>
      </c>
      <c r="E326" s="119" t="s">
        <v>691</v>
      </c>
      <c r="F326" s="10" t="s">
        <v>36</v>
      </c>
      <c r="G326" s="10" t="s">
        <v>675</v>
      </c>
      <c r="H326" s="13">
        <f>SUMIF(AuxInyeccionesSIC!$B$2:$B$824,B326,AuxInyeccionesSIC!$C$2:$C$824)</f>
        <v>178.1210178</v>
      </c>
      <c r="I326" s="81">
        <f ca="1">IF(G326="Indirecta",VLOOKUP(B326,AuxPartFluGWh!$C$5:$U$152,MATCH(E326,AuxPartFluGWh!$D$4:$U$4,0)+1,FALSE)/H326,100%)</f>
        <v>0</v>
      </c>
      <c r="J326" s="81">
        <f t="shared" ca="1" si="205"/>
        <v>0</v>
      </c>
      <c r="K326" s="13">
        <f t="shared" ca="1" si="204"/>
        <v>0</v>
      </c>
      <c r="L326" s="134">
        <f t="shared" ca="1" si="200"/>
        <v>1.4947029587266606E-2</v>
      </c>
    </row>
    <row r="327" spans="1:12" x14ac:dyDescent="0.25">
      <c r="A327" s="11" t="s">
        <v>158</v>
      </c>
      <c r="B327" s="11" t="s">
        <v>330</v>
      </c>
      <c r="C327" s="11" t="str">
        <f>VLOOKUP(B327,ListaCentralesSIC!$A$2:$C$244,2,FALSE)</f>
        <v>Pasada</v>
      </c>
      <c r="D327" s="11" t="str">
        <f>VLOOKUP(B327,ListaCentralesSIC!$A$2:$C$244,3,FALSE)</f>
        <v>Pullinque 066</v>
      </c>
      <c r="E327" s="119" t="s">
        <v>689</v>
      </c>
      <c r="F327" s="10" t="s">
        <v>29</v>
      </c>
      <c r="G327" s="10" t="s">
        <v>675</v>
      </c>
      <c r="H327" s="13">
        <f>SUMIF(AuxInyeccionesSIC!$B$2:$B$824,B327,AuxInyeccionesSIC!$C$2:$C$824)</f>
        <v>899.05973199999994</v>
      </c>
      <c r="I327" s="81">
        <f ca="1">IF(G327="Indirecta",VLOOKUP(B327,AuxPartFluGWh!$C$5:$U$152,MATCH(E327,AuxPartFluGWh!$D$4:$U$4,0)+1,FALSE)/H327,100%)</f>
        <v>0</v>
      </c>
      <c r="J327" s="81">
        <f t="shared" ca="1" si="205"/>
        <v>0</v>
      </c>
      <c r="K327" s="13">
        <f t="shared" ca="1" si="203"/>
        <v>0</v>
      </c>
      <c r="L327" s="134">
        <f t="shared" ca="1" si="198"/>
        <v>3.1087146756664454E-3</v>
      </c>
    </row>
    <row r="328" spans="1:12" x14ac:dyDescent="0.25">
      <c r="A328" s="11" t="s">
        <v>158</v>
      </c>
      <c r="B328" s="11" t="s">
        <v>330</v>
      </c>
      <c r="C328" s="11" t="str">
        <f>VLOOKUP(B328,ListaCentralesSIC!$A$2:$C$244,2,FALSE)</f>
        <v>Pasada</v>
      </c>
      <c r="D328" s="11" t="str">
        <f>VLOOKUP(B328,ListaCentralesSIC!$A$2:$C$244,3,FALSE)</f>
        <v>Pullinque 066</v>
      </c>
      <c r="E328" s="119" t="s">
        <v>690</v>
      </c>
      <c r="F328" s="10" t="s">
        <v>26</v>
      </c>
      <c r="G328" s="10" t="s">
        <v>675</v>
      </c>
      <c r="H328" s="13">
        <f>SUMIF(AuxInyeccionesSIC!$B$2:$B$824,B328,AuxInyeccionesSIC!$C$2:$C$824)</f>
        <v>899.05973199999994</v>
      </c>
      <c r="I328" s="81">
        <f ca="1">IF(G328="Indirecta",VLOOKUP(B328,AuxPartFluGWh!$C$5:$U$152,MATCH(E328,AuxPartFluGWh!$D$4:$U$4,0)+1,FALSE)/H328,100%)</f>
        <v>0</v>
      </c>
      <c r="J328" s="81">
        <f t="shared" ca="1" si="205"/>
        <v>0</v>
      </c>
      <c r="K328" s="13">
        <f t="shared" ref="K328:K330" ca="1" si="206">H328*J328</f>
        <v>0</v>
      </c>
      <c r="L328" s="134">
        <f t="shared" ca="1" si="200"/>
        <v>3.1087146756664454E-3</v>
      </c>
    </row>
    <row r="329" spans="1:12" x14ac:dyDescent="0.25">
      <c r="A329" s="11" t="s">
        <v>158</v>
      </c>
      <c r="B329" s="11" t="s">
        <v>330</v>
      </c>
      <c r="C329" s="11" t="str">
        <f>VLOOKUP(B329,ListaCentralesSIC!$A$2:$C$244,2,FALSE)</f>
        <v>Pasada</v>
      </c>
      <c r="D329" s="11" t="str">
        <f>VLOOKUP(B329,ListaCentralesSIC!$A$2:$C$244,3,FALSE)</f>
        <v>Pullinque 066</v>
      </c>
      <c r="E329" s="119" t="s">
        <v>696</v>
      </c>
      <c r="F329" s="10" t="s">
        <v>34</v>
      </c>
      <c r="G329" s="10" t="s">
        <v>675</v>
      </c>
      <c r="H329" s="13">
        <f>SUMIF(AuxInyeccionesSIC!$B$2:$B$824,B329,AuxInyeccionesSIC!$C$2:$C$824)</f>
        <v>899.05973199999994</v>
      </c>
      <c r="I329" s="81">
        <f ca="1">IF(G329="Indirecta",VLOOKUP(B329,AuxPartFluGWh!$C$5:$U$152,MATCH(E329,AuxPartFluGWh!$D$4:$U$4,0)+1,FALSE)/H329,100%)</f>
        <v>3.1087146756664454E-3</v>
      </c>
      <c r="J329" s="81">
        <f t="shared" ca="1" si="205"/>
        <v>1</v>
      </c>
      <c r="K329" s="13">
        <f t="shared" ca="1" si="206"/>
        <v>899.05973199999994</v>
      </c>
      <c r="L329" s="134">
        <f t="shared" ca="1" si="200"/>
        <v>3.1087146756664454E-3</v>
      </c>
    </row>
    <row r="330" spans="1:12" x14ac:dyDescent="0.25">
      <c r="A330" s="11" t="s">
        <v>158</v>
      </c>
      <c r="B330" s="11" t="s">
        <v>330</v>
      </c>
      <c r="C330" s="11" t="str">
        <f>VLOOKUP(B330,ListaCentralesSIC!$A$2:$C$244,2,FALSE)</f>
        <v>Pasada</v>
      </c>
      <c r="D330" s="11" t="str">
        <f>VLOOKUP(B330,ListaCentralesSIC!$A$2:$C$244,3,FALSE)</f>
        <v>Pullinque 066</v>
      </c>
      <c r="E330" s="119" t="s">
        <v>691</v>
      </c>
      <c r="F330" s="10" t="s">
        <v>36</v>
      </c>
      <c r="G330" s="10" t="s">
        <v>675</v>
      </c>
      <c r="H330" s="13">
        <f>SUMIF(AuxInyeccionesSIC!$B$2:$B$824,B330,AuxInyeccionesSIC!$C$2:$C$824)</f>
        <v>899.05973199999994</v>
      </c>
      <c r="I330" s="81">
        <f ca="1">IF(G330="Indirecta",VLOOKUP(B330,AuxPartFluGWh!$C$5:$U$152,MATCH(E330,AuxPartFluGWh!$D$4:$U$4,0)+1,FALSE)/H330,100%)</f>
        <v>0</v>
      </c>
      <c r="J330" s="81">
        <f t="shared" ca="1" si="205"/>
        <v>0</v>
      </c>
      <c r="K330" s="13">
        <f t="shared" ca="1" si="206"/>
        <v>0</v>
      </c>
      <c r="L330" s="134">
        <f t="shared" ca="1" si="200"/>
        <v>3.1087146756664454E-3</v>
      </c>
    </row>
    <row r="331" spans="1:12" x14ac:dyDescent="0.25">
      <c r="A331" s="11" t="s">
        <v>158</v>
      </c>
      <c r="B331" s="11" t="s">
        <v>334</v>
      </c>
      <c r="C331" s="11" t="str">
        <f>VLOOKUP(B331,ListaCentralesSIC!$A$2:$C$244,2,FALSE)</f>
        <v>Diesel</v>
      </c>
      <c r="D331" s="11" t="str">
        <f>VLOOKUP(B331,ListaCentralesSIC!$A$2:$C$244,3,FALSE)</f>
        <v>Quellon 110</v>
      </c>
      <c r="E331" s="24"/>
      <c r="F331" s="10" t="s">
        <v>36</v>
      </c>
      <c r="G331" s="10" t="s">
        <v>674</v>
      </c>
      <c r="H331" s="13">
        <f>SUMIF(AuxInyeccionesSIC!$B$2:$B$824,B331,AuxInyeccionesSIC!$C$2:$C$824)</f>
        <v>25.890035709999999</v>
      </c>
      <c r="I331" s="81">
        <f>IF(G331="Indirecta",VLOOKUP(B331,AuxPartFluGWh!$C$5:$U$152,MATCH(E331,AuxPartFluGWh!$D$4:$U$4,0)+1,FALSE)/H331,100%)</f>
        <v>1</v>
      </c>
      <c r="J331" s="81">
        <f t="shared" si="205"/>
        <v>1</v>
      </c>
      <c r="K331" s="13">
        <f t="shared" si="203"/>
        <v>25.890035709999999</v>
      </c>
    </row>
    <row r="332" spans="1:12" x14ac:dyDescent="0.25">
      <c r="A332" s="11" t="s">
        <v>158</v>
      </c>
      <c r="B332" s="11" t="s">
        <v>344</v>
      </c>
      <c r="C332" s="11" t="str">
        <f>VLOOKUP(B332,ListaCentralesSIC!$A$2:$C$244,2,FALSE)</f>
        <v>Pasada</v>
      </c>
      <c r="D332" s="11" t="str">
        <f>VLOOKUP(B332,ListaCentralesSIC!$A$2:$C$244,3,FALSE)</f>
        <v>Temuco 066</v>
      </c>
      <c r="E332" s="24"/>
      <c r="F332" s="10" t="s">
        <v>26</v>
      </c>
      <c r="G332" s="10" t="s">
        <v>674</v>
      </c>
      <c r="H332" s="13">
        <f>SUMIF(AuxInyeccionesSIC!$B$2:$B$824,B332,AuxInyeccionesSIC!$C$2:$C$824)</f>
        <v>116.83689290000001</v>
      </c>
      <c r="I332" s="81">
        <f>IF(G332="Indirecta",VLOOKUP(B332,AuxPartFluGWh!$C$5:$U$152,MATCH(E332,AuxPartFluGWh!$D$4:$U$4,0)+1,FALSE)/H332,100%)</f>
        <v>1</v>
      </c>
      <c r="J332" s="81">
        <f t="shared" si="205"/>
        <v>1</v>
      </c>
      <c r="K332" s="13">
        <f t="shared" si="203"/>
        <v>116.83689290000001</v>
      </c>
    </row>
    <row r="333" spans="1:12" x14ac:dyDescent="0.25">
      <c r="A333" s="11" t="s">
        <v>158</v>
      </c>
      <c r="B333" s="11" t="s">
        <v>372</v>
      </c>
      <c r="C333" s="11" t="str">
        <f>VLOOKUP(B333,ListaCentralesSIC!$A$2:$C$244,2,FALSE)</f>
        <v>Diesel</v>
      </c>
      <c r="D333" s="11" t="str">
        <f>VLOOKUP(B333,ListaCentralesSIC!$A$2:$C$244,3,FALSE)</f>
        <v>Los Molinos 110</v>
      </c>
      <c r="E333" s="24"/>
      <c r="F333" s="10" t="s">
        <v>36</v>
      </c>
      <c r="G333" s="10" t="s">
        <v>674</v>
      </c>
      <c r="H333" s="13">
        <f>SUMIF(AuxInyeccionesSIC!$B$2:$B$824,B333,AuxInyeccionesSIC!$C$2:$C$824)</f>
        <v>173.95600009999998</v>
      </c>
      <c r="I333" s="81">
        <f>IF(G333="Indirecta",VLOOKUP(B333,AuxPartFluGWh!$C$5:$U$152,MATCH(E333,AuxPartFluGWh!$D$4:$U$4,0)+1,FALSE)/H333,100%)</f>
        <v>1</v>
      </c>
      <c r="J333" s="81">
        <f t="shared" si="205"/>
        <v>1</v>
      </c>
      <c r="K333" s="13">
        <f t="shared" si="203"/>
        <v>173.95600009999998</v>
      </c>
    </row>
    <row r="334" spans="1:12" x14ac:dyDescent="0.25">
      <c r="A334" s="11" t="s">
        <v>169</v>
      </c>
      <c r="B334" s="11" t="s">
        <v>169</v>
      </c>
      <c r="C334" s="11" t="str">
        <f>VLOOKUP(B334,ListaCentralesSIC!$A$2:$C$244,2,FALSE)</f>
        <v>Embalse</v>
      </c>
      <c r="D334" s="11" t="str">
        <f>VLOOKUP(B334,ListaCentralesSIC!$A$2:$C$244,3,FALSE)</f>
        <v>Cipreses 154</v>
      </c>
      <c r="E334" s="24"/>
      <c r="F334" s="10" t="s">
        <v>20</v>
      </c>
      <c r="G334" s="10" t="s">
        <v>674</v>
      </c>
      <c r="H334" s="13">
        <f>SUMIF(AuxInyeccionesSIC!$B$2:$B$824,B334,AuxInyeccionesSIC!$C$2:$C$824)</f>
        <v>1617.8393930000002</v>
      </c>
      <c r="I334" s="81">
        <f>IF(G334="Indirecta",VLOOKUP(B334,AuxPartFluGWh!$C$5:$U$152,MATCH(E334,AuxPartFluGWh!$D$4:$U$4,0)+1,FALSE)/H334,100%)</f>
        <v>1</v>
      </c>
      <c r="J334" s="81">
        <f t="shared" si="205"/>
        <v>1</v>
      </c>
      <c r="K334" s="13">
        <f t="shared" si="203"/>
        <v>1617.8393930000002</v>
      </c>
    </row>
    <row r="335" spans="1:12" x14ac:dyDescent="0.25">
      <c r="A335" s="11" t="s">
        <v>169</v>
      </c>
      <c r="B335" s="11" t="s">
        <v>253</v>
      </c>
      <c r="C335" s="11" t="str">
        <f>VLOOKUP(B335,ListaCentralesSIC!$A$2:$C$244,2,FALSE)</f>
        <v>Serie</v>
      </c>
      <c r="D335" s="11" t="str">
        <f>VLOOKUP(B335,ListaCentralesSIC!$A$2:$C$244,3,FALSE)</f>
        <v>Cipreses 154</v>
      </c>
      <c r="E335" s="24"/>
      <c r="F335" s="10" t="s">
        <v>20</v>
      </c>
      <c r="G335" s="10" t="s">
        <v>674</v>
      </c>
      <c r="H335" s="13">
        <f>SUMIF(AuxInyeccionesSIC!$B$2:$B$824,B335,AuxInyeccionesSIC!$C$2:$C$824)</f>
        <v>1883.6931439999998</v>
      </c>
      <c r="I335" s="81">
        <f>IF(G335="Indirecta",VLOOKUP(B335,AuxPartFluGWh!$C$5:$U$152,MATCH(E335,AuxPartFluGWh!$D$4:$U$4,0)+1,FALSE)/H335,100%)</f>
        <v>1</v>
      </c>
      <c r="J335" s="81">
        <f t="shared" si="205"/>
        <v>1</v>
      </c>
      <c r="K335" s="13">
        <f t="shared" si="203"/>
        <v>1883.6931439999998</v>
      </c>
    </row>
    <row r="336" spans="1:12" x14ac:dyDescent="0.25">
      <c r="A336" s="11" t="s">
        <v>169</v>
      </c>
      <c r="B336" s="11" t="s">
        <v>312</v>
      </c>
      <c r="C336" s="11" t="str">
        <f>VLOOKUP(B336,ListaCentralesSIC!$A$2:$C$244,2,FALSE)</f>
        <v>Serie</v>
      </c>
      <c r="D336" s="11" t="str">
        <f>VLOOKUP(B336,ListaCentralesSIC!$A$2:$C$244,3,FALSE)</f>
        <v>Cipreses 154</v>
      </c>
      <c r="E336" s="24"/>
      <c r="F336" s="10" t="s">
        <v>20</v>
      </c>
      <c r="G336" s="10" t="s">
        <v>674</v>
      </c>
      <c r="H336" s="13">
        <f>SUMIF(AuxInyeccionesSIC!$B$2:$B$824,B336,AuxInyeccionesSIC!$C$2:$C$824)</f>
        <v>284.72960720000003</v>
      </c>
      <c r="I336" s="81">
        <f>IF(G336="Indirecta",VLOOKUP(B336,AuxPartFluGWh!$C$5:$U$152,MATCH(E336,AuxPartFluGWh!$D$4:$U$4,0)+1,FALSE)/H336,100%)</f>
        <v>1</v>
      </c>
      <c r="J336" s="81">
        <f t="shared" si="205"/>
        <v>1</v>
      </c>
      <c r="K336" s="13">
        <f t="shared" si="203"/>
        <v>284.72960720000003</v>
      </c>
    </row>
    <row r="337" spans="1:11" x14ac:dyDescent="0.25">
      <c r="A337" s="11" t="s">
        <v>164</v>
      </c>
      <c r="B337" s="11" t="s">
        <v>335</v>
      </c>
      <c r="C337" s="11" t="str">
        <f>VLOOKUP(B337,ListaCentralesSIC!$A$2:$C$244,2,FALSE)</f>
        <v>Serie</v>
      </c>
      <c r="D337" s="11" t="str">
        <f>VLOOKUP(B337,ListaCentralesSIC!$A$2:$C$244,3,FALSE)</f>
        <v>Rucue 220</v>
      </c>
      <c r="E337" s="24"/>
      <c r="F337" s="10" t="s">
        <v>108</v>
      </c>
      <c r="G337" s="10" t="s">
        <v>674</v>
      </c>
      <c r="H337" s="13">
        <f>SUMIF(AuxInyeccionesSIC!$B$2:$B$824,B337,AuxInyeccionesSIC!$C$2:$C$824)</f>
        <v>1832.8628930000002</v>
      </c>
      <c r="I337" s="81">
        <f>IF(G337="Indirecta",VLOOKUP(B337,AuxPartFluGWh!$C$5:$U$152,MATCH(E337,AuxPartFluGWh!$D$4:$U$4,0)+1,FALSE)/H337,100%)</f>
        <v>1</v>
      </c>
      <c r="J337" s="81">
        <f t="shared" si="205"/>
        <v>1</v>
      </c>
      <c r="K337" s="13">
        <f t="shared" si="203"/>
        <v>1832.8628930000002</v>
      </c>
    </row>
    <row r="338" spans="1:11" x14ac:dyDescent="0.25">
      <c r="A338" s="11" t="s">
        <v>164</v>
      </c>
      <c r="B338" s="11" t="s">
        <v>346</v>
      </c>
      <c r="C338" s="11" t="str">
        <f>VLOOKUP(B338,ListaCentralesSIC!$A$2:$C$244,2,FALSE)</f>
        <v>Serie</v>
      </c>
      <c r="D338" s="11" t="str">
        <f>VLOOKUP(B338,ListaCentralesSIC!$A$2:$C$244,3,FALSE)</f>
        <v>Rucue 220</v>
      </c>
      <c r="E338" s="24"/>
      <c r="F338" s="10" t="s">
        <v>108</v>
      </c>
      <c r="G338" s="10" t="s">
        <v>674</v>
      </c>
      <c r="H338" s="13">
        <f>SUMIF(AuxInyeccionesSIC!$B$2:$B$824,B338,AuxInyeccionesSIC!$C$2:$C$824)</f>
        <v>4444.1640400000006</v>
      </c>
      <c r="I338" s="81">
        <f>IF(G338="Indirecta",VLOOKUP(B338,AuxPartFluGWh!$C$5:$U$152,MATCH(E338,AuxPartFluGWh!$D$4:$U$4,0)+1,FALSE)/H338,100%)</f>
        <v>1</v>
      </c>
      <c r="J338" s="81">
        <f t="shared" si="205"/>
        <v>1</v>
      </c>
      <c r="K338" s="13">
        <f t="shared" si="203"/>
        <v>4444.1640400000006</v>
      </c>
    </row>
    <row r="339" spans="1:11" x14ac:dyDescent="0.25">
      <c r="A339" s="11" t="s">
        <v>109</v>
      </c>
      <c r="B339" s="11" t="s">
        <v>182</v>
      </c>
      <c r="C339" s="11" t="str">
        <f>VLOOKUP(B339,ListaCentralesSIC!$A$2:$C$244,2,FALSE)</f>
        <v>Serie</v>
      </c>
      <c r="D339" s="11" t="str">
        <f>VLOOKUP(B339,ListaCentralesSIC!$A$2:$C$244,3,FALSE)</f>
        <v>Antuco 220</v>
      </c>
      <c r="E339" s="24"/>
      <c r="F339" s="10" t="s">
        <v>108</v>
      </c>
      <c r="G339" s="10" t="s">
        <v>674</v>
      </c>
      <c r="H339" s="13">
        <f>SUMIF(AuxInyeccionesSIC!$B$2:$B$824,B339,AuxInyeccionesSIC!$C$2:$C$824)</f>
        <v>3172.867714</v>
      </c>
      <c r="I339" s="81">
        <f>IF(G339="Indirecta",VLOOKUP(B339,AuxPartFluGWh!$C$5:$U$152,MATCH(E339,AuxPartFluGWh!$D$4:$U$4,0)+1,FALSE)/H339,100%)</f>
        <v>1</v>
      </c>
      <c r="J339" s="81">
        <f t="shared" si="205"/>
        <v>1</v>
      </c>
      <c r="K339" s="13">
        <f t="shared" si="203"/>
        <v>3172.867714</v>
      </c>
    </row>
    <row r="340" spans="1:11" x14ac:dyDescent="0.25">
      <c r="A340" s="11" t="s">
        <v>109</v>
      </c>
      <c r="B340" s="11" t="s">
        <v>191</v>
      </c>
      <c r="C340" s="11" t="str">
        <f>VLOOKUP(B340,ListaCentralesSIC!$A$2:$C$244,2,FALSE)</f>
        <v>GNL/Diesel</v>
      </c>
      <c r="D340" s="11" t="str">
        <f>VLOOKUP(B340,ListaCentralesSIC!$A$2:$C$244,3,FALSE)</f>
        <v>Candelaria 220</v>
      </c>
      <c r="E340" s="24"/>
      <c r="F340" s="10" t="s">
        <v>18</v>
      </c>
      <c r="G340" s="10" t="s">
        <v>674</v>
      </c>
      <c r="H340" s="13">
        <f>SUMIF(AuxInyeccionesSIC!$B$2:$B$824,B340,AuxInyeccionesSIC!$C$2:$C$824)</f>
        <v>15.883446430000001</v>
      </c>
      <c r="I340" s="81">
        <f>IF(G340="Indirecta",VLOOKUP(B340,AuxPartFluGWh!$C$5:$U$152,MATCH(E340,AuxPartFluGWh!$D$4:$U$4,0)+1,FALSE)/H340,100%)</f>
        <v>1</v>
      </c>
      <c r="J340" s="81">
        <f t="shared" si="205"/>
        <v>1</v>
      </c>
      <c r="K340" s="13">
        <f t="shared" si="203"/>
        <v>15.883446430000001</v>
      </c>
    </row>
    <row r="341" spans="1:11" x14ac:dyDescent="0.25">
      <c r="A341" s="11" t="s">
        <v>109</v>
      </c>
      <c r="B341" s="11" t="s">
        <v>192</v>
      </c>
      <c r="C341" s="11" t="str">
        <f>VLOOKUP(B341,ListaCentralesSIC!$A$2:$C$244,2,FALSE)</f>
        <v>GNL/Diesel</v>
      </c>
      <c r="D341" s="11" t="str">
        <f>VLOOKUP(B341,ListaCentralesSIC!$A$2:$C$244,3,FALSE)</f>
        <v>Candelaria 220</v>
      </c>
      <c r="E341" s="24"/>
      <c r="F341" s="10" t="s">
        <v>18</v>
      </c>
      <c r="G341" s="10" t="s">
        <v>674</v>
      </c>
      <c r="H341" s="13">
        <f>SUMIF(AuxInyeccionesSIC!$B$2:$B$824,B341,AuxInyeccionesSIC!$C$2:$C$824)</f>
        <v>12.03891071</v>
      </c>
      <c r="I341" s="81">
        <f>IF(G341="Indirecta",VLOOKUP(B341,AuxPartFluGWh!$C$5:$U$152,MATCH(E341,AuxPartFluGWh!$D$4:$U$4,0)+1,FALSE)/H341,100%)</f>
        <v>1</v>
      </c>
      <c r="J341" s="81">
        <f t="shared" si="205"/>
        <v>1</v>
      </c>
      <c r="K341" s="13">
        <f t="shared" si="203"/>
        <v>12.03891071</v>
      </c>
    </row>
    <row r="342" spans="1:11" x14ac:dyDescent="0.25">
      <c r="A342" s="11" t="s">
        <v>109</v>
      </c>
      <c r="B342" s="11" t="s">
        <v>208</v>
      </c>
      <c r="C342" s="11" t="str">
        <f>VLOOKUP(B342,ListaCentralesSIC!$A$2:$C$244,2,FALSE)</f>
        <v>Serie</v>
      </c>
      <c r="D342" s="11" t="str">
        <f>VLOOKUP(B342,ListaCentralesSIC!$A$2:$C$244,3,FALSE)</f>
        <v>Colbun 220</v>
      </c>
      <c r="E342" s="24"/>
      <c r="F342" s="10" t="s">
        <v>39</v>
      </c>
      <c r="G342" s="10" t="s">
        <v>674</v>
      </c>
      <c r="H342" s="13">
        <f>SUMIF(AuxInyeccionesSIC!$B$2:$B$824,B342,AuxInyeccionesSIC!$C$2:$C$824)</f>
        <v>523.69342899999992</v>
      </c>
      <c r="I342" s="81">
        <f>IF(G342="Indirecta",VLOOKUP(B342,AuxPartFluGWh!$C$5:$U$152,MATCH(E342,AuxPartFluGWh!$D$4:$U$4,0)+1,FALSE)/H342,100%)</f>
        <v>1</v>
      </c>
      <c r="J342" s="81">
        <f t="shared" si="205"/>
        <v>1</v>
      </c>
      <c r="K342" s="13">
        <f t="shared" si="203"/>
        <v>523.69342899999992</v>
      </c>
    </row>
    <row r="343" spans="1:11" x14ac:dyDescent="0.25">
      <c r="A343" s="11" t="s">
        <v>109</v>
      </c>
      <c r="B343" s="11" t="s">
        <v>210</v>
      </c>
      <c r="C343" s="11" t="str">
        <f>VLOOKUP(B343,ListaCentralesSIC!$A$2:$C$244,2,FALSE)</f>
        <v>ERNC</v>
      </c>
      <c r="D343" s="11" t="str">
        <f>VLOOKUP(B343,ListaCentralesSIC!$A$2:$C$244,3,FALSE)</f>
        <v>Charrua 220</v>
      </c>
      <c r="E343" s="24"/>
      <c r="F343" s="10" t="s">
        <v>108</v>
      </c>
      <c r="G343" s="10" t="s">
        <v>674</v>
      </c>
      <c r="H343" s="13">
        <f>SUMIF(AuxInyeccionesSIC!$B$2:$B$824,B343,AuxInyeccionesSIC!$C$2:$C$824)</f>
        <v>271.42694649999999</v>
      </c>
      <c r="I343" s="81">
        <f>IF(G343="Indirecta",VLOOKUP(B343,AuxPartFluGWh!$C$5:$U$152,MATCH(E343,AuxPartFluGWh!$D$4:$U$4,0)+1,FALSE)/H343,100%)</f>
        <v>1</v>
      </c>
      <c r="J343" s="81">
        <f t="shared" si="205"/>
        <v>1</v>
      </c>
      <c r="K343" s="13">
        <f t="shared" si="203"/>
        <v>271.42694649999999</v>
      </c>
    </row>
    <row r="344" spans="1:11" x14ac:dyDescent="0.25">
      <c r="A344" s="11" t="s">
        <v>109</v>
      </c>
      <c r="B344" s="11" t="s">
        <v>211</v>
      </c>
      <c r="C344" s="11" t="str">
        <f>VLOOKUP(B344,ListaCentralesSIC!$A$2:$C$244,2,FALSE)</f>
        <v>ERNC</v>
      </c>
      <c r="D344" s="11" t="str">
        <f>VLOOKUP(B344,ListaCentralesSIC!$A$2:$C$244,3,FALSE)</f>
        <v>Charrua 220</v>
      </c>
      <c r="E344" s="24"/>
      <c r="F344" s="10" t="s">
        <v>108</v>
      </c>
      <c r="G344" s="10" t="s">
        <v>674</v>
      </c>
      <c r="H344" s="13">
        <f>SUMIF(AuxInyeccionesSIC!$B$2:$B$824,B344,AuxInyeccionesSIC!$C$2:$C$824)</f>
        <v>1.032</v>
      </c>
      <c r="I344" s="81">
        <f>IF(G344="Indirecta",VLOOKUP(B344,AuxPartFluGWh!$C$5:$U$152,MATCH(E344,AuxPartFluGWh!$D$4:$U$4,0)+1,FALSE)/H344,100%)</f>
        <v>1</v>
      </c>
      <c r="J344" s="81">
        <f t="shared" si="205"/>
        <v>1</v>
      </c>
      <c r="K344" s="13">
        <f t="shared" si="203"/>
        <v>1.032</v>
      </c>
    </row>
    <row r="345" spans="1:11" x14ac:dyDescent="0.25">
      <c r="A345" s="11" t="s">
        <v>109</v>
      </c>
      <c r="B345" s="11" t="s">
        <v>214</v>
      </c>
      <c r="C345" s="11" t="str">
        <f>VLOOKUP(B345,ListaCentralesSIC!$A$2:$C$244,2,FALSE)</f>
        <v>Embalse</v>
      </c>
      <c r="D345" s="11" t="str">
        <f>VLOOKUP(B345,ListaCentralesSIC!$A$2:$C$244,3,FALSE)</f>
        <v>Colbun 220</v>
      </c>
      <c r="E345" s="24"/>
      <c r="F345" s="10" t="s">
        <v>107</v>
      </c>
      <c r="G345" s="10" t="s">
        <v>674</v>
      </c>
      <c r="H345" s="13">
        <f>SUMIF(AuxInyeccionesSIC!$B$2:$B$824,B345,AuxInyeccionesSIC!$C$2:$C$824)</f>
        <v>9533.058219999999</v>
      </c>
      <c r="I345" s="81">
        <f>IF(G345="Indirecta",VLOOKUP(B345,AuxPartFluGWh!$C$5:$U$152,MATCH(E345,AuxPartFluGWh!$D$4:$U$4,0)+1,FALSE)/H345,100%)</f>
        <v>1</v>
      </c>
      <c r="J345" s="81">
        <f t="shared" si="205"/>
        <v>1</v>
      </c>
      <c r="K345" s="13">
        <f t="shared" si="203"/>
        <v>9533.058219999999</v>
      </c>
    </row>
    <row r="346" spans="1:11" x14ac:dyDescent="0.25">
      <c r="A346" s="11" t="s">
        <v>109</v>
      </c>
      <c r="B346" s="11" t="s">
        <v>230</v>
      </c>
      <c r="C346" s="11" t="str">
        <f>VLOOKUP(B346,ListaCentralesSIC!$A$2:$C$244,2,FALSE)</f>
        <v>Embalse</v>
      </c>
      <c r="D346" s="11" t="str">
        <f>VLOOKUP(B346,ListaCentralesSIC!$A$2:$C$244,3,FALSE)</f>
        <v>Charrua 220</v>
      </c>
      <c r="E346" s="24"/>
      <c r="F346" s="10" t="s">
        <v>108</v>
      </c>
      <c r="G346" s="10" t="s">
        <v>674</v>
      </c>
      <c r="H346" s="13">
        <f>SUMIF(AuxInyeccionesSIC!$B$2:$B$824,B346,AuxInyeccionesSIC!$C$2:$C$824)</f>
        <v>6770.7423799999997</v>
      </c>
      <c r="I346" s="81">
        <f>IF(G346="Indirecta",VLOOKUP(B346,AuxPartFluGWh!$C$5:$U$152,MATCH(E346,AuxPartFluGWh!$D$4:$U$4,0)+1,FALSE)/H346,100%)</f>
        <v>1</v>
      </c>
      <c r="J346" s="81">
        <f t="shared" si="205"/>
        <v>1</v>
      </c>
      <c r="K346" s="13">
        <f t="shared" si="203"/>
        <v>6770.7423799999997</v>
      </c>
    </row>
    <row r="347" spans="1:11" x14ac:dyDescent="0.25">
      <c r="A347" s="11" t="s">
        <v>109</v>
      </c>
      <c r="B347" s="11" t="s">
        <v>262</v>
      </c>
      <c r="C347" s="11" t="str">
        <f>VLOOKUP(B347,ListaCentralesSIC!$A$2:$C$244,2,FALSE)</f>
        <v>ERNC</v>
      </c>
      <c r="D347" s="11" t="str">
        <f>VLOOKUP(B347,ListaCentralesSIC!$A$2:$C$244,3,FALSE)</f>
        <v>Charrua 220</v>
      </c>
      <c r="E347" s="24"/>
      <c r="F347" s="10" t="s">
        <v>108</v>
      </c>
      <c r="G347" s="10" t="s">
        <v>674</v>
      </c>
      <c r="H347" s="13">
        <f>SUMIF(AuxInyeccionesSIC!$B$2:$B$824,B347,AuxInyeccionesSIC!$C$2:$C$824)</f>
        <v>164.17416070000002</v>
      </c>
      <c r="I347" s="81">
        <f>IF(G347="Indirecta",VLOOKUP(B347,AuxPartFluGWh!$C$5:$U$152,MATCH(E347,AuxPartFluGWh!$D$4:$U$4,0)+1,FALSE)/H347,100%)</f>
        <v>1</v>
      </c>
      <c r="J347" s="81">
        <f t="shared" si="205"/>
        <v>1</v>
      </c>
      <c r="K347" s="13">
        <f t="shared" si="203"/>
        <v>164.17416070000002</v>
      </c>
    </row>
    <row r="348" spans="1:11" x14ac:dyDescent="0.25">
      <c r="A348" s="11" t="s">
        <v>109</v>
      </c>
      <c r="B348" s="11" t="s">
        <v>263</v>
      </c>
      <c r="C348" s="11" t="str">
        <f>VLOOKUP(B348,ListaCentralesSIC!$A$2:$C$244,2,FALSE)</f>
        <v>ERNC</v>
      </c>
      <c r="D348" s="11" t="str">
        <f>VLOOKUP(B348,ListaCentralesSIC!$A$2:$C$244,3,FALSE)</f>
        <v>Charrua 220</v>
      </c>
      <c r="E348" s="24"/>
      <c r="F348" s="10" t="s">
        <v>108</v>
      </c>
      <c r="G348" s="10" t="s">
        <v>674</v>
      </c>
      <c r="H348" s="13">
        <f>SUMIF(AuxInyeccionesSIC!$B$2:$B$824,B348,AuxInyeccionesSIC!$C$2:$C$824)</f>
        <v>36.151071399999999</v>
      </c>
      <c r="I348" s="81">
        <f>IF(G348="Indirecta",VLOOKUP(B348,AuxPartFluGWh!$C$5:$U$152,MATCH(E348,AuxPartFluGWh!$D$4:$U$4,0)+1,FALSE)/H348,100%)</f>
        <v>1</v>
      </c>
      <c r="J348" s="81">
        <f t="shared" si="205"/>
        <v>1</v>
      </c>
      <c r="K348" s="13">
        <f t="shared" si="203"/>
        <v>36.151071399999999</v>
      </c>
    </row>
    <row r="349" spans="1:11" x14ac:dyDescent="0.25">
      <c r="A349" s="11" t="s">
        <v>109</v>
      </c>
      <c r="B349" s="11" t="s">
        <v>285</v>
      </c>
      <c r="C349" s="11" t="str">
        <f>VLOOKUP(B349,ListaCentralesSIC!$A$2:$C$244,2,FALSE)</f>
        <v>Diesel</v>
      </c>
      <c r="D349" s="11" t="str">
        <f>VLOOKUP(B349,ListaCentralesSIC!$A$2:$C$244,3,FALSE)</f>
        <v>Charrua 220</v>
      </c>
      <c r="E349" s="24"/>
      <c r="F349" s="10" t="s">
        <v>108</v>
      </c>
      <c r="G349" s="10" t="s">
        <v>674</v>
      </c>
      <c r="H349" s="13">
        <f>SUMIF(AuxInyeccionesSIC!$B$2:$B$824,B349,AuxInyeccionesSIC!$C$2:$C$824)</f>
        <v>275.42151790000003</v>
      </c>
      <c r="I349" s="81">
        <f>IF(G349="Indirecta",VLOOKUP(B349,AuxPartFluGWh!$C$5:$U$152,MATCH(E349,AuxPartFluGWh!$D$4:$U$4,0)+1,FALSE)/H349,100%)</f>
        <v>1</v>
      </c>
      <c r="J349" s="81">
        <f t="shared" si="205"/>
        <v>1</v>
      </c>
      <c r="K349" s="13">
        <f t="shared" si="203"/>
        <v>275.42151790000003</v>
      </c>
    </row>
    <row r="350" spans="1:11" x14ac:dyDescent="0.25">
      <c r="A350" s="11" t="s">
        <v>109</v>
      </c>
      <c r="B350" s="11" t="s">
        <v>289</v>
      </c>
      <c r="C350" s="11" t="str">
        <f>VLOOKUP(B350,ListaCentralesSIC!$A$2:$C$244,2,FALSE)</f>
        <v>Embalse</v>
      </c>
      <c r="D350" s="11" t="str">
        <f>VLOOKUP(B350,ListaCentralesSIC!$A$2:$C$244,3,FALSE)</f>
        <v>Colbun 220</v>
      </c>
      <c r="E350" s="24"/>
      <c r="F350" s="10" t="s">
        <v>107</v>
      </c>
      <c r="G350" s="10" t="s">
        <v>674</v>
      </c>
      <c r="H350" s="13">
        <f>SUMIF(AuxInyeccionesSIC!$B$2:$B$824,B350,AuxInyeccionesSIC!$C$2:$C$824)</f>
        <v>1814.0483569999999</v>
      </c>
      <c r="I350" s="81">
        <f>IF(G350="Indirecta",VLOOKUP(B350,AuxPartFluGWh!$C$5:$U$152,MATCH(E350,AuxPartFluGWh!$D$4:$U$4,0)+1,FALSE)/H350,100%)</f>
        <v>1</v>
      </c>
      <c r="J350" s="81">
        <f t="shared" si="205"/>
        <v>1</v>
      </c>
      <c r="K350" s="13">
        <f t="shared" si="203"/>
        <v>1814.0483569999999</v>
      </c>
    </row>
    <row r="351" spans="1:11" x14ac:dyDescent="0.25">
      <c r="A351" s="11" t="s">
        <v>109</v>
      </c>
      <c r="B351" s="11" t="s">
        <v>292</v>
      </c>
      <c r="C351" s="11" t="str">
        <f>VLOOKUP(B351,ListaCentralesSIC!$A$2:$C$244,2,FALSE)</f>
        <v>Pasada</v>
      </c>
      <c r="D351" s="11" t="str">
        <f>VLOOKUP(B351,ListaCentralesSIC!$A$2:$C$244,3,FALSE)</f>
        <v>Mampil 220</v>
      </c>
      <c r="E351" s="24"/>
      <c r="F351" s="10" t="s">
        <v>108</v>
      </c>
      <c r="G351" s="10" t="s">
        <v>674</v>
      </c>
      <c r="H351" s="13">
        <f>SUMIF(AuxInyeccionesSIC!$B$2:$B$824,B351,AuxInyeccionesSIC!$C$2:$C$824)</f>
        <v>849.63355299999989</v>
      </c>
      <c r="I351" s="81">
        <f>IF(G351="Indirecta",VLOOKUP(B351,AuxPartFluGWh!$C$5:$U$152,MATCH(E351,AuxPartFluGWh!$D$4:$U$4,0)+1,FALSE)/H351,100%)</f>
        <v>1</v>
      </c>
      <c r="J351" s="81">
        <f t="shared" si="205"/>
        <v>1</v>
      </c>
      <c r="K351" s="13">
        <f t="shared" si="203"/>
        <v>849.63355299999989</v>
      </c>
    </row>
    <row r="352" spans="1:11" x14ac:dyDescent="0.25">
      <c r="A352" s="11" t="s">
        <v>109</v>
      </c>
      <c r="B352" s="11" t="s">
        <v>297</v>
      </c>
      <c r="C352" s="11" t="str">
        <f>VLOOKUP(B352,ListaCentralesSIC!$A$2:$C$244,2,FALSE)</f>
        <v>Eólica</v>
      </c>
      <c r="D352" s="11" t="str">
        <f>VLOOKUP(B352,ListaCentralesSIC!$A$2:$C$244,3,FALSE)</f>
        <v>Charrua 220</v>
      </c>
      <c r="E352" s="24"/>
      <c r="F352" s="10" t="s">
        <v>108</v>
      </c>
      <c r="G352" s="10" t="s">
        <v>674</v>
      </c>
      <c r="H352" s="13">
        <f>SUMIF(AuxInyeccionesSIC!$B$2:$B$824,B352,AuxInyeccionesSIC!$C$2:$C$824)</f>
        <v>343.4058215</v>
      </c>
      <c r="I352" s="81">
        <f>IF(G352="Indirecta",VLOOKUP(B352,AuxPartFluGWh!$C$5:$U$152,MATCH(E352,AuxPartFluGWh!$D$4:$U$4,0)+1,FALSE)/H352,100%)</f>
        <v>1</v>
      </c>
      <c r="J352" s="81">
        <f t="shared" si="205"/>
        <v>1</v>
      </c>
      <c r="K352" s="13">
        <f t="shared" si="203"/>
        <v>343.4058215</v>
      </c>
    </row>
    <row r="353" spans="1:11" x14ac:dyDescent="0.25">
      <c r="A353" s="11" t="s">
        <v>109</v>
      </c>
      <c r="B353" s="11" t="s">
        <v>311</v>
      </c>
      <c r="C353" s="11" t="str">
        <f>VLOOKUP(B353,ListaCentralesSIC!$A$2:$C$244,2,FALSE)</f>
        <v>Pasada</v>
      </c>
      <c r="D353" s="11" t="str">
        <f>VLOOKUP(B353,ListaCentralesSIC!$A$2:$C$244,3,FALSE)</f>
        <v>Ancoa 220</v>
      </c>
      <c r="E353" s="24"/>
      <c r="F353" s="10" t="s">
        <v>39</v>
      </c>
      <c r="G353" s="10" t="s">
        <v>674</v>
      </c>
      <c r="H353" s="13">
        <f>SUMIF(AuxInyeccionesSIC!$B$2:$B$824,B353,AuxInyeccionesSIC!$C$2:$C$824)</f>
        <v>1423.1631419999999</v>
      </c>
      <c r="I353" s="81">
        <f>IF(G353="Indirecta",VLOOKUP(B353,AuxPartFluGWh!$C$5:$U$152,MATCH(E353,AuxPartFluGWh!$D$4:$U$4,0)+1,FALSE)/H353,100%)</f>
        <v>1</v>
      </c>
      <c r="J353" s="81">
        <f t="shared" si="205"/>
        <v>1</v>
      </c>
      <c r="K353" s="13">
        <f t="shared" si="203"/>
        <v>1423.1631419999999</v>
      </c>
    </row>
    <row r="354" spans="1:11" x14ac:dyDescent="0.25">
      <c r="A354" s="11" t="s">
        <v>109</v>
      </c>
      <c r="B354" s="11" t="s">
        <v>315</v>
      </c>
      <c r="C354" s="11" t="str">
        <f>VLOOKUP(B354,ListaCentralesSIC!$A$2:$C$244,2,FALSE)</f>
        <v>ERNC</v>
      </c>
      <c r="D354" s="11" t="str">
        <f>VLOOKUP(B354,ListaCentralesSIC!$A$2:$C$244,3,FALSE)</f>
        <v>Charrua 220</v>
      </c>
      <c r="E354" s="24"/>
      <c r="F354" s="10" t="s">
        <v>108</v>
      </c>
      <c r="G354" s="10" t="s">
        <v>674</v>
      </c>
      <c r="H354" s="13">
        <f>SUMIF(AuxInyeccionesSIC!$B$2:$B$824,B354,AuxInyeccionesSIC!$C$2:$C$824)</f>
        <v>18.047857139999998</v>
      </c>
      <c r="I354" s="81">
        <f>IF(G354="Indirecta",VLOOKUP(B354,AuxPartFluGWh!$C$5:$U$152,MATCH(E354,AuxPartFluGWh!$D$4:$U$4,0)+1,FALSE)/H354,100%)</f>
        <v>1</v>
      </c>
      <c r="J354" s="81">
        <f t="shared" si="205"/>
        <v>1</v>
      </c>
      <c r="K354" s="13">
        <f t="shared" si="203"/>
        <v>18.047857139999998</v>
      </c>
    </row>
    <row r="355" spans="1:11" x14ac:dyDescent="0.25">
      <c r="A355" s="11" t="s">
        <v>109</v>
      </c>
      <c r="B355" s="11" t="s">
        <v>316</v>
      </c>
      <c r="C355" s="11" t="str">
        <f>VLOOKUP(B355,ListaCentralesSIC!$A$2:$C$244,2,FALSE)</f>
        <v>ERNC</v>
      </c>
      <c r="D355" s="11" t="str">
        <f>VLOOKUP(B355,ListaCentralesSIC!$A$2:$C$244,3,FALSE)</f>
        <v>Charrua 220</v>
      </c>
      <c r="E355" s="24"/>
      <c r="F355" s="10" t="s">
        <v>108</v>
      </c>
      <c r="G355" s="10" t="s">
        <v>674</v>
      </c>
      <c r="H355" s="13">
        <f>SUMIF(AuxInyeccionesSIC!$B$2:$B$824,B355,AuxInyeccionesSIC!$C$2:$C$824)</f>
        <v>162.5589286</v>
      </c>
      <c r="I355" s="81">
        <f>IF(G355="Indirecta",VLOOKUP(B355,AuxPartFluGWh!$C$5:$U$152,MATCH(E355,AuxPartFluGWh!$D$4:$U$4,0)+1,FALSE)/H355,100%)</f>
        <v>1</v>
      </c>
      <c r="J355" s="81">
        <f t="shared" si="205"/>
        <v>1</v>
      </c>
      <c r="K355" s="13">
        <f t="shared" si="203"/>
        <v>162.5589286</v>
      </c>
    </row>
    <row r="356" spans="1:11" x14ac:dyDescent="0.25">
      <c r="A356" s="11" t="s">
        <v>109</v>
      </c>
      <c r="B356" s="11" t="s">
        <v>317</v>
      </c>
      <c r="C356" s="11" t="str">
        <f>VLOOKUP(B356,ListaCentralesSIC!$A$2:$C$244,2,FALSE)</f>
        <v>Serie</v>
      </c>
      <c r="D356" s="11" t="str">
        <f>VLOOKUP(B356,ListaCentralesSIC!$A$2:$C$244,3,FALSE)</f>
        <v>Charrua 220</v>
      </c>
      <c r="E356" s="31"/>
      <c r="F356" s="10" t="s">
        <v>108</v>
      </c>
      <c r="G356" s="10" t="s">
        <v>674</v>
      </c>
      <c r="H356" s="13">
        <f>SUMIF(AuxInyeccionesSIC!$B$2:$B$824,B356,AuxInyeccionesSIC!$C$2:$C$824)</f>
        <v>1056.9011069999999</v>
      </c>
      <c r="I356" s="81">
        <f>IF(G356="Indirecta",VLOOKUP(B356,AuxPartFluGWh!$C$5:$U$152,MATCH(E356,AuxPartFluGWh!$D$4:$U$4,0)+1,FALSE)/H356,100%)</f>
        <v>1</v>
      </c>
      <c r="J356" s="81">
        <f t="shared" si="205"/>
        <v>1</v>
      </c>
      <c r="K356" s="13">
        <f t="shared" si="203"/>
        <v>1056.9011069999999</v>
      </c>
    </row>
    <row r="357" spans="1:11" x14ac:dyDescent="0.25">
      <c r="A357" s="11" t="s">
        <v>109</v>
      </c>
      <c r="B357" s="11" t="s">
        <v>319</v>
      </c>
      <c r="C357" s="11" t="str">
        <f>VLOOKUP(B357,ListaCentralesSIC!$A$2:$C$244,2,FALSE)</f>
        <v>Embalse</v>
      </c>
      <c r="D357" s="11" t="str">
        <f>VLOOKUP(B357,ListaCentralesSIC!$A$2:$C$244,3,FALSE)</f>
        <v>Charrua 220</v>
      </c>
      <c r="E357" s="24"/>
      <c r="F357" s="10" t="s">
        <v>108</v>
      </c>
      <c r="G357" s="10" t="s">
        <v>674</v>
      </c>
      <c r="H357" s="13">
        <f>SUMIF(AuxInyeccionesSIC!$B$2:$B$824,B357,AuxInyeccionesSIC!$C$2:$C$824)</f>
        <v>8133.3121300000003</v>
      </c>
      <c r="I357" s="81">
        <f>IF(G357="Indirecta",VLOOKUP(B357,AuxPartFluGWh!$C$5:$U$152,MATCH(E357,AuxPartFluGWh!$D$4:$U$4,0)+1,FALSE)/H357,100%)</f>
        <v>1</v>
      </c>
      <c r="J357" s="81">
        <f t="shared" si="205"/>
        <v>1</v>
      </c>
      <c r="K357" s="13">
        <f t="shared" si="203"/>
        <v>8133.3121300000003</v>
      </c>
    </row>
    <row r="358" spans="1:11" x14ac:dyDescent="0.25">
      <c r="A358" s="11" t="s">
        <v>109</v>
      </c>
      <c r="B358" s="11" t="s">
        <v>323</v>
      </c>
      <c r="C358" s="11" t="str">
        <f>VLOOKUP(B358,ListaCentralesSIC!$A$2:$C$244,2,FALSE)</f>
        <v>Pasada</v>
      </c>
      <c r="D358" s="11" t="str">
        <f>VLOOKUP(B358,ListaCentralesSIC!$A$2:$C$244,3,FALSE)</f>
        <v>Mampil 220</v>
      </c>
      <c r="E358" s="24"/>
      <c r="F358" s="10" t="s">
        <v>108</v>
      </c>
      <c r="G358" s="10" t="s">
        <v>674</v>
      </c>
      <c r="H358" s="13">
        <f>SUMIF(AuxInyeccionesSIC!$B$2:$B$824,B358,AuxInyeccionesSIC!$C$2:$C$824)</f>
        <v>1380.8203580000002</v>
      </c>
      <c r="I358" s="81">
        <f>IF(G358="Indirecta",VLOOKUP(B358,AuxPartFluGWh!$C$5:$U$152,MATCH(E358,AuxPartFluGWh!$D$4:$U$4,0)+1,FALSE)/H358,100%)</f>
        <v>1</v>
      </c>
      <c r="J358" s="81">
        <f t="shared" si="205"/>
        <v>1</v>
      </c>
      <c r="K358" s="13">
        <f t="shared" si="203"/>
        <v>1380.8203580000002</v>
      </c>
    </row>
    <row r="359" spans="1:11" x14ac:dyDescent="0.25">
      <c r="A359" s="11" t="s">
        <v>109</v>
      </c>
      <c r="B359" s="11" t="s">
        <v>340</v>
      </c>
      <c r="C359" s="11" t="str">
        <f>VLOOKUP(B359,ListaCentralesSIC!$A$2:$C$244,2,FALSE)</f>
        <v>Embalse</v>
      </c>
      <c r="D359" s="11" t="str">
        <f>VLOOKUP(B359,ListaCentralesSIC!$A$2:$C$244,3,FALSE)</f>
        <v>Charrua 220</v>
      </c>
      <c r="E359" s="31"/>
      <c r="F359" s="10" t="s">
        <v>108</v>
      </c>
      <c r="G359" s="10" t="s">
        <v>674</v>
      </c>
      <c r="H359" s="13">
        <f>SUMIF(AuxInyeccionesSIC!$B$2:$B$824,B359,AuxInyeccionesSIC!$C$2:$C$824)</f>
        <v>11855.18979</v>
      </c>
      <c r="I359" s="81">
        <f>IF(G359="Indirecta",VLOOKUP(B359,AuxPartFluGWh!$C$5:$U$152,MATCH(E359,AuxPartFluGWh!$D$4:$U$4,0)+1,FALSE)/H359,100%)</f>
        <v>1</v>
      </c>
      <c r="J359" s="81">
        <f t="shared" si="205"/>
        <v>1</v>
      </c>
      <c r="K359" s="13">
        <f t="shared" si="203"/>
        <v>11855.18979</v>
      </c>
    </row>
    <row r="360" spans="1:11" x14ac:dyDescent="0.25">
      <c r="A360" s="11" t="s">
        <v>109</v>
      </c>
      <c r="B360" s="11" t="s">
        <v>350</v>
      </c>
      <c r="C360" s="11" t="str">
        <f>VLOOKUP(B360,ListaCentralesSIC!$A$2:$C$244,2,FALSE)</f>
        <v>Pasada</v>
      </c>
      <c r="D360" s="11" t="str">
        <f>VLOOKUP(B360,ListaCentralesSIC!$A$2:$C$244,3,FALSE)</f>
        <v>Colbun 220</v>
      </c>
      <c r="E360" s="24"/>
      <c r="F360" s="10" t="s">
        <v>107</v>
      </c>
      <c r="G360" s="10" t="s">
        <v>674</v>
      </c>
      <c r="H360" s="13">
        <f>SUMIF(AuxInyeccionesSIC!$B$2:$B$824,B360,AuxInyeccionesSIC!$C$2:$C$824)</f>
        <v>185.05735709999999</v>
      </c>
      <c r="I360" s="81">
        <f>IF(G360="Indirecta",VLOOKUP(B360,AuxPartFluGWh!$C$5:$U$152,MATCH(E360,AuxPartFluGWh!$D$4:$U$4,0)+1,FALSE)/H360,100%)</f>
        <v>1</v>
      </c>
      <c r="J360" s="81">
        <f t="shared" si="205"/>
        <v>1</v>
      </c>
      <c r="K360" s="13">
        <f t="shared" si="203"/>
        <v>185.05735709999999</v>
      </c>
    </row>
    <row r="361" spans="1:11" x14ac:dyDescent="0.25">
      <c r="A361" s="11" t="s">
        <v>109</v>
      </c>
      <c r="B361" s="11" t="s">
        <v>356</v>
      </c>
      <c r="C361" s="11" t="str">
        <f>VLOOKUP(B361,ListaCentralesSIC!$A$2:$C$244,2,FALSE)</f>
        <v>ERNC</v>
      </c>
      <c r="D361" s="11" t="str">
        <f>VLOOKUP(B361,ListaCentralesSIC!$A$2:$C$244,3,FALSE)</f>
        <v>Charrua 220</v>
      </c>
      <c r="E361" s="31"/>
      <c r="F361" s="10" t="s">
        <v>108</v>
      </c>
      <c r="G361" s="10" t="s">
        <v>674</v>
      </c>
      <c r="H361" s="13">
        <f>SUMIF(AuxInyeccionesSIC!$B$2:$B$824,B361,AuxInyeccionesSIC!$C$2:$C$824)</f>
        <v>221.1352321</v>
      </c>
      <c r="I361" s="81">
        <f>IF(G361="Indirecta",VLOOKUP(B361,AuxPartFluGWh!$C$5:$U$152,MATCH(E361,AuxPartFluGWh!$D$4:$U$4,0)+1,FALSE)/H361,100%)</f>
        <v>1</v>
      </c>
      <c r="J361" s="81">
        <f t="shared" si="205"/>
        <v>1</v>
      </c>
      <c r="K361" s="13">
        <f t="shared" si="203"/>
        <v>221.1352321</v>
      </c>
    </row>
    <row r="362" spans="1:11" x14ac:dyDescent="0.25">
      <c r="A362" s="11" t="s">
        <v>109</v>
      </c>
      <c r="B362" s="11" t="s">
        <v>357</v>
      </c>
      <c r="C362" s="11" t="str">
        <f>VLOOKUP(B362,ListaCentralesSIC!$A$2:$C$244,2,FALSE)</f>
        <v>ERNC</v>
      </c>
      <c r="D362" s="11" t="str">
        <f>VLOOKUP(B362,ListaCentralesSIC!$A$2:$C$244,3,FALSE)</f>
        <v>Charrua 220</v>
      </c>
      <c r="E362" s="24"/>
      <c r="F362" s="10" t="s">
        <v>108</v>
      </c>
      <c r="G362" s="10" t="s">
        <v>674</v>
      </c>
      <c r="H362" s="13">
        <f>SUMIF(AuxInyeccionesSIC!$B$2:$B$824,B362,AuxInyeccionesSIC!$C$2:$C$824)</f>
        <v>66.130642890000004</v>
      </c>
      <c r="I362" s="81">
        <f>IF(G362="Indirecta",VLOOKUP(B362,AuxPartFluGWh!$C$5:$U$152,MATCH(E362,AuxPartFluGWh!$D$4:$U$4,0)+1,FALSE)/H362,100%)</f>
        <v>1</v>
      </c>
      <c r="J362" s="81">
        <f t="shared" si="205"/>
        <v>1</v>
      </c>
      <c r="K362" s="13">
        <f t="shared" si="203"/>
        <v>66.130642890000004</v>
      </c>
    </row>
    <row r="363" spans="1:11" x14ac:dyDescent="0.25">
      <c r="A363" s="11" t="s">
        <v>109</v>
      </c>
      <c r="B363" s="11" t="s">
        <v>358</v>
      </c>
      <c r="C363" s="11" t="str">
        <f>VLOOKUP(B363,ListaCentralesSIC!$A$2:$C$244,2,FALSE)</f>
        <v>ERNC</v>
      </c>
      <c r="D363" s="11" t="str">
        <f>VLOOKUP(B363,ListaCentralesSIC!$A$2:$C$244,3,FALSE)</f>
        <v>Charrua 220</v>
      </c>
      <c r="E363" s="31"/>
      <c r="F363" s="10" t="s">
        <v>108</v>
      </c>
      <c r="G363" s="10" t="s">
        <v>674</v>
      </c>
      <c r="H363" s="13">
        <f>SUMIF(AuxInyeccionesSIC!$B$2:$B$824,B363,AuxInyeccionesSIC!$C$2:$C$824)</f>
        <v>4.4729107099999998</v>
      </c>
      <c r="I363" s="81">
        <f>IF(G363="Indirecta",VLOOKUP(B363,AuxPartFluGWh!$C$5:$U$152,MATCH(E363,AuxPartFluGWh!$D$4:$U$4,0)+1,FALSE)/H363,100%)</f>
        <v>1</v>
      </c>
      <c r="J363" s="81">
        <f t="shared" si="205"/>
        <v>1</v>
      </c>
      <c r="K363" s="13">
        <f t="shared" si="203"/>
        <v>4.4729107099999998</v>
      </c>
    </row>
    <row r="364" spans="1:11" x14ac:dyDescent="0.25">
      <c r="A364" s="11" t="s">
        <v>109</v>
      </c>
      <c r="B364" s="11" t="s">
        <v>359</v>
      </c>
      <c r="C364" s="11" t="str">
        <f>VLOOKUP(B364,ListaCentralesSIC!$A$2:$C$244,2,FALSE)</f>
        <v>Diesel</v>
      </c>
      <c r="D364" s="11" t="str">
        <f>VLOOKUP(B364,ListaCentralesSIC!$A$2:$C$244,3,FALSE)</f>
        <v>Charrua 220</v>
      </c>
      <c r="E364" s="31"/>
      <c r="F364" s="10" t="s">
        <v>108</v>
      </c>
      <c r="G364" s="10" t="s">
        <v>674</v>
      </c>
      <c r="H364" s="13">
        <f>SUMIF(AuxInyeccionesSIC!$B$2:$B$824,B364,AuxInyeccionesSIC!$C$2:$C$824)</f>
        <v>147.59567849999999</v>
      </c>
      <c r="I364" s="81">
        <f>IF(G364="Indirecta",VLOOKUP(B364,AuxPartFluGWh!$C$5:$U$152,MATCH(E364,AuxPartFluGWh!$D$4:$U$4,0)+1,FALSE)/H364,100%)</f>
        <v>1</v>
      </c>
      <c r="J364" s="81">
        <f t="shared" si="205"/>
        <v>1</v>
      </c>
      <c r="K364" s="13">
        <f t="shared" si="203"/>
        <v>147.59567849999999</v>
      </c>
    </row>
    <row r="365" spans="1:11" x14ac:dyDescent="0.25">
      <c r="A365" s="11" t="s">
        <v>109</v>
      </c>
      <c r="B365" s="11" t="s">
        <v>360</v>
      </c>
      <c r="C365" s="11" t="str">
        <f>VLOOKUP(B365,ListaCentralesSIC!$A$2:$C$244,2,FALSE)</f>
        <v>Carbón</v>
      </c>
      <c r="D365" s="11" t="str">
        <f>VLOOKUP(B365,ListaCentralesSIC!$A$2:$C$244,3,FALSE)</f>
        <v>Charrua 220</v>
      </c>
      <c r="E365" s="24"/>
      <c r="F365" s="10" t="s">
        <v>108</v>
      </c>
      <c r="G365" s="10" t="s">
        <v>674</v>
      </c>
      <c r="H365" s="13">
        <f>SUMIF(AuxInyeccionesSIC!$B$2:$B$824,B365,AuxInyeccionesSIC!$C$2:$C$824)</f>
        <v>9175.7665400000005</v>
      </c>
      <c r="I365" s="81">
        <f>IF(G365="Indirecta",VLOOKUP(B365,AuxPartFluGWh!$C$5:$U$152,MATCH(E365,AuxPartFluGWh!$D$4:$U$4,0)+1,FALSE)/H365,100%)</f>
        <v>1</v>
      </c>
      <c r="J365" s="81">
        <f t="shared" si="205"/>
        <v>1</v>
      </c>
      <c r="K365" s="13">
        <f t="shared" si="203"/>
        <v>9175.7665400000005</v>
      </c>
    </row>
    <row r="366" spans="1:11" x14ac:dyDescent="0.25">
      <c r="A366" s="11" t="s">
        <v>109</v>
      </c>
      <c r="B366" s="11" t="s">
        <v>384</v>
      </c>
      <c r="C366" s="11" t="str">
        <f>VLOOKUP(B366,ListaCentralesSIC!$A$2:$C$244,2,FALSE)</f>
        <v>Diesel</v>
      </c>
      <c r="D366" s="11" t="str">
        <f>VLOOKUP(B366,ListaCentralesSIC!$A$2:$C$244,3,FALSE)</f>
        <v>Charrua 220</v>
      </c>
      <c r="E366" s="24"/>
      <c r="F366" s="10" t="s">
        <v>108</v>
      </c>
      <c r="G366" s="10" t="s">
        <v>674</v>
      </c>
      <c r="H366" s="13">
        <f>SUMIF(AuxInyeccionesSIC!$B$2:$B$824,B366,AuxInyeccionesSIC!$C$2:$C$824)</f>
        <v>12.055964289999999</v>
      </c>
      <c r="I366" s="81">
        <f>IF(G366="Indirecta",VLOOKUP(B366,AuxPartFluGWh!$C$5:$U$152,MATCH(E366,AuxPartFluGWh!$D$4:$U$4,0)+1,FALSE)/H366,100%)</f>
        <v>1</v>
      </c>
      <c r="J366" s="81">
        <f t="shared" si="205"/>
        <v>1</v>
      </c>
      <c r="K366" s="13">
        <f t="shared" si="203"/>
        <v>12.055964289999999</v>
      </c>
    </row>
    <row r="367" spans="1:11" x14ac:dyDescent="0.25">
      <c r="A367" s="11" t="s">
        <v>109</v>
      </c>
      <c r="B367" s="11" t="s">
        <v>385</v>
      </c>
      <c r="C367" s="11" t="str">
        <f>VLOOKUP(B367,ListaCentralesSIC!$A$2:$C$244,2,FALSE)</f>
        <v>Diesel</v>
      </c>
      <c r="D367" s="11" t="str">
        <f>VLOOKUP(B367,ListaCentralesSIC!$A$2:$C$244,3,FALSE)</f>
        <v>Charrua 220</v>
      </c>
      <c r="E367" s="24"/>
      <c r="F367" s="10" t="s">
        <v>108</v>
      </c>
      <c r="G367" s="10" t="s">
        <v>674</v>
      </c>
      <c r="H367" s="13">
        <f>SUMIF(AuxInyeccionesSIC!$B$2:$B$824,B367,AuxInyeccionesSIC!$C$2:$C$824)</f>
        <v>43.476535669999997</v>
      </c>
      <c r="I367" s="81">
        <f>IF(G367="Indirecta",VLOOKUP(B367,AuxPartFluGWh!$C$5:$U$152,MATCH(E367,AuxPartFluGWh!$D$4:$U$4,0)+1,FALSE)/H367,100%)</f>
        <v>1</v>
      </c>
      <c r="J367" s="81">
        <f t="shared" si="205"/>
        <v>1</v>
      </c>
      <c r="K367" s="13">
        <f t="shared" si="203"/>
        <v>43.476535669999997</v>
      </c>
    </row>
    <row r="368" spans="1:11" x14ac:dyDescent="0.25">
      <c r="A368" s="11" t="s">
        <v>109</v>
      </c>
      <c r="B368" s="11" t="s">
        <v>386</v>
      </c>
      <c r="C368" s="11" t="str">
        <f>VLOOKUP(B368,ListaCentralesSIC!$A$2:$C$244,2,FALSE)</f>
        <v>Diesel</v>
      </c>
      <c r="D368" s="11" t="str">
        <f>VLOOKUP(B368,ListaCentralesSIC!$A$2:$C$244,3,FALSE)</f>
        <v>Charrua 220</v>
      </c>
      <c r="E368" s="24"/>
      <c r="F368" s="10" t="s">
        <v>108</v>
      </c>
      <c r="G368" s="10" t="s">
        <v>674</v>
      </c>
      <c r="H368" s="13">
        <f>SUMIF(AuxInyeccionesSIC!$B$2:$B$824,B368,AuxInyeccionesSIC!$C$2:$C$824)</f>
        <v>15.837285719999999</v>
      </c>
      <c r="I368" s="81">
        <f>IF(G368="Indirecta",VLOOKUP(B368,AuxPartFluGWh!$C$5:$U$152,MATCH(E368,AuxPartFluGWh!$D$4:$U$4,0)+1,FALSE)/H368,100%)</f>
        <v>1</v>
      </c>
      <c r="J368" s="81">
        <f t="shared" si="205"/>
        <v>1</v>
      </c>
      <c r="K368" s="13">
        <f t="shared" si="203"/>
        <v>15.837285719999999</v>
      </c>
    </row>
    <row r="369" spans="1:11" x14ac:dyDescent="0.25">
      <c r="A369" s="11" t="s">
        <v>109</v>
      </c>
      <c r="B369" s="11" t="s">
        <v>387</v>
      </c>
      <c r="C369" s="11" t="str">
        <f>VLOOKUP(B369,ListaCentralesSIC!$A$2:$C$244,2,FALSE)</f>
        <v>Diesel</v>
      </c>
      <c r="D369" s="11" t="str">
        <f>VLOOKUP(B369,ListaCentralesSIC!$A$2:$C$244,3,FALSE)</f>
        <v>Charrua 220</v>
      </c>
      <c r="E369" s="24"/>
      <c r="F369" s="10" t="s">
        <v>108</v>
      </c>
      <c r="G369" s="10" t="s">
        <v>674</v>
      </c>
      <c r="H369" s="13">
        <f>SUMIF(AuxInyeccionesSIC!$B$2:$B$824,B369,AuxInyeccionesSIC!$C$2:$C$824)</f>
        <v>114.73325000000001</v>
      </c>
      <c r="I369" s="81">
        <f>IF(G369="Indirecta",VLOOKUP(B369,AuxPartFluGWh!$C$5:$U$152,MATCH(E369,AuxPartFluGWh!$D$4:$U$4,0)+1,FALSE)/H369,100%)</f>
        <v>1</v>
      </c>
      <c r="J369" s="81">
        <f t="shared" si="205"/>
        <v>1</v>
      </c>
      <c r="K369" s="13">
        <f t="shared" si="203"/>
        <v>114.73325000000001</v>
      </c>
    </row>
    <row r="370" spans="1:11" x14ac:dyDescent="0.25">
      <c r="A370" s="11" t="s">
        <v>161</v>
      </c>
      <c r="B370" s="11" t="s">
        <v>188</v>
      </c>
      <c r="C370" s="11" t="str">
        <f>VLOOKUP(B370,ListaCentralesSIC!$A$2:$C$244,2,FALSE)</f>
        <v>Carbón</v>
      </c>
      <c r="D370" s="11" t="str">
        <f>VLOOKUP(B370,ListaCentralesSIC!$A$2:$C$244,3,FALSE)</f>
        <v>Hualpen 220</v>
      </c>
      <c r="E370" s="24"/>
      <c r="F370" s="10" t="s">
        <v>162</v>
      </c>
      <c r="G370" s="10" t="s">
        <v>674</v>
      </c>
      <c r="H370" s="13">
        <f>SUMIF(AuxInyeccionesSIC!$B$2:$B$824,B370,AuxInyeccionesSIC!$C$2:$C$824)</f>
        <v>7206.6319800000001</v>
      </c>
      <c r="I370" s="81">
        <f>IF(G370="Indirecta",VLOOKUP(B370,AuxPartFluGWh!$C$5:$U$152,MATCH(E370,AuxPartFluGWh!$D$4:$U$4,0)+1,FALSE)/H370,100%)</f>
        <v>1</v>
      </c>
      <c r="J370" s="81">
        <f t="shared" si="205"/>
        <v>1</v>
      </c>
      <c r="K370" s="13">
        <f t="shared" si="203"/>
        <v>7206.6319800000001</v>
      </c>
    </row>
    <row r="371" spans="1:11" x14ac:dyDescent="0.25">
      <c r="A371" s="11" t="s">
        <v>62</v>
      </c>
      <c r="B371" s="11" t="s">
        <v>195</v>
      </c>
      <c r="C371" s="11" t="str">
        <f>VLOOKUP(B371,ListaCentralesSIC!$A$2:$C$244,2,FALSE)</f>
        <v>Diesel</v>
      </c>
      <c r="D371" s="11" t="str">
        <f>VLOOKUP(B371,ListaCentralesSIC!$A$2:$C$244,3,FALSE)</f>
        <v>Cardones 220</v>
      </c>
      <c r="E371" s="24"/>
      <c r="F371" s="10" t="s">
        <v>3</v>
      </c>
      <c r="G371" s="10" t="s">
        <v>674</v>
      </c>
      <c r="H371" s="13">
        <f>SUMIF(AuxInyeccionesSIC!$B$2:$B$824,B371,AuxInyeccionesSIC!$C$2:$C$824)</f>
        <v>29.550428580000005</v>
      </c>
      <c r="I371" s="81">
        <f>IF(G371="Indirecta",VLOOKUP(B371,AuxPartFluGWh!$C$5:$U$152,MATCH(E371,AuxPartFluGWh!$D$4:$U$4,0)+1,FALSE)/H371,100%)</f>
        <v>1</v>
      </c>
      <c r="J371" s="81">
        <f t="shared" si="205"/>
        <v>1</v>
      </c>
      <c r="K371" s="13">
        <f t="shared" si="203"/>
        <v>29.550428580000005</v>
      </c>
    </row>
    <row r="372" spans="1:11" x14ac:dyDescent="0.25">
      <c r="A372" s="11" t="s">
        <v>62</v>
      </c>
      <c r="B372" s="11" t="s">
        <v>223</v>
      </c>
      <c r="C372" s="11" t="str">
        <f>VLOOKUP(B372,ListaCentralesSIC!$A$2:$C$244,2,FALSE)</f>
        <v>Solar</v>
      </c>
      <c r="D372" s="11" t="str">
        <f>VLOOKUP(B372,ListaCentralesSIC!$A$2:$C$244,3,FALSE)</f>
        <v>Diego de Almagro 220</v>
      </c>
      <c r="E372" s="24"/>
      <c r="F372" s="10" t="s">
        <v>0</v>
      </c>
      <c r="G372" s="10" t="s">
        <v>674</v>
      </c>
      <c r="H372" s="13">
        <f>SUMIF(AuxInyeccionesSIC!$B$2:$B$824,B372,AuxInyeccionesSIC!$C$2:$C$824)</f>
        <v>427.80324899999999</v>
      </c>
      <c r="I372" s="81">
        <f>IF(G372="Indirecta",VLOOKUP(B372,AuxPartFluGWh!$C$5:$U$152,MATCH(E372,AuxPartFluGWh!$D$4:$U$4,0)+1,FALSE)/H372,100%)</f>
        <v>1</v>
      </c>
      <c r="J372" s="81">
        <f t="shared" si="205"/>
        <v>1</v>
      </c>
      <c r="K372" s="13">
        <f t="shared" si="203"/>
        <v>427.80324899999999</v>
      </c>
    </row>
    <row r="373" spans="1:11" x14ac:dyDescent="0.25">
      <c r="A373" s="11" t="s">
        <v>62</v>
      </c>
      <c r="B373" s="11" t="s">
        <v>225</v>
      </c>
      <c r="C373" s="11" t="str">
        <f>VLOOKUP(B373,ListaCentralesSIC!$A$2:$C$244,2,FALSE)</f>
        <v>Eólica</v>
      </c>
      <c r="D373" s="11" t="str">
        <f>VLOOKUP(B373,ListaCentralesSIC!$A$2:$C$244,3,FALSE)</f>
        <v>Don Goyo 220</v>
      </c>
      <c r="E373" s="24"/>
      <c r="F373" s="10" t="s">
        <v>7</v>
      </c>
      <c r="G373" s="10" t="s">
        <v>674</v>
      </c>
      <c r="H373" s="13">
        <f>SUMIF(AuxInyeccionesSIC!$B$2:$B$824,B373,AuxInyeccionesSIC!$C$2:$C$824)</f>
        <v>1051.732358</v>
      </c>
      <c r="I373" s="81">
        <f>IF(G373="Indirecta",VLOOKUP(B373,AuxPartFluGWh!$C$5:$U$152,MATCH(E373,AuxPartFluGWh!$D$4:$U$4,0)+1,FALSE)/H373,100%)</f>
        <v>1</v>
      </c>
      <c r="J373" s="81">
        <f t="shared" si="205"/>
        <v>1</v>
      </c>
      <c r="K373" s="13">
        <f t="shared" si="203"/>
        <v>1051.732358</v>
      </c>
    </row>
    <row r="374" spans="1:11" x14ac:dyDescent="0.25">
      <c r="A374" s="11" t="s">
        <v>62</v>
      </c>
      <c r="B374" s="11" t="s">
        <v>232</v>
      </c>
      <c r="C374" s="11" t="str">
        <f>VLOOKUP(B374,ListaCentralesSIC!$A$2:$C$244,2,FALSE)</f>
        <v>Eólica</v>
      </c>
      <c r="D374" s="11" t="str">
        <f>VLOOKUP(B374,ListaCentralesSIC!$A$2:$C$244,3,FALSE)</f>
        <v>Las Palmas 220</v>
      </c>
      <c r="E374" s="24"/>
      <c r="F374" s="10" t="s">
        <v>10</v>
      </c>
      <c r="G374" s="10" t="s">
        <v>674</v>
      </c>
      <c r="H374" s="13">
        <f>SUMIF(AuxInyeccionesSIC!$B$2:$B$824,B374,AuxInyeccionesSIC!$C$2:$C$824)</f>
        <v>187.17962499999999</v>
      </c>
      <c r="I374" s="81">
        <f>IF(G374="Indirecta",VLOOKUP(B374,AuxPartFluGWh!$C$5:$U$152,MATCH(E374,AuxPartFluGWh!$D$4:$U$4,0)+1,FALSE)/H374,100%)</f>
        <v>1</v>
      </c>
      <c r="J374" s="81">
        <f t="shared" si="205"/>
        <v>1</v>
      </c>
      <c r="K374" s="13">
        <f t="shared" si="203"/>
        <v>187.17962499999999</v>
      </c>
    </row>
    <row r="375" spans="1:11" x14ac:dyDescent="0.25">
      <c r="A375" s="11" t="s">
        <v>62</v>
      </c>
      <c r="B375" s="11" t="s">
        <v>233</v>
      </c>
      <c r="C375" s="11" t="str">
        <f>VLOOKUP(B375,ListaCentralesSIC!$A$2:$C$244,2,FALSE)</f>
        <v>Eólica</v>
      </c>
      <c r="D375" s="11" t="str">
        <f>VLOOKUP(B375,ListaCentralesSIC!$A$2:$C$244,3,FALSE)</f>
        <v>Las Palmas 220</v>
      </c>
      <c r="E375" s="24"/>
      <c r="F375" s="10" t="s">
        <v>10</v>
      </c>
      <c r="G375" s="10" t="s">
        <v>674</v>
      </c>
      <c r="H375" s="13">
        <f>SUMIF(AuxInyeccionesSIC!$B$2:$B$824,B375,AuxInyeccionesSIC!$C$2:$C$824)</f>
        <v>618.76808900000003</v>
      </c>
      <c r="I375" s="81">
        <f>IF(G375="Indirecta",VLOOKUP(B375,AuxPartFluGWh!$C$5:$U$152,MATCH(E375,AuxPartFluGWh!$D$4:$U$4,0)+1,FALSE)/H375,100%)</f>
        <v>1</v>
      </c>
      <c r="J375" s="81">
        <f t="shared" si="205"/>
        <v>1</v>
      </c>
      <c r="K375" s="13">
        <f t="shared" si="203"/>
        <v>618.76808900000003</v>
      </c>
    </row>
    <row r="376" spans="1:11" x14ac:dyDescent="0.25">
      <c r="A376" s="11" t="s">
        <v>62</v>
      </c>
      <c r="B376" s="11" t="s">
        <v>234</v>
      </c>
      <c r="C376" s="11" t="str">
        <f>VLOOKUP(B376,ListaCentralesSIC!$A$2:$C$244,2,FALSE)</f>
        <v>Eólica</v>
      </c>
      <c r="D376" s="11" t="str">
        <f>VLOOKUP(B376,ListaCentralesSIC!$A$2:$C$244,3,FALSE)</f>
        <v>Talinay 220</v>
      </c>
      <c r="E376" s="31"/>
      <c r="F376" s="10" t="s">
        <v>8</v>
      </c>
      <c r="G376" s="10" t="s">
        <v>674</v>
      </c>
      <c r="H376" s="13">
        <f>SUMIF(AuxInyeccionesSIC!$B$2:$B$824,B376,AuxInyeccionesSIC!$C$2:$C$824)</f>
        <v>637.83905300000004</v>
      </c>
      <c r="I376" s="81">
        <f>IF(G376="Indirecta",VLOOKUP(B376,AuxPartFluGWh!$C$5:$U$152,MATCH(E376,AuxPartFluGWh!$D$4:$U$4,0)+1,FALSE)/H376,100%)</f>
        <v>1</v>
      </c>
      <c r="J376" s="81">
        <f t="shared" si="205"/>
        <v>1</v>
      </c>
      <c r="K376" s="13">
        <f t="shared" si="203"/>
        <v>637.83905300000004</v>
      </c>
    </row>
    <row r="377" spans="1:11" x14ac:dyDescent="0.25">
      <c r="A377" s="11" t="s">
        <v>62</v>
      </c>
      <c r="B377" s="11" t="s">
        <v>235</v>
      </c>
      <c r="C377" s="11" t="str">
        <f>VLOOKUP(B377,ListaCentralesSIC!$A$2:$C$244,2,FALSE)</f>
        <v>Eólica</v>
      </c>
      <c r="D377" s="11" t="str">
        <f>VLOOKUP(B377,ListaCentralesSIC!$A$2:$C$244,3,FALSE)</f>
        <v>Punta Colorada 220</v>
      </c>
      <c r="E377" s="24"/>
      <c r="F377" s="10" t="s">
        <v>5</v>
      </c>
      <c r="G377" s="10" t="s">
        <v>674</v>
      </c>
      <c r="H377" s="13">
        <f>SUMIF(AuxInyeccionesSIC!$B$2:$B$824,B377,AuxInyeccionesSIC!$C$2:$C$824)</f>
        <v>210.50621430000001</v>
      </c>
      <c r="I377" s="81">
        <f>IF(G377="Indirecta",VLOOKUP(B377,AuxPartFluGWh!$C$5:$U$152,MATCH(E377,AuxPartFluGWh!$D$4:$U$4,0)+1,FALSE)/H377,100%)</f>
        <v>1</v>
      </c>
      <c r="J377" s="81">
        <f t="shared" si="205"/>
        <v>1</v>
      </c>
      <c r="K377" s="13">
        <f t="shared" si="203"/>
        <v>210.50621430000001</v>
      </c>
    </row>
    <row r="378" spans="1:11" x14ac:dyDescent="0.25">
      <c r="A378" s="11" t="s">
        <v>62</v>
      </c>
      <c r="B378" s="11" t="s">
        <v>237</v>
      </c>
      <c r="C378" s="11" t="str">
        <f>VLOOKUP(B378,ListaCentralesSIC!$A$2:$C$244,2,FALSE)</f>
        <v>Eólica</v>
      </c>
      <c r="D378" s="11" t="str">
        <f>VLOOKUP(B378,ListaCentralesSIC!$A$2:$C$244,3,FALSE)</f>
        <v>Las Palmas 220</v>
      </c>
      <c r="E378" s="24"/>
      <c r="F378" s="10" t="s">
        <v>10</v>
      </c>
      <c r="G378" s="10" t="s">
        <v>674</v>
      </c>
      <c r="H378" s="13">
        <f>SUMIF(AuxInyeccionesSIC!$B$2:$B$824,B378,AuxInyeccionesSIC!$C$2:$C$824)</f>
        <v>457.38989300000003</v>
      </c>
      <c r="I378" s="81">
        <f>IF(G378="Indirecta",VLOOKUP(B378,AuxPartFluGWh!$C$5:$U$152,MATCH(E378,AuxPartFluGWh!$D$4:$U$4,0)+1,FALSE)/H378,100%)</f>
        <v>1</v>
      </c>
      <c r="J378" s="81">
        <f t="shared" si="205"/>
        <v>1</v>
      </c>
      <c r="K378" s="13">
        <f t="shared" si="203"/>
        <v>457.38989300000003</v>
      </c>
    </row>
    <row r="379" spans="1:11" x14ac:dyDescent="0.25">
      <c r="A379" s="11" t="s">
        <v>62</v>
      </c>
      <c r="B379" s="11" t="s">
        <v>241</v>
      </c>
      <c r="C379" s="11" t="str">
        <f>VLOOKUP(B379,ListaCentralesSIC!$A$2:$C$244,2,FALSE)</f>
        <v>Diesel</v>
      </c>
      <c r="D379" s="11" t="str">
        <f>VLOOKUP(B379,ListaCentralesSIC!$A$2:$C$244,3,FALSE)</f>
        <v>Los Vilos 220</v>
      </c>
      <c r="E379" s="24"/>
      <c r="F379" s="10" t="s">
        <v>11</v>
      </c>
      <c r="G379" s="10" t="s">
        <v>674</v>
      </c>
      <c r="H379" s="13">
        <f>SUMIF(AuxInyeccionesSIC!$B$2:$B$824,B379,AuxInyeccionesSIC!$C$2:$C$824)</f>
        <v>119.68064283999999</v>
      </c>
      <c r="I379" s="81">
        <f>IF(G379="Indirecta",VLOOKUP(B379,AuxPartFluGWh!$C$5:$U$152,MATCH(E379,AuxPartFluGWh!$D$4:$U$4,0)+1,FALSE)/H379,100%)</f>
        <v>1</v>
      </c>
      <c r="J379" s="81">
        <f t="shared" si="205"/>
        <v>1</v>
      </c>
      <c r="K379" s="13">
        <f t="shared" si="203"/>
        <v>119.68064283999999</v>
      </c>
    </row>
    <row r="380" spans="1:11" x14ac:dyDescent="0.25">
      <c r="A380" s="11" t="s">
        <v>62</v>
      </c>
      <c r="B380" s="11" t="s">
        <v>242</v>
      </c>
      <c r="C380" s="11" t="str">
        <f>VLOOKUP(B380,ListaCentralesSIC!$A$2:$C$244,2,FALSE)</f>
        <v>Diesel</v>
      </c>
      <c r="D380" s="11" t="str">
        <f>VLOOKUP(B380,ListaCentralesSIC!$A$2:$C$244,3,FALSE)</f>
        <v>Los Vilos 220</v>
      </c>
      <c r="E380" s="24"/>
      <c r="F380" s="10" t="s">
        <v>11</v>
      </c>
      <c r="G380" s="10" t="s">
        <v>674</v>
      </c>
      <c r="H380" s="13">
        <f>SUMIF(AuxInyeccionesSIC!$B$2:$B$824,B380,AuxInyeccionesSIC!$C$2:$C$824)</f>
        <v>2.7213392800000005</v>
      </c>
      <c r="I380" s="81">
        <f>IF(G380="Indirecta",VLOOKUP(B380,AuxPartFluGWh!$C$5:$U$152,MATCH(E380,AuxPartFluGWh!$D$4:$U$4,0)+1,FALSE)/H380,100%)</f>
        <v>1</v>
      </c>
      <c r="J380" s="81">
        <f t="shared" si="205"/>
        <v>1</v>
      </c>
      <c r="K380" s="13">
        <f t="shared" si="203"/>
        <v>2.7213392800000005</v>
      </c>
    </row>
    <row r="381" spans="1:11" x14ac:dyDescent="0.25">
      <c r="A381" s="11" t="s">
        <v>62</v>
      </c>
      <c r="B381" s="11" t="s">
        <v>245</v>
      </c>
      <c r="C381" s="11" t="str">
        <f>VLOOKUP(B381,ListaCentralesSIC!$A$2:$C$244,2,FALSE)</f>
        <v>Carbón</v>
      </c>
      <c r="D381" s="11" t="str">
        <f>VLOOKUP(B381,ListaCentralesSIC!$A$2:$C$244,3,FALSE)</f>
        <v>Guacolda 220</v>
      </c>
      <c r="E381" s="24"/>
      <c r="F381" s="10" t="s">
        <v>4</v>
      </c>
      <c r="G381" s="10" t="s">
        <v>674</v>
      </c>
      <c r="H381" s="13">
        <f>SUMIF(AuxInyeccionesSIC!$B$2:$B$824,B381,AuxInyeccionesSIC!$C$2:$C$824)</f>
        <v>4339.9515959999999</v>
      </c>
      <c r="I381" s="81">
        <f>IF(G381="Indirecta",VLOOKUP(B381,AuxPartFluGWh!$C$5:$U$152,MATCH(E381,AuxPartFluGWh!$D$4:$U$4,0)+1,FALSE)/H381,100%)</f>
        <v>1</v>
      </c>
      <c r="J381" s="81">
        <f t="shared" si="205"/>
        <v>1</v>
      </c>
      <c r="K381" s="13">
        <f t="shared" si="203"/>
        <v>4339.9515959999999</v>
      </c>
    </row>
    <row r="382" spans="1:11" x14ac:dyDescent="0.25">
      <c r="A382" s="11" t="s">
        <v>62</v>
      </c>
      <c r="B382" s="11" t="s">
        <v>246</v>
      </c>
      <c r="C382" s="11" t="str">
        <f>VLOOKUP(B382,ListaCentralesSIC!$A$2:$C$244,2,FALSE)</f>
        <v>Carbón</v>
      </c>
      <c r="D382" s="11" t="str">
        <f>VLOOKUP(B382,ListaCentralesSIC!$A$2:$C$244,3,FALSE)</f>
        <v>Guacolda 220</v>
      </c>
      <c r="E382" s="31"/>
      <c r="F382" s="10" t="s">
        <v>4</v>
      </c>
      <c r="G382" s="10" t="s">
        <v>674</v>
      </c>
      <c r="H382" s="13">
        <f>SUMIF(AuxInyeccionesSIC!$B$2:$B$824,B382,AuxInyeccionesSIC!$C$2:$C$824)</f>
        <v>4324.559217</v>
      </c>
      <c r="I382" s="81">
        <f>IF(G382="Indirecta",VLOOKUP(B382,AuxPartFluGWh!$C$5:$U$152,MATCH(E382,AuxPartFluGWh!$D$4:$U$4,0)+1,FALSE)/H382,100%)</f>
        <v>1</v>
      </c>
      <c r="J382" s="81">
        <f t="shared" si="205"/>
        <v>1</v>
      </c>
      <c r="K382" s="13">
        <f t="shared" si="203"/>
        <v>4324.559217</v>
      </c>
    </row>
    <row r="383" spans="1:11" x14ac:dyDescent="0.25">
      <c r="A383" s="11" t="s">
        <v>62</v>
      </c>
      <c r="B383" s="11" t="s">
        <v>247</v>
      </c>
      <c r="C383" s="11" t="str">
        <f>VLOOKUP(B383,ListaCentralesSIC!$A$2:$C$244,2,FALSE)</f>
        <v>Carbón</v>
      </c>
      <c r="D383" s="11" t="str">
        <f>VLOOKUP(B383,ListaCentralesSIC!$A$2:$C$244,3,FALSE)</f>
        <v>Guacolda 220</v>
      </c>
      <c r="E383" s="24"/>
      <c r="F383" s="10" t="s">
        <v>4</v>
      </c>
      <c r="G383" s="10" t="s">
        <v>674</v>
      </c>
      <c r="H383" s="13">
        <f>SUMIF(AuxInyeccionesSIC!$B$2:$B$824,B383,AuxInyeccionesSIC!$C$2:$C$824)</f>
        <v>3815.3312390000001</v>
      </c>
      <c r="I383" s="81">
        <f>IF(G383="Indirecta",VLOOKUP(B383,AuxPartFluGWh!$C$5:$U$152,MATCH(E383,AuxPartFluGWh!$D$4:$U$4,0)+1,FALSE)/H383,100%)</f>
        <v>1</v>
      </c>
      <c r="J383" s="81">
        <f t="shared" si="205"/>
        <v>1</v>
      </c>
      <c r="K383" s="13">
        <f t="shared" si="203"/>
        <v>3815.3312390000001</v>
      </c>
    </row>
    <row r="384" spans="1:11" x14ac:dyDescent="0.25">
      <c r="A384" s="11" t="s">
        <v>62</v>
      </c>
      <c r="B384" s="11" t="s">
        <v>248</v>
      </c>
      <c r="C384" s="11" t="str">
        <f>VLOOKUP(B384,ListaCentralesSIC!$A$2:$C$244,2,FALSE)</f>
        <v>Carbón</v>
      </c>
      <c r="D384" s="11" t="str">
        <f>VLOOKUP(B384,ListaCentralesSIC!$A$2:$C$244,3,FALSE)</f>
        <v>Guacolda 220</v>
      </c>
      <c r="E384" s="24"/>
      <c r="F384" s="10" t="s">
        <v>4</v>
      </c>
      <c r="G384" s="10" t="s">
        <v>674</v>
      </c>
      <c r="H384" s="13">
        <f>SUMIF(AuxInyeccionesSIC!$B$2:$B$824,B384,AuxInyeccionesSIC!$C$2:$C$824)</f>
        <v>4273.9382660000001</v>
      </c>
      <c r="I384" s="81">
        <f>IF(G384="Indirecta",VLOOKUP(B384,AuxPartFluGWh!$C$5:$U$152,MATCH(E384,AuxPartFluGWh!$D$4:$U$4,0)+1,FALSE)/H384,100%)</f>
        <v>1</v>
      </c>
      <c r="J384" s="81">
        <f t="shared" si="205"/>
        <v>1</v>
      </c>
      <c r="K384" s="13">
        <f t="shared" si="203"/>
        <v>4273.9382660000001</v>
      </c>
    </row>
    <row r="385" spans="1:11" x14ac:dyDescent="0.25">
      <c r="A385" s="11" t="s">
        <v>62</v>
      </c>
      <c r="B385" s="11" t="s">
        <v>249</v>
      </c>
      <c r="C385" s="11" t="str">
        <f>VLOOKUP(B385,ListaCentralesSIC!$A$2:$C$244,2,FALSE)</f>
        <v>Carbón</v>
      </c>
      <c r="D385" s="11" t="str">
        <f>VLOOKUP(B385,ListaCentralesSIC!$A$2:$C$244,3,FALSE)</f>
        <v>Guacolda 220</v>
      </c>
      <c r="E385" s="31"/>
      <c r="F385" s="10" t="s">
        <v>4</v>
      </c>
      <c r="G385" s="10" t="s">
        <v>674</v>
      </c>
      <c r="H385" s="13">
        <f>SUMIF(AuxInyeccionesSIC!$B$2:$B$824,B385,AuxInyeccionesSIC!$C$2:$C$824)</f>
        <v>2599.440505</v>
      </c>
      <c r="I385" s="81">
        <f>IF(G385="Indirecta",VLOOKUP(B385,AuxPartFluGWh!$C$5:$U$152,MATCH(E385,AuxPartFluGWh!$D$4:$U$4,0)+1,FALSE)/H385,100%)</f>
        <v>1</v>
      </c>
      <c r="J385" s="81">
        <f t="shared" si="205"/>
        <v>1</v>
      </c>
      <c r="K385" s="13">
        <f t="shared" si="203"/>
        <v>2599.440505</v>
      </c>
    </row>
    <row r="386" spans="1:11" x14ac:dyDescent="0.25">
      <c r="A386" s="11" t="s">
        <v>62</v>
      </c>
      <c r="B386" s="11" t="s">
        <v>266</v>
      </c>
      <c r="C386" s="11" t="str">
        <f>VLOOKUP(B386,ListaCentralesSIC!$A$2:$C$244,2,FALSE)</f>
        <v>Solar</v>
      </c>
      <c r="D386" s="11" t="str">
        <f>VLOOKUP(B386,ListaCentralesSIC!$A$2:$C$244,3,FALSE)</f>
        <v>Diego de Almagro 220</v>
      </c>
      <c r="E386" s="31"/>
      <c r="F386" s="10" t="s">
        <v>0</v>
      </c>
      <c r="G386" s="10" t="s">
        <v>674</v>
      </c>
      <c r="H386" s="13">
        <f>SUMIF(AuxInyeccionesSIC!$B$2:$B$824,B386,AuxInyeccionesSIC!$C$2:$C$824)</f>
        <v>457.31700000000001</v>
      </c>
      <c r="I386" s="81">
        <f>IF(G386="Indirecta",VLOOKUP(B386,AuxPartFluGWh!$C$5:$U$152,MATCH(E386,AuxPartFluGWh!$D$4:$U$4,0)+1,FALSE)/H386,100%)</f>
        <v>1</v>
      </c>
      <c r="J386" s="81">
        <f t="shared" si="205"/>
        <v>1</v>
      </c>
      <c r="K386" s="13">
        <f t="shared" si="203"/>
        <v>457.31700000000001</v>
      </c>
    </row>
    <row r="387" spans="1:11" x14ac:dyDescent="0.25">
      <c r="A387" s="11" t="s">
        <v>62</v>
      </c>
      <c r="B387" s="11" t="s">
        <v>276</v>
      </c>
      <c r="C387" s="11" t="str">
        <f>VLOOKUP(B387,ListaCentralesSIC!$A$2:$C$244,2,FALSE)</f>
        <v>Solar</v>
      </c>
      <c r="D387" s="11" t="str">
        <f>VLOOKUP(B387,ListaCentralesSIC!$A$2:$C$244,3,FALSE)</f>
        <v>Cardones 220</v>
      </c>
      <c r="E387" s="24"/>
      <c r="F387" s="10" t="s">
        <v>3</v>
      </c>
      <c r="G387" s="10" t="s">
        <v>674</v>
      </c>
      <c r="H387" s="13">
        <f>SUMIF(AuxInyeccionesSIC!$B$2:$B$824,B387,AuxInyeccionesSIC!$C$2:$C$824)</f>
        <v>1083.8599999999999</v>
      </c>
      <c r="I387" s="81">
        <f>IF(G387="Indirecta",VLOOKUP(B387,AuxPartFluGWh!$C$5:$U$152,MATCH(E387,AuxPartFluGWh!$D$4:$U$4,0)+1,FALSE)/H387,100%)</f>
        <v>1</v>
      </c>
      <c r="J387" s="81">
        <f t="shared" si="205"/>
        <v>1</v>
      </c>
      <c r="K387" s="13">
        <f t="shared" si="203"/>
        <v>1083.8599999999999</v>
      </c>
    </row>
    <row r="388" spans="1:11" x14ac:dyDescent="0.25">
      <c r="A388" s="11" t="s">
        <v>62</v>
      </c>
      <c r="B388" s="11" t="s">
        <v>280</v>
      </c>
      <c r="C388" s="11" t="str">
        <f>VLOOKUP(B388,ListaCentralesSIC!$A$2:$C$244,2,FALSE)</f>
        <v>Eólica</v>
      </c>
      <c r="D388" s="11" t="str">
        <f>VLOOKUP(B388,ListaCentralesSIC!$A$2:$C$244,3,FALSE)</f>
        <v>Los Vilos 220</v>
      </c>
      <c r="E388" s="24"/>
      <c r="F388" s="10" t="s">
        <v>11</v>
      </c>
      <c r="G388" s="10" t="s">
        <v>674</v>
      </c>
      <c r="H388" s="13">
        <f>SUMIF(AuxInyeccionesSIC!$B$2:$B$824,B388,AuxInyeccionesSIC!$C$2:$C$824)</f>
        <v>1157.782179</v>
      </c>
      <c r="I388" s="81">
        <f>IF(G388="Indirecta",VLOOKUP(B388,AuxPartFluGWh!$C$5:$U$152,MATCH(E388,AuxPartFluGWh!$D$4:$U$4,0)+1,FALSE)/H388,100%)</f>
        <v>1</v>
      </c>
      <c r="J388" s="81">
        <f t="shared" si="205"/>
        <v>1</v>
      </c>
      <c r="K388" s="13">
        <f t="shared" si="203"/>
        <v>1157.782179</v>
      </c>
    </row>
    <row r="389" spans="1:11" x14ac:dyDescent="0.25">
      <c r="A389" s="11" t="s">
        <v>62</v>
      </c>
      <c r="B389" s="11" t="s">
        <v>288</v>
      </c>
      <c r="C389" s="11" t="str">
        <f>VLOOKUP(B389,ListaCentralesSIC!$A$2:$C$244,2,FALSE)</f>
        <v>Solar</v>
      </c>
      <c r="D389" s="11" t="str">
        <f>VLOOKUP(B389,ListaCentralesSIC!$A$2:$C$244,3,FALSE)</f>
        <v>Carrera Pinto 220</v>
      </c>
      <c r="E389" s="24"/>
      <c r="F389" s="10" t="s">
        <v>1</v>
      </c>
      <c r="G389" s="10" t="s">
        <v>674</v>
      </c>
      <c r="H389" s="13">
        <f>SUMIF(AuxInyeccionesSIC!$B$2:$B$824,B389,AuxInyeccionesSIC!$C$2:$C$824)</f>
        <v>1852.601375</v>
      </c>
      <c r="I389" s="81">
        <f>IF(G389="Indirecta",VLOOKUP(B389,AuxPartFluGWh!$C$5:$U$152,MATCH(E389,AuxPartFluGWh!$D$4:$U$4,0)+1,FALSE)/H389,100%)</f>
        <v>1</v>
      </c>
      <c r="J389" s="81">
        <f t="shared" ref="J389:J422" si="207">IF(G389="Directa",100%,I389/L389)</f>
        <v>1</v>
      </c>
      <c r="K389" s="13">
        <f t="shared" si="203"/>
        <v>1852.601375</v>
      </c>
    </row>
    <row r="390" spans="1:11" x14ac:dyDescent="0.25">
      <c r="A390" s="11" t="s">
        <v>62</v>
      </c>
      <c r="B390" s="11" t="s">
        <v>295</v>
      </c>
      <c r="C390" s="11" t="str">
        <f>VLOOKUP(B390,ListaCentralesSIC!$A$2:$C$244,2,FALSE)</f>
        <v>Eólica</v>
      </c>
      <c r="D390" s="11" t="str">
        <f>VLOOKUP(B390,ListaCentralesSIC!$A$2:$C$244,3,FALSE)</f>
        <v>Monte Redondo 220</v>
      </c>
      <c r="E390" s="24"/>
      <c r="F390" s="10" t="s">
        <v>9</v>
      </c>
      <c r="G390" s="10" t="s">
        <v>674</v>
      </c>
      <c r="H390" s="13">
        <f>SUMIF(AuxInyeccionesSIC!$B$2:$B$824,B390,AuxInyeccionesSIC!$C$2:$C$824)</f>
        <v>477.27207100000004</v>
      </c>
      <c r="I390" s="81">
        <f>IF(G390="Indirecta",VLOOKUP(B390,AuxPartFluGWh!$C$5:$U$152,MATCH(E390,AuxPartFluGWh!$D$4:$U$4,0)+1,FALSE)/H390,100%)</f>
        <v>1</v>
      </c>
      <c r="J390" s="81">
        <f t="shared" si="207"/>
        <v>1</v>
      </c>
      <c r="K390" s="13">
        <f t="shared" si="203"/>
        <v>477.27207100000004</v>
      </c>
    </row>
    <row r="391" spans="1:11" x14ac:dyDescent="0.25">
      <c r="A391" s="11" t="s">
        <v>62</v>
      </c>
      <c r="B391" s="11" t="s">
        <v>313</v>
      </c>
      <c r="C391" s="11" t="str">
        <f>VLOOKUP(B391,ListaCentralesSIC!$A$2:$C$244,2,FALSE)</f>
        <v>Diesel</v>
      </c>
      <c r="D391" s="11" t="str">
        <f>VLOOKUP(B391,ListaCentralesSIC!$A$2:$C$244,3,FALSE)</f>
        <v>Los Vilos 220</v>
      </c>
      <c r="E391" s="24"/>
      <c r="F391" s="10" t="s">
        <v>11</v>
      </c>
      <c r="G391" s="10" t="s">
        <v>674</v>
      </c>
      <c r="H391" s="13">
        <f>SUMIF(AuxInyeccionesSIC!$B$2:$B$824,B391,AuxInyeccionesSIC!$C$2:$C$824)</f>
        <v>28.375696419999997</v>
      </c>
      <c r="I391" s="81">
        <f>IF(G391="Indirecta",VLOOKUP(B391,AuxPartFluGWh!$C$5:$U$152,MATCH(E391,AuxPartFluGWh!$D$4:$U$4,0)+1,FALSE)/H391,100%)</f>
        <v>1</v>
      </c>
      <c r="J391" s="81">
        <f t="shared" si="207"/>
        <v>1</v>
      </c>
      <c r="K391" s="13">
        <f t="shared" si="203"/>
        <v>28.375696419999997</v>
      </c>
    </row>
    <row r="392" spans="1:11" x14ac:dyDescent="0.25">
      <c r="A392" s="11" t="s">
        <v>62</v>
      </c>
      <c r="B392" s="11" t="s">
        <v>314</v>
      </c>
      <c r="C392" s="11" t="str">
        <f>VLOOKUP(B392,ListaCentralesSIC!$A$2:$C$244,2,FALSE)</f>
        <v>Diesel</v>
      </c>
      <c r="D392" s="11" t="str">
        <f>VLOOKUP(B392,ListaCentralesSIC!$A$2:$C$244,3,FALSE)</f>
        <v>Los Vilos 220</v>
      </c>
      <c r="E392" s="24"/>
      <c r="F392" s="10" t="s">
        <v>11</v>
      </c>
      <c r="G392" s="10" t="s">
        <v>674</v>
      </c>
      <c r="H392" s="13">
        <f>SUMIF(AuxInyeccionesSIC!$B$2:$B$824,B392,AuxInyeccionesSIC!$C$2:$C$824)</f>
        <v>0.83412499999999989</v>
      </c>
      <c r="I392" s="81">
        <f>IF(G392="Indirecta",VLOOKUP(B392,AuxPartFluGWh!$C$5:$U$152,MATCH(E392,AuxPartFluGWh!$D$4:$U$4,0)+1,FALSE)/H392,100%)</f>
        <v>1</v>
      </c>
      <c r="J392" s="81">
        <f t="shared" si="207"/>
        <v>1</v>
      </c>
      <c r="K392" s="13">
        <f t="shared" si="203"/>
        <v>0.83412499999999989</v>
      </c>
    </row>
    <row r="393" spans="1:11" x14ac:dyDescent="0.25">
      <c r="A393" s="11" t="s">
        <v>62</v>
      </c>
      <c r="B393" s="11" t="s">
        <v>318</v>
      </c>
      <c r="C393" s="11" t="str">
        <f>VLOOKUP(B393,ListaCentralesSIC!$A$2:$C$244,2,FALSE)</f>
        <v>Solar</v>
      </c>
      <c r="D393" s="11" t="str">
        <f>VLOOKUP(B393,ListaCentralesSIC!$A$2:$C$244,3,FALSE)</f>
        <v>Diego de Almagro 220</v>
      </c>
      <c r="E393" s="24"/>
      <c r="F393" s="10" t="s">
        <v>0</v>
      </c>
      <c r="G393" s="10" t="s">
        <v>674</v>
      </c>
      <c r="H393" s="13">
        <f>SUMIF(AuxInyeccionesSIC!$B$2:$B$824,B393,AuxInyeccionesSIC!$C$2:$C$824)</f>
        <v>832.70064290000005</v>
      </c>
      <c r="I393" s="81">
        <f>IF(G393="Indirecta",VLOOKUP(B393,AuxPartFluGWh!$C$5:$U$152,MATCH(E393,AuxPartFluGWh!$D$4:$U$4,0)+1,FALSE)/H393,100%)</f>
        <v>1</v>
      </c>
      <c r="J393" s="81">
        <f t="shared" si="207"/>
        <v>1</v>
      </c>
      <c r="K393" s="13">
        <f t="shared" ref="K393:K422" si="208">H393*J393</f>
        <v>832.70064290000005</v>
      </c>
    </row>
    <row r="394" spans="1:11" x14ac:dyDescent="0.25">
      <c r="A394" s="11" t="s">
        <v>62</v>
      </c>
      <c r="B394" s="11" t="s">
        <v>320</v>
      </c>
      <c r="C394" s="11" t="str">
        <f>VLOOKUP(B394,ListaCentralesSIC!$A$2:$C$244,2,FALSE)</f>
        <v>Solar</v>
      </c>
      <c r="D394" s="11" t="str">
        <f>VLOOKUP(B394,ListaCentralesSIC!$A$2:$C$244,3,FALSE)</f>
        <v>Diego de Almagro 220</v>
      </c>
      <c r="E394" s="24"/>
      <c r="F394" s="10" t="s">
        <v>0</v>
      </c>
      <c r="G394" s="10" t="s">
        <v>674</v>
      </c>
      <c r="H394" s="13">
        <f>SUMIF(AuxInyeccionesSIC!$B$2:$B$824,B394,AuxInyeccionesSIC!$C$2:$C$824)</f>
        <v>554.38100000000009</v>
      </c>
      <c r="I394" s="81">
        <f>IF(G394="Indirecta",VLOOKUP(B394,AuxPartFluGWh!$C$5:$U$152,MATCH(E394,AuxPartFluGWh!$D$4:$U$4,0)+1,FALSE)/H394,100%)</f>
        <v>1</v>
      </c>
      <c r="J394" s="81">
        <f t="shared" si="207"/>
        <v>1</v>
      </c>
      <c r="K394" s="13">
        <f t="shared" si="208"/>
        <v>554.38100000000009</v>
      </c>
    </row>
    <row r="395" spans="1:11" x14ac:dyDescent="0.25">
      <c r="A395" s="11" t="s">
        <v>62</v>
      </c>
      <c r="B395" s="11" t="s">
        <v>331</v>
      </c>
      <c r="C395" s="11" t="str">
        <f>VLOOKUP(B395,ListaCentralesSIC!$A$2:$C$244,2,FALSE)</f>
        <v>Diesel</v>
      </c>
      <c r="D395" s="11" t="str">
        <f>VLOOKUP(B395,ListaCentralesSIC!$A$2:$C$244,3,FALSE)</f>
        <v>Punta Colorada 220</v>
      </c>
      <c r="E395" s="24"/>
      <c r="F395" s="10" t="s">
        <v>5</v>
      </c>
      <c r="G395" s="10" t="s">
        <v>674</v>
      </c>
      <c r="H395" s="13">
        <f>SUMIF(AuxInyeccionesSIC!$B$2:$B$824,B395,AuxInyeccionesSIC!$C$2:$C$824)</f>
        <v>64.758499959999995</v>
      </c>
      <c r="I395" s="81">
        <f>IF(G395="Indirecta",VLOOKUP(B395,AuxPartFluGWh!$C$5:$U$152,MATCH(E395,AuxPartFluGWh!$D$4:$U$4,0)+1,FALSE)/H395,100%)</f>
        <v>1</v>
      </c>
      <c r="J395" s="81">
        <f t="shared" si="207"/>
        <v>1</v>
      </c>
      <c r="K395" s="13">
        <f t="shared" si="208"/>
        <v>64.758499959999995</v>
      </c>
    </row>
    <row r="396" spans="1:11" x14ac:dyDescent="0.25">
      <c r="A396" s="11" t="s">
        <v>62</v>
      </c>
      <c r="B396" s="11" t="s">
        <v>332</v>
      </c>
      <c r="C396" s="11" t="str">
        <f>VLOOKUP(B396,ListaCentralesSIC!$A$2:$C$244,2,FALSE)</f>
        <v>Eólica</v>
      </c>
      <c r="D396" s="11" t="str">
        <f>VLOOKUP(B396,ListaCentralesSIC!$A$2:$C$244,3,FALSE)</f>
        <v>Las Palmas 220</v>
      </c>
      <c r="E396" s="31"/>
      <c r="F396" s="10" t="s">
        <v>10</v>
      </c>
      <c r="G396" s="10" t="s">
        <v>674</v>
      </c>
      <c r="H396" s="13">
        <f>SUMIF(AuxInyeccionesSIC!$B$2:$B$824,B396,AuxInyeccionesSIC!$C$2:$C$824)</f>
        <v>447.44035700000001</v>
      </c>
      <c r="I396" s="81">
        <f>IF(G396="Indirecta",VLOOKUP(B396,AuxPartFluGWh!$C$5:$U$152,MATCH(E396,AuxPartFluGWh!$D$4:$U$4,0)+1,FALSE)/H396,100%)</f>
        <v>1</v>
      </c>
      <c r="J396" s="81">
        <f t="shared" si="207"/>
        <v>1</v>
      </c>
      <c r="K396" s="13">
        <f t="shared" si="208"/>
        <v>447.44035700000001</v>
      </c>
    </row>
    <row r="397" spans="1:11" x14ac:dyDescent="0.25">
      <c r="A397" s="11" t="s">
        <v>62</v>
      </c>
      <c r="B397" s="11" t="s">
        <v>339</v>
      </c>
      <c r="C397" s="11" t="str">
        <f>VLOOKUP(B397,ListaCentralesSIC!$A$2:$C$244,2,FALSE)</f>
        <v>GNL/Diesel</v>
      </c>
      <c r="D397" s="11" t="str">
        <f>VLOOKUP(B397,ListaCentralesSIC!$A$2:$C$244,3,FALSE)</f>
        <v>Nogales 220</v>
      </c>
      <c r="E397" s="31"/>
      <c r="F397" s="10" t="s">
        <v>12</v>
      </c>
      <c r="G397" s="10" t="s">
        <v>674</v>
      </c>
      <c r="H397" s="13">
        <f>SUMIF(AuxInyeccionesSIC!$B$2:$B$824,B397,AuxInyeccionesSIC!$C$2:$C$824)</f>
        <v>1053.0121999999999</v>
      </c>
      <c r="I397" s="81">
        <f>IF(G397="Indirecta",VLOOKUP(B397,AuxPartFluGWh!$C$5:$U$152,MATCH(E397,AuxPartFluGWh!$D$4:$U$4,0)+1,FALSE)/H397,100%)</f>
        <v>1</v>
      </c>
      <c r="J397" s="81">
        <f t="shared" si="207"/>
        <v>1</v>
      </c>
      <c r="K397" s="13">
        <f t="shared" si="208"/>
        <v>1053.0121999999999</v>
      </c>
    </row>
    <row r="398" spans="1:11" x14ac:dyDescent="0.25">
      <c r="A398" s="11" t="s">
        <v>62</v>
      </c>
      <c r="B398" s="11" t="s">
        <v>345</v>
      </c>
      <c r="C398" s="11" t="str">
        <f>VLOOKUP(B398,ListaCentralesSIC!$A$2:$C$244,2,FALSE)</f>
        <v>Pasada</v>
      </c>
      <c r="D398" s="11" t="str">
        <f>VLOOKUP(B398,ListaCentralesSIC!$A$2:$C$244,3,FALSE)</f>
        <v>Pichirrahue 220</v>
      </c>
      <c r="E398" s="24"/>
      <c r="F398" s="10" t="s">
        <v>35</v>
      </c>
      <c r="G398" s="10" t="s">
        <v>674</v>
      </c>
      <c r="H398" s="13">
        <f>SUMIF(AuxInyeccionesSIC!$B$2:$B$824,B398,AuxInyeccionesSIC!$C$2:$C$824)</f>
        <v>1189.1591250000001</v>
      </c>
      <c r="I398" s="81">
        <f>IF(G398="Indirecta",VLOOKUP(B398,AuxPartFluGWh!$C$5:$U$152,MATCH(E398,AuxPartFluGWh!$D$4:$U$4,0)+1,FALSE)/H398,100%)</f>
        <v>1</v>
      </c>
      <c r="J398" s="81">
        <f t="shared" si="207"/>
        <v>1</v>
      </c>
      <c r="K398" s="13">
        <f t="shared" si="208"/>
        <v>1189.1591250000001</v>
      </c>
    </row>
    <row r="399" spans="1:11" x14ac:dyDescent="0.25">
      <c r="A399" s="11" t="s">
        <v>62</v>
      </c>
      <c r="B399" s="11" t="s">
        <v>347</v>
      </c>
      <c r="C399" s="11" t="str">
        <f>VLOOKUP(B399,ListaCentralesSIC!$A$2:$C$244,2,FALSE)</f>
        <v>Solar</v>
      </c>
      <c r="D399" s="11" t="str">
        <f>VLOOKUP(B399,ListaCentralesSIC!$A$2:$C$244,3,FALSE)</f>
        <v>Diego de Almagro 220</v>
      </c>
      <c r="E399" s="24"/>
      <c r="F399" s="10" t="s">
        <v>0</v>
      </c>
      <c r="G399" s="10" t="s">
        <v>674</v>
      </c>
      <c r="H399" s="13">
        <f>SUMIF(AuxInyeccionesSIC!$B$2:$B$824,B399,AuxInyeccionesSIC!$C$2:$C$824)</f>
        <v>814.40278599999999</v>
      </c>
      <c r="I399" s="81">
        <f>IF(G399="Indirecta",VLOOKUP(B399,AuxPartFluGWh!$C$5:$U$152,MATCH(E399,AuxPartFluGWh!$D$4:$U$4,0)+1,FALSE)/H399,100%)</f>
        <v>1</v>
      </c>
      <c r="J399" s="81">
        <f t="shared" si="207"/>
        <v>1</v>
      </c>
      <c r="K399" s="13">
        <f t="shared" si="208"/>
        <v>814.40278599999999</v>
      </c>
    </row>
    <row r="400" spans="1:11" x14ac:dyDescent="0.25">
      <c r="A400" s="11" t="s">
        <v>62</v>
      </c>
      <c r="B400" s="11" t="s">
        <v>349</v>
      </c>
      <c r="C400" s="11" t="str">
        <f>VLOOKUP(B400,ListaCentralesSIC!$A$2:$C$244,2,FALSE)</f>
        <v>Solar</v>
      </c>
      <c r="D400" s="11" t="str">
        <f>VLOOKUP(B400,ListaCentralesSIC!$A$2:$C$244,3,FALSE)</f>
        <v>San Andres 220</v>
      </c>
      <c r="E400" s="24"/>
      <c r="F400" s="10" t="s">
        <v>2</v>
      </c>
      <c r="G400" s="10" t="s">
        <v>674</v>
      </c>
      <c r="H400" s="13">
        <f>SUMIF(AuxInyeccionesSIC!$B$2:$B$824,B400,AuxInyeccionesSIC!$C$2:$C$824)</f>
        <v>550.08799999999997</v>
      </c>
      <c r="I400" s="81">
        <f>IF(G400="Indirecta",VLOOKUP(B400,AuxPartFluGWh!$C$5:$U$152,MATCH(E400,AuxPartFluGWh!$D$4:$U$4,0)+1,FALSE)/H400,100%)</f>
        <v>1</v>
      </c>
      <c r="J400" s="81">
        <f t="shared" si="207"/>
        <v>1</v>
      </c>
      <c r="K400" s="13">
        <f t="shared" si="208"/>
        <v>550.08799999999997</v>
      </c>
    </row>
    <row r="401" spans="1:11" x14ac:dyDescent="0.25">
      <c r="A401" s="11" t="s">
        <v>62</v>
      </c>
      <c r="B401" s="11" t="s">
        <v>363</v>
      </c>
      <c r="C401" s="11" t="str">
        <f>VLOOKUP(B401,ListaCentralesSIC!$A$2:$C$244,2,FALSE)</f>
        <v>Solar</v>
      </c>
      <c r="D401" s="11" t="str">
        <f>VLOOKUP(B401,ListaCentralesSIC!$A$2:$C$244,3,FALSE)</f>
        <v>Diego de Almagro 220</v>
      </c>
      <c r="E401" s="24"/>
      <c r="F401" s="10" t="s">
        <v>0</v>
      </c>
      <c r="G401" s="10" t="s">
        <v>674</v>
      </c>
      <c r="H401" s="13">
        <f>SUMIF(AuxInyeccionesSIC!$B$2:$B$824,B401,AuxInyeccionesSIC!$C$2:$C$824)</f>
        <v>610.32414289999997</v>
      </c>
      <c r="I401" s="81">
        <f>IF(G401="Indirecta",VLOOKUP(B401,AuxPartFluGWh!$C$5:$U$152,MATCH(E401,AuxPartFluGWh!$D$4:$U$4,0)+1,FALSE)/H401,100%)</f>
        <v>1</v>
      </c>
      <c r="J401" s="81">
        <f t="shared" si="207"/>
        <v>1</v>
      </c>
      <c r="K401" s="13">
        <f t="shared" si="208"/>
        <v>610.32414289999997</v>
      </c>
    </row>
    <row r="402" spans="1:11" x14ac:dyDescent="0.25">
      <c r="A402" s="11" t="s">
        <v>62</v>
      </c>
      <c r="B402" s="11" t="s">
        <v>364</v>
      </c>
      <c r="C402" s="11" t="str">
        <f>VLOOKUP(B402,ListaCentralesSIC!$A$2:$C$244,2,FALSE)</f>
        <v>Eólica</v>
      </c>
      <c r="D402" s="11" t="str">
        <f>VLOOKUP(B402,ListaCentralesSIC!$A$2:$C$244,3,FALSE)</f>
        <v>Diego de Almagro 220</v>
      </c>
      <c r="E402" s="24"/>
      <c r="F402" s="10" t="s">
        <v>0</v>
      </c>
      <c r="G402" s="10" t="s">
        <v>674</v>
      </c>
      <c r="H402" s="13">
        <f>SUMIF(AuxInyeccionesSIC!$B$2:$B$824,B402,AuxInyeccionesSIC!$C$2:$C$824)</f>
        <v>781.09232100000008</v>
      </c>
      <c r="I402" s="81">
        <f>IF(G402="Indirecta",VLOOKUP(B402,AuxPartFluGWh!$C$5:$U$152,MATCH(E402,AuxPartFluGWh!$D$4:$U$4,0)+1,FALSE)/H402,100%)</f>
        <v>1</v>
      </c>
      <c r="J402" s="81">
        <f t="shared" si="207"/>
        <v>1</v>
      </c>
      <c r="K402" s="13">
        <f t="shared" si="208"/>
        <v>781.09232100000008</v>
      </c>
    </row>
    <row r="403" spans="1:11" x14ac:dyDescent="0.25">
      <c r="A403" s="11" t="s">
        <v>62</v>
      </c>
      <c r="B403" s="11" t="s">
        <v>365</v>
      </c>
      <c r="C403" s="11" t="str">
        <f>VLOOKUP(B403,ListaCentralesSIC!$A$2:$C$244,2,FALSE)</f>
        <v>Eólica</v>
      </c>
      <c r="D403" s="11" t="str">
        <f>VLOOKUP(B403,ListaCentralesSIC!$A$2:$C$244,3,FALSE)</f>
        <v>Talinay 220</v>
      </c>
      <c r="E403" s="24"/>
      <c r="F403" s="10" t="s">
        <v>8</v>
      </c>
      <c r="G403" s="10" t="s">
        <v>674</v>
      </c>
      <c r="H403" s="13">
        <f>SUMIF(AuxInyeccionesSIC!$B$2:$B$824,B403,AuxInyeccionesSIC!$C$2:$C$824)</f>
        <v>947.24432100000001</v>
      </c>
      <c r="I403" s="81">
        <f>IF(G403="Indirecta",VLOOKUP(B403,AuxPartFluGWh!$C$5:$U$152,MATCH(E403,AuxPartFluGWh!$D$4:$U$4,0)+1,FALSE)/H403,100%)</f>
        <v>1</v>
      </c>
      <c r="J403" s="81">
        <f t="shared" si="207"/>
        <v>1</v>
      </c>
      <c r="K403" s="13">
        <f t="shared" si="208"/>
        <v>947.24432100000001</v>
      </c>
    </row>
    <row r="404" spans="1:11" x14ac:dyDescent="0.25">
      <c r="A404" s="11" t="s">
        <v>62</v>
      </c>
      <c r="B404" s="11" t="s">
        <v>370</v>
      </c>
      <c r="C404" s="11" t="str">
        <f>VLOOKUP(B404,ListaCentralesSIC!$A$2:$C$244,2,FALSE)</f>
        <v>Diesel</v>
      </c>
      <c r="D404" s="11" t="str">
        <f>VLOOKUP(B404,ListaCentralesSIC!$A$2:$C$244,3,FALSE)</f>
        <v>Cardones 220</v>
      </c>
      <c r="E404" s="31"/>
      <c r="F404" s="10" t="s">
        <v>3</v>
      </c>
      <c r="G404" s="10" t="s">
        <v>674</v>
      </c>
      <c r="H404" s="13">
        <f>SUMIF(AuxInyeccionesSIC!$B$2:$B$824,B404,AuxInyeccionesSIC!$C$2:$C$824)</f>
        <v>0.54044641999999998</v>
      </c>
      <c r="I404" s="81">
        <f>IF(G404="Indirecta",VLOOKUP(B404,AuxPartFluGWh!$C$5:$U$152,MATCH(E404,AuxPartFluGWh!$D$4:$U$4,0)+1,FALSE)/H404,100%)</f>
        <v>1</v>
      </c>
      <c r="J404" s="81">
        <f t="shared" si="207"/>
        <v>1</v>
      </c>
      <c r="K404" s="13">
        <f t="shared" si="208"/>
        <v>0.54044641999999998</v>
      </c>
    </row>
    <row r="405" spans="1:11" x14ac:dyDescent="0.25">
      <c r="A405" s="11" t="s">
        <v>159</v>
      </c>
      <c r="B405" s="11" t="s">
        <v>341</v>
      </c>
      <c r="C405" s="11" t="str">
        <f>VLOOKUP(B405,ListaCentralesSIC!$A$2:$C$244,2,FALSE)</f>
        <v>Embalse</v>
      </c>
      <c r="D405" s="11" t="str">
        <f>VLOOKUP(B405,ListaCentralesSIC!$A$2:$C$244,3,FALSE)</f>
        <v>Rapel 220</v>
      </c>
      <c r="E405" s="24"/>
      <c r="F405" s="10" t="s">
        <v>160</v>
      </c>
      <c r="G405" s="10" t="s">
        <v>674</v>
      </c>
      <c r="H405" s="13">
        <f>SUMIF(AuxInyeccionesSIC!$B$2:$B$824,B405,AuxInyeccionesSIC!$C$2:$C$824)</f>
        <v>3656.5327139999999</v>
      </c>
      <c r="I405" s="81">
        <f>IF(G405="Indirecta",VLOOKUP(B405,AuxPartFluGWh!$C$5:$U$152,MATCH(E405,AuxPartFluGWh!$D$4:$U$4,0)+1,FALSE)/H405,100%)</f>
        <v>1</v>
      </c>
      <c r="J405" s="81">
        <f t="shared" si="207"/>
        <v>1</v>
      </c>
      <c r="K405" s="13">
        <f t="shared" si="208"/>
        <v>3656.5327139999999</v>
      </c>
    </row>
    <row r="406" spans="1:11" x14ac:dyDescent="0.25">
      <c r="A406" s="11" t="s">
        <v>167</v>
      </c>
      <c r="B406" s="11" t="s">
        <v>179</v>
      </c>
      <c r="C406" s="11" t="str">
        <f>VLOOKUP(B406,ListaCentralesSIC!$A$2:$C$244,2,FALSE)</f>
        <v>Serie</v>
      </c>
      <c r="D406" s="11" t="str">
        <f>VLOOKUP(B406,ListaCentralesSIC!$A$2:$C$244,3,FALSE)</f>
        <v>Mulchen 220</v>
      </c>
      <c r="E406" s="31"/>
      <c r="F406" s="10" t="s">
        <v>175</v>
      </c>
      <c r="G406" s="10" t="s">
        <v>674</v>
      </c>
      <c r="H406" s="13">
        <f>SUMIF(AuxInyeccionesSIC!$B$2:$B$824,B406,AuxInyeccionesSIC!$C$2:$C$824)</f>
        <v>7895.2164399999992</v>
      </c>
      <c r="I406" s="81">
        <f>IF(G406="Indirecta",VLOOKUP(B406,AuxPartFluGWh!$C$5:$U$152,MATCH(E406,AuxPartFluGWh!$D$4:$U$4,0)+1,FALSE)/H406,100%)</f>
        <v>1</v>
      </c>
      <c r="J406" s="81">
        <f t="shared" si="207"/>
        <v>1</v>
      </c>
      <c r="K406" s="13">
        <f t="shared" si="208"/>
        <v>7895.2164399999992</v>
      </c>
    </row>
    <row r="407" spans="1:11" x14ac:dyDescent="0.25">
      <c r="A407" s="11" t="s">
        <v>167</v>
      </c>
      <c r="B407" s="11" t="s">
        <v>180</v>
      </c>
      <c r="C407" s="11" t="str">
        <f>VLOOKUP(B407,ListaCentralesSIC!$A$2:$C$244,2,FALSE)</f>
        <v>Diesel</v>
      </c>
      <c r="D407" s="11" t="str">
        <f>VLOOKUP(B407,ListaCentralesSIC!$A$2:$C$244,3,FALSE)</f>
        <v>Valdivia 220</v>
      </c>
      <c r="E407" s="31"/>
      <c r="F407" s="10" t="s">
        <v>29</v>
      </c>
      <c r="G407" s="10" t="s">
        <v>674</v>
      </c>
      <c r="H407" s="13">
        <f>SUMIF(AuxInyeccionesSIC!$B$2:$B$824,B407,AuxInyeccionesSIC!$C$2:$C$824)</f>
        <v>40.128767779999997</v>
      </c>
      <c r="I407" s="81">
        <f>IF(G407="Indirecta",VLOOKUP(B407,AuxPartFluGWh!$C$5:$U$152,MATCH(E407,AuxPartFluGWh!$D$4:$U$4,0)+1,FALSE)/H407,100%)</f>
        <v>1</v>
      </c>
      <c r="J407" s="81">
        <f t="shared" si="207"/>
        <v>1</v>
      </c>
      <c r="K407" s="13">
        <f t="shared" si="208"/>
        <v>40.128767779999997</v>
      </c>
    </row>
    <row r="408" spans="1:11" x14ac:dyDescent="0.25">
      <c r="A408" s="11" t="s">
        <v>167</v>
      </c>
      <c r="B408" s="11" t="s">
        <v>181</v>
      </c>
      <c r="C408" s="11" t="str">
        <f>VLOOKUP(B408,ListaCentralesSIC!$A$2:$C$244,2,FALSE)</f>
        <v>Diesel</v>
      </c>
      <c r="D408" s="11" t="str">
        <f>VLOOKUP(B408,ListaCentralesSIC!$A$2:$C$244,3,FALSE)</f>
        <v>Valdivia 220</v>
      </c>
      <c r="E408" s="24"/>
      <c r="F408" s="10" t="s">
        <v>29</v>
      </c>
      <c r="G408" s="10" t="s">
        <v>674</v>
      </c>
      <c r="H408" s="13">
        <f>SUMIF(AuxInyeccionesSIC!$B$2:$B$824,B408,AuxInyeccionesSIC!$C$2:$C$824)</f>
        <v>38.08123217</v>
      </c>
      <c r="I408" s="81">
        <f>IF(G408="Indirecta",VLOOKUP(B408,AuxPartFluGWh!$C$5:$U$152,MATCH(E408,AuxPartFluGWh!$D$4:$U$4,0)+1,FALSE)/H408,100%)</f>
        <v>1</v>
      </c>
      <c r="J408" s="81">
        <f t="shared" si="207"/>
        <v>1</v>
      </c>
      <c r="K408" s="13">
        <f t="shared" si="208"/>
        <v>38.08123217</v>
      </c>
    </row>
    <row r="409" spans="1:11" x14ac:dyDescent="0.25">
      <c r="A409" s="11" t="s">
        <v>167</v>
      </c>
      <c r="B409" s="11" t="s">
        <v>193</v>
      </c>
      <c r="C409" s="11" t="str">
        <f>VLOOKUP(B409,ListaCentralesSIC!$A$2:$C$244,2,FALSE)</f>
        <v>Embalse</v>
      </c>
      <c r="D409" s="11" t="str">
        <f>VLOOKUP(B409,ListaCentralesSIC!$A$2:$C$244,3,FALSE)</f>
        <v>Puerto Montt 220</v>
      </c>
      <c r="E409" s="24"/>
      <c r="F409" s="10" t="s">
        <v>36</v>
      </c>
      <c r="G409" s="10" t="s">
        <v>674</v>
      </c>
      <c r="H409" s="13">
        <f>SUMIF(AuxInyeccionesSIC!$B$2:$B$824,B409,AuxInyeccionesSIC!$C$2:$C$824)</f>
        <v>4040.234406</v>
      </c>
      <c r="I409" s="81">
        <f>IF(G409="Indirecta",VLOOKUP(B409,AuxPartFluGWh!$C$5:$U$152,MATCH(E409,AuxPartFluGWh!$D$4:$U$4,0)+1,FALSE)/H409,100%)</f>
        <v>1</v>
      </c>
      <c r="J409" s="81">
        <f t="shared" si="207"/>
        <v>1</v>
      </c>
      <c r="K409" s="13">
        <f t="shared" si="208"/>
        <v>4040.234406</v>
      </c>
    </row>
    <row r="410" spans="1:11" x14ac:dyDescent="0.25">
      <c r="A410" s="11" t="s">
        <v>167</v>
      </c>
      <c r="B410" s="11" t="s">
        <v>202</v>
      </c>
      <c r="C410" s="11" t="str">
        <f>VLOOKUP(B410,ListaCentralesSIC!$A$2:$C$244,2,FALSE)</f>
        <v>Pasada</v>
      </c>
      <c r="D410" s="11" t="str">
        <f>VLOOKUP(B410,ListaCentralesSIC!$A$2:$C$244,3,FALSE)</f>
        <v>Rahue 220</v>
      </c>
      <c r="E410" s="24"/>
      <c r="F410" s="10" t="s">
        <v>34</v>
      </c>
      <c r="G410" s="10" t="s">
        <v>674</v>
      </c>
      <c r="H410" s="13">
        <f>SUMIF(AuxInyeccionesSIC!$B$2:$B$824,B410,AuxInyeccionesSIC!$C$2:$C$824)</f>
        <v>183.84975</v>
      </c>
      <c r="I410" s="81">
        <f>IF(G410="Indirecta",VLOOKUP(B410,AuxPartFluGWh!$C$5:$U$152,MATCH(E410,AuxPartFluGWh!$D$4:$U$4,0)+1,FALSE)/H410,100%)</f>
        <v>1</v>
      </c>
      <c r="J410" s="81">
        <f t="shared" si="207"/>
        <v>1</v>
      </c>
      <c r="K410" s="13">
        <f t="shared" si="208"/>
        <v>183.84975</v>
      </c>
    </row>
    <row r="411" spans="1:11" x14ac:dyDescent="0.25">
      <c r="A411" s="11" t="s">
        <v>167</v>
      </c>
      <c r="B411" s="11" t="s">
        <v>203</v>
      </c>
      <c r="C411" s="11" t="str">
        <f>VLOOKUP(B411,ListaCentralesSIC!$A$2:$C$244,2,FALSE)</f>
        <v>Pasada</v>
      </c>
      <c r="D411" s="11" t="str">
        <f>VLOOKUP(B411,ListaCentralesSIC!$A$2:$C$244,3,FALSE)</f>
        <v>Rahue 220</v>
      </c>
      <c r="E411" s="24"/>
      <c r="F411" s="10" t="s">
        <v>34</v>
      </c>
      <c r="G411" s="10" t="s">
        <v>674</v>
      </c>
      <c r="H411" s="13">
        <f>SUMIF(AuxInyeccionesSIC!$B$2:$B$824,B411,AuxInyeccionesSIC!$C$2:$C$824)</f>
        <v>38.846053569999995</v>
      </c>
      <c r="I411" s="81">
        <f>IF(G411="Indirecta",VLOOKUP(B411,AuxPartFluGWh!$C$5:$U$152,MATCH(E411,AuxPartFluGWh!$D$4:$U$4,0)+1,FALSE)/H411,100%)</f>
        <v>1</v>
      </c>
      <c r="J411" s="81">
        <f t="shared" si="207"/>
        <v>1</v>
      </c>
      <c r="K411" s="13">
        <f t="shared" si="208"/>
        <v>38.846053569999995</v>
      </c>
    </row>
    <row r="412" spans="1:11" x14ac:dyDescent="0.25">
      <c r="A412" s="11" t="s">
        <v>167</v>
      </c>
      <c r="B412" s="11" t="s">
        <v>204</v>
      </c>
      <c r="C412" s="11" t="str">
        <f>VLOOKUP(B412,ListaCentralesSIC!$A$2:$C$244,2,FALSE)</f>
        <v>Pasada</v>
      </c>
      <c r="D412" s="11" t="str">
        <f>VLOOKUP(B412,ListaCentralesSIC!$A$2:$C$244,3,FALSE)</f>
        <v>Rahue 220</v>
      </c>
      <c r="E412" s="24"/>
      <c r="F412" s="10" t="s">
        <v>34</v>
      </c>
      <c r="G412" s="10" t="s">
        <v>674</v>
      </c>
      <c r="H412" s="13">
        <f>SUMIF(AuxInyeccionesSIC!$B$2:$B$824,B412,AuxInyeccionesSIC!$C$2:$C$824)</f>
        <v>102.36623219999998</v>
      </c>
      <c r="I412" s="81">
        <f>IF(G412="Indirecta",VLOOKUP(B412,AuxPartFluGWh!$C$5:$U$152,MATCH(E412,AuxPartFluGWh!$D$4:$U$4,0)+1,FALSE)/H412,100%)</f>
        <v>1</v>
      </c>
      <c r="J412" s="81">
        <f t="shared" si="207"/>
        <v>1</v>
      </c>
      <c r="K412" s="13">
        <f t="shared" si="208"/>
        <v>102.36623219999998</v>
      </c>
    </row>
    <row r="413" spans="1:11" x14ac:dyDescent="0.25">
      <c r="A413" s="11" t="s">
        <v>167</v>
      </c>
      <c r="B413" s="11" t="s">
        <v>224</v>
      </c>
      <c r="C413" s="11" t="str">
        <f>VLOOKUP(B413,ListaCentralesSIC!$A$2:$C$244,2,FALSE)</f>
        <v>Pasada</v>
      </c>
      <c r="D413" s="11" t="str">
        <f>VLOOKUP(B413,ListaCentralesSIC!$A$2:$C$244,3,FALSE)</f>
        <v>Puerto Montt 220</v>
      </c>
      <c r="E413" s="24"/>
      <c r="F413" s="10" t="s">
        <v>36</v>
      </c>
      <c r="G413" s="10" t="s">
        <v>674</v>
      </c>
      <c r="H413" s="13">
        <f>SUMIF(AuxInyeccionesSIC!$B$2:$B$824,B413,AuxInyeccionesSIC!$C$2:$C$824)</f>
        <v>138.52135709999999</v>
      </c>
      <c r="I413" s="81">
        <f>IF(G413="Indirecta",VLOOKUP(B413,AuxPartFluGWh!$C$5:$U$152,MATCH(E413,AuxPartFluGWh!$D$4:$U$4,0)+1,FALSE)/H413,100%)</f>
        <v>1</v>
      </c>
      <c r="J413" s="81">
        <f t="shared" si="207"/>
        <v>1</v>
      </c>
      <c r="K413" s="13">
        <f t="shared" si="208"/>
        <v>138.52135709999999</v>
      </c>
    </row>
    <row r="414" spans="1:11" x14ac:dyDescent="0.25">
      <c r="A414" s="11" t="s">
        <v>167</v>
      </c>
      <c r="B414" s="11" t="s">
        <v>236</v>
      </c>
      <c r="C414" s="11" t="str">
        <f>VLOOKUP(B414,ListaCentralesSIC!$A$2:$C$244,2,FALSE)</f>
        <v>Eólica</v>
      </c>
      <c r="D414" s="11" t="str">
        <f>VLOOKUP(B414,ListaCentralesSIC!$A$2:$C$244,3,FALSE)</f>
        <v>Chiloe 220</v>
      </c>
      <c r="E414" s="24"/>
      <c r="F414" s="10" t="s">
        <v>36</v>
      </c>
      <c r="G414" s="10" t="s">
        <v>674</v>
      </c>
      <c r="H414" s="13">
        <f>SUMIF(AuxInyeccionesSIC!$B$2:$B$824,B414,AuxInyeccionesSIC!$C$2:$C$824)</f>
        <v>423.97551799999997</v>
      </c>
      <c r="I414" s="81">
        <f>IF(G414="Indirecta",VLOOKUP(B414,AuxPartFluGWh!$C$5:$U$152,MATCH(E414,AuxPartFluGWh!$D$4:$U$4,0)+1,FALSE)/H414,100%)</f>
        <v>1</v>
      </c>
      <c r="J414" s="81">
        <f t="shared" si="207"/>
        <v>1</v>
      </c>
      <c r="K414" s="13">
        <f t="shared" si="208"/>
        <v>423.97551799999997</v>
      </c>
    </row>
    <row r="415" spans="1:11" x14ac:dyDescent="0.25">
      <c r="A415" s="11" t="s">
        <v>167</v>
      </c>
      <c r="B415" s="11" t="s">
        <v>256</v>
      </c>
      <c r="C415" s="11" t="str">
        <f>VLOOKUP(B415,ListaCentralesSIC!$A$2:$C$244,2,FALSE)</f>
        <v>Pasada</v>
      </c>
      <c r="D415" s="11" t="str">
        <f>VLOOKUP(B415,ListaCentralesSIC!$A$2:$C$244,3,FALSE)</f>
        <v>Puerto Montt 220</v>
      </c>
      <c r="E415" s="24"/>
      <c r="F415" s="10" t="s">
        <v>36</v>
      </c>
      <c r="G415" s="10" t="s">
        <v>674</v>
      </c>
      <c r="H415" s="13">
        <f>SUMIF(AuxInyeccionesSIC!$B$2:$B$824,B415,AuxInyeccionesSIC!$C$2:$C$824)</f>
        <v>67.300607100000008</v>
      </c>
      <c r="I415" s="81">
        <f>IF(G415="Indirecta",VLOOKUP(B415,AuxPartFluGWh!$C$5:$U$152,MATCH(E415,AuxPartFluGWh!$D$4:$U$4,0)+1,FALSE)/H415,100%)</f>
        <v>1</v>
      </c>
      <c r="J415" s="81">
        <f t="shared" si="207"/>
        <v>1</v>
      </c>
      <c r="K415" s="13">
        <f t="shared" si="208"/>
        <v>67.300607100000008</v>
      </c>
    </row>
    <row r="416" spans="1:11" x14ac:dyDescent="0.25">
      <c r="A416" s="11" t="s">
        <v>167</v>
      </c>
      <c r="B416" s="11" t="s">
        <v>264</v>
      </c>
      <c r="C416" s="11" t="str">
        <f>VLOOKUP(B416,ListaCentralesSIC!$A$2:$C$244,2,FALSE)</f>
        <v>Serie</v>
      </c>
      <c r="D416" s="11" t="str">
        <f>VLOOKUP(B416,ListaCentralesSIC!$A$2:$C$244,3,FALSE)</f>
        <v>Tap Laja 220</v>
      </c>
      <c r="E416" s="24"/>
      <c r="F416" s="10" t="s">
        <v>25</v>
      </c>
      <c r="G416" s="10" t="s">
        <v>674</v>
      </c>
      <c r="H416" s="13">
        <f>SUMIF(AuxInyeccionesSIC!$B$2:$B$824,B416,AuxInyeccionesSIC!$C$2:$C$824)</f>
        <v>637.21798200000001</v>
      </c>
      <c r="I416" s="81">
        <f>IF(G416="Indirecta",VLOOKUP(B416,AuxPartFluGWh!$C$5:$U$152,MATCH(E416,AuxPartFluGWh!$D$4:$U$4,0)+1,FALSE)/H416,100%)</f>
        <v>1</v>
      </c>
      <c r="J416" s="81">
        <f t="shared" si="207"/>
        <v>1</v>
      </c>
      <c r="K416" s="13">
        <f t="shared" si="208"/>
        <v>637.21798200000001</v>
      </c>
    </row>
    <row r="417" spans="1:11" x14ac:dyDescent="0.25">
      <c r="A417" s="11" t="s">
        <v>167</v>
      </c>
      <c r="B417" s="11" t="s">
        <v>265</v>
      </c>
      <c r="C417" s="11" t="str">
        <f>VLOOKUP(B417,ListaCentralesSIC!$A$2:$C$244,2,FALSE)</f>
        <v>Serie</v>
      </c>
      <c r="D417" s="11" t="str">
        <f>VLOOKUP(B417,ListaCentralesSIC!$A$2:$C$244,3,FALSE)</f>
        <v>Tap Laja 220</v>
      </c>
      <c r="E417" s="24"/>
      <c r="F417" s="10" t="s">
        <v>25</v>
      </c>
      <c r="G417" s="10" t="s">
        <v>674</v>
      </c>
      <c r="H417" s="13">
        <f>SUMIF(AuxInyeccionesSIC!$B$2:$B$824,B417,AuxInyeccionesSIC!$C$2:$C$824)</f>
        <v>370.47016028999997</v>
      </c>
      <c r="I417" s="81">
        <f>IF(G417="Indirecta",VLOOKUP(B417,AuxPartFluGWh!$C$5:$U$152,MATCH(E417,AuxPartFluGWh!$D$4:$U$4,0)+1,FALSE)/H417,100%)</f>
        <v>1</v>
      </c>
      <c r="J417" s="81">
        <f t="shared" si="207"/>
        <v>1</v>
      </c>
      <c r="K417" s="13">
        <f t="shared" si="208"/>
        <v>370.47016028999997</v>
      </c>
    </row>
    <row r="418" spans="1:11" x14ac:dyDescent="0.25">
      <c r="A418" s="11" t="s">
        <v>167</v>
      </c>
      <c r="B418" s="11" t="s">
        <v>355</v>
      </c>
      <c r="C418" s="11" t="str">
        <f>VLOOKUP(B418,ListaCentralesSIC!$A$2:$C$244,2,FALSE)</f>
        <v>Pasada</v>
      </c>
      <c r="D418" s="11" t="str">
        <f>VLOOKUP(B418,ListaCentralesSIC!$A$2:$C$244,3,FALSE)</f>
        <v>Ciruelos 220</v>
      </c>
      <c r="E418" s="31"/>
      <c r="F418" s="10" t="s">
        <v>32</v>
      </c>
      <c r="G418" s="10" t="s">
        <v>674</v>
      </c>
      <c r="H418" s="13">
        <f>SUMIF(AuxInyeccionesSIC!$B$2:$B$824,B418,AuxInyeccionesSIC!$C$2:$C$824)</f>
        <v>133.02535700000001</v>
      </c>
      <c r="I418" s="81">
        <f>IF(G418="Indirecta",VLOOKUP(B418,AuxPartFluGWh!$C$5:$U$152,MATCH(E418,AuxPartFluGWh!$D$4:$U$4,0)+1,FALSE)/H418,100%)</f>
        <v>1</v>
      </c>
      <c r="J418" s="81">
        <f t="shared" si="207"/>
        <v>1</v>
      </c>
      <c r="K418" s="13">
        <f t="shared" si="208"/>
        <v>133.02535700000001</v>
      </c>
    </row>
    <row r="419" spans="1:11" x14ac:dyDescent="0.25">
      <c r="A419" s="11" t="s">
        <v>167</v>
      </c>
      <c r="B419" s="11" t="s">
        <v>374</v>
      </c>
      <c r="C419" s="11" t="str">
        <f>VLOOKUP(B419,ListaCentralesSIC!$A$2:$C$244,2,FALSE)</f>
        <v>ERNC</v>
      </c>
      <c r="D419" s="11" t="str">
        <f>VLOOKUP(B419,ListaCentralesSIC!$A$2:$C$244,3,FALSE)</f>
        <v>Ciruelos 220</v>
      </c>
      <c r="E419" s="24"/>
      <c r="F419" s="10" t="s">
        <v>32</v>
      </c>
      <c r="G419" s="10" t="s">
        <v>674</v>
      </c>
      <c r="H419" s="13">
        <f>SUMIF(AuxInyeccionesSIC!$B$2:$B$824,B419,AuxInyeccionesSIC!$C$2:$C$824)</f>
        <v>360.42574999999999</v>
      </c>
      <c r="I419" s="81">
        <f>IF(G419="Indirecta",VLOOKUP(B419,AuxPartFluGWh!$C$5:$U$152,MATCH(E419,AuxPartFluGWh!$D$4:$U$4,0)+1,FALSE)/H419,100%)</f>
        <v>1</v>
      </c>
      <c r="J419" s="81">
        <f t="shared" si="207"/>
        <v>1</v>
      </c>
      <c r="K419" s="13">
        <f t="shared" si="208"/>
        <v>360.42574999999999</v>
      </c>
    </row>
    <row r="420" spans="1:11" x14ac:dyDescent="0.25">
      <c r="A420" s="11" t="s">
        <v>167</v>
      </c>
      <c r="B420" s="11" t="s">
        <v>375</v>
      </c>
      <c r="C420" s="11" t="str">
        <f>VLOOKUP(B420,ListaCentralesSIC!$A$2:$C$244,2,FALSE)</f>
        <v>ERNC</v>
      </c>
      <c r="D420" s="11" t="str">
        <f>VLOOKUP(B420,ListaCentralesSIC!$A$2:$C$244,3,FALSE)</f>
        <v>Ciruelos 220</v>
      </c>
      <c r="E420" s="24"/>
      <c r="F420" s="10" t="s">
        <v>32</v>
      </c>
      <c r="G420" s="10" t="s">
        <v>674</v>
      </c>
      <c r="H420" s="13">
        <f>SUMIF(AuxInyeccionesSIC!$B$2:$B$824,B420,AuxInyeccionesSIC!$C$2:$C$824)</f>
        <v>667.43696499999999</v>
      </c>
      <c r="I420" s="81">
        <f>IF(G420="Indirecta",VLOOKUP(B420,AuxPartFluGWh!$C$5:$U$152,MATCH(E420,AuxPartFluGWh!$D$4:$U$4,0)+1,FALSE)/H420,100%)</f>
        <v>1</v>
      </c>
      <c r="J420" s="81">
        <f t="shared" si="207"/>
        <v>1</v>
      </c>
      <c r="K420" s="13">
        <f t="shared" si="208"/>
        <v>667.43696499999999</v>
      </c>
    </row>
    <row r="421" spans="1:11" x14ac:dyDescent="0.25">
      <c r="A421" s="11" t="s">
        <v>167</v>
      </c>
      <c r="B421" s="11" t="s">
        <v>376</v>
      </c>
      <c r="C421" s="11" t="str">
        <f>VLOOKUP(B421,ListaCentralesSIC!$A$2:$C$244,2,FALSE)</f>
        <v>ERNC</v>
      </c>
      <c r="D421" s="11" t="str">
        <f>VLOOKUP(B421,ListaCentralesSIC!$A$2:$C$244,3,FALSE)</f>
        <v>Ciruelos 220</v>
      </c>
      <c r="E421" s="24"/>
      <c r="F421" s="10" t="s">
        <v>32</v>
      </c>
      <c r="G421" s="10" t="s">
        <v>674</v>
      </c>
      <c r="H421" s="13">
        <f>SUMIF(AuxInyeccionesSIC!$B$2:$B$824,B421,AuxInyeccionesSIC!$C$2:$C$824)</f>
        <v>66.181232199999997</v>
      </c>
      <c r="I421" s="81">
        <f>IF(G421="Indirecta",VLOOKUP(B421,AuxPartFluGWh!$C$5:$U$152,MATCH(E421,AuxPartFluGWh!$D$4:$U$4,0)+1,FALSE)/H421,100%)</f>
        <v>1</v>
      </c>
      <c r="J421" s="81">
        <f t="shared" si="207"/>
        <v>1</v>
      </c>
      <c r="K421" s="13">
        <f t="shared" si="208"/>
        <v>66.181232199999997</v>
      </c>
    </row>
    <row r="422" spans="1:11" ht="15.75" thickBot="1" x14ac:dyDescent="0.3">
      <c r="A422" s="12" t="s">
        <v>167</v>
      </c>
      <c r="B422" s="12" t="s">
        <v>377</v>
      </c>
      <c r="C422" s="12" t="str">
        <f>VLOOKUP(B422,ListaCentralesSIC!$A$2:$C$244,2,FALSE)</f>
        <v>ERNC</v>
      </c>
      <c r="D422" s="12" t="str">
        <f>VLOOKUP(B422,ListaCentralesSIC!$A$2:$C$244,3,FALSE)</f>
        <v>Ciruelos 220</v>
      </c>
      <c r="E422" s="25"/>
      <c r="F422" s="14" t="s">
        <v>32</v>
      </c>
      <c r="G422" s="14" t="s">
        <v>674</v>
      </c>
      <c r="H422" s="135">
        <f>SUMIF(AuxInyeccionesSIC!$B$2:$B$824,B422,AuxInyeccionesSIC!$C$2:$C$824)</f>
        <v>84.024446400000002</v>
      </c>
      <c r="I422" s="136">
        <f>IF(G422="Indirecta",VLOOKUP(B422,AuxPartFluGWh!$C$5:$U$152,MATCH(E422,AuxPartFluGWh!$D$4:$U$4,0)+1,FALSE)/H422,100%)</f>
        <v>1</v>
      </c>
      <c r="J422" s="136">
        <f t="shared" si="207"/>
        <v>1</v>
      </c>
      <c r="K422" s="135">
        <f t="shared" si="208"/>
        <v>84.024446400000002</v>
      </c>
    </row>
    <row r="423" spans="1:11" x14ac:dyDescent="0.25">
      <c r="K423" s="27">
        <f ca="1">SUM(K4:K422)</f>
        <v>235509.01844583006</v>
      </c>
    </row>
  </sheetData>
  <sortState ref="A4:J225">
    <sortCondition ref="A4:A22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Matriz Demandas SIC</vt:lpstr>
      <vt:lpstr>Matriz Inyecciones SIC</vt:lpstr>
      <vt:lpstr>Matriz VI SIC</vt:lpstr>
      <vt:lpstr>Matriz Factor Densidad SIC</vt:lpstr>
      <vt:lpstr>Lista Barras Troncales</vt:lpstr>
      <vt:lpstr>DemandaTroncales-SIC</vt:lpstr>
      <vt:lpstr>InyeccionesTroncales-SIC</vt:lpstr>
      <vt:lpstr>DemandaBarras-SIC</vt:lpstr>
      <vt:lpstr>InyeccionesBarras-SIC</vt:lpstr>
      <vt:lpstr>ListaCentralesSIC</vt:lpstr>
      <vt:lpstr>AuxInyeccionesSIC</vt:lpstr>
      <vt:lpstr>AuxDemandaSIC</vt:lpstr>
      <vt:lpstr>AuxVISIC</vt:lpstr>
      <vt:lpstr>AuxPartFluGWh</vt:lpstr>
      <vt:lpstr>AuxLinFluTotGWh</vt:lpstr>
      <vt:lpstr>AuxPartFluPorc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 Toledo</dc:creator>
  <cp:lastModifiedBy>Felipe Toledo</cp:lastModifiedBy>
  <dcterms:created xsi:type="dcterms:W3CDTF">2014-08-19T20:26:09Z</dcterms:created>
  <dcterms:modified xsi:type="dcterms:W3CDTF">2015-01-14T15:47:20Z</dcterms:modified>
</cp:coreProperties>
</file>