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 tabRatio="899" activeTab="3"/>
  </bookViews>
  <sheets>
    <sheet name="Matriz Demandas SING" sheetId="1" r:id="rId1"/>
    <sheet name="Matriz Inyecciones SING" sheetId="14" r:id="rId2"/>
    <sheet name="Matriz VI SING" sheetId="15" r:id="rId3"/>
    <sheet name="Matriz Factor de Densidad SING" sheetId="16" r:id="rId4"/>
    <sheet name="Lista Barras Troncales" sheetId="2" r:id="rId5"/>
    <sheet name="DemandaTroncales-SING" sheetId="3" r:id="rId6"/>
    <sheet name="InyeccionesTroncales-SING" sheetId="9" r:id="rId7"/>
    <sheet name="DemandaBarras-SING" sheetId="8" r:id="rId8"/>
    <sheet name="InyeccionesBarras-SING" sheetId="10" r:id="rId9"/>
    <sheet name="AuxInyeccionesSING" sheetId="11" r:id="rId10"/>
    <sheet name="AuxDemandaSING" sheetId="17" r:id="rId11"/>
    <sheet name="AuxVISING" sheetId="13" r:id="rId12"/>
    <sheet name="AuxPartFluGWh" sheetId="21" r:id="rId13"/>
    <sheet name="AuxLinFluTotGWh" sheetId="18" r:id="rId14"/>
    <sheet name="AuxPartFluPorc" sheetId="19" r:id="rId15"/>
  </sheets>
  <definedNames>
    <definedName name="_xlnm._FilterDatabase" localSheetId="7" hidden="1">'DemandaBarras-SING'!$A$3:$I$139</definedName>
    <definedName name="_xlnm._FilterDatabase" localSheetId="8" hidden="1">'InyeccionesBarras-SING'!$A$3:$K$107</definedName>
  </definedNames>
  <calcPr calcId="145621"/>
</workbook>
</file>

<file path=xl/calcChain.xml><?xml version="1.0" encoding="utf-8"?>
<calcChain xmlns="http://schemas.openxmlformats.org/spreadsheetml/2006/main">
  <c r="F23" i="13" l="1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I138" i="8" l="1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90" i="8"/>
  <c r="I89" i="8"/>
  <c r="C5" i="19" l="1"/>
  <c r="C5" i="21" s="1"/>
  <c r="D5" i="19"/>
  <c r="D5" i="21" s="1"/>
  <c r="E5" i="19"/>
  <c r="E5" i="21" s="1"/>
  <c r="F5" i="19"/>
  <c r="F5" i="21" s="1"/>
  <c r="G5" i="19"/>
  <c r="G5" i="21" s="1"/>
  <c r="H5" i="19"/>
  <c r="H5" i="21" s="1"/>
  <c r="I5" i="19"/>
  <c r="I5" i="21" s="1"/>
  <c r="J5" i="19"/>
  <c r="J5" i="21" s="1"/>
  <c r="K5" i="19"/>
  <c r="K5" i="21" s="1"/>
  <c r="L5" i="19"/>
  <c r="L5" i="21" s="1"/>
  <c r="M5" i="19"/>
  <c r="M5" i="21" s="1"/>
  <c r="N5" i="19"/>
  <c r="N5" i="21" s="1"/>
  <c r="O5" i="19"/>
  <c r="O5" i="21" s="1"/>
  <c r="P5" i="19"/>
  <c r="P5" i="21" s="1"/>
  <c r="Q5" i="19"/>
  <c r="Q5" i="21" s="1"/>
  <c r="R5" i="19"/>
  <c r="R5" i="21" s="1"/>
  <c r="S5" i="19"/>
  <c r="S5" i="21" s="1"/>
  <c r="C6" i="19"/>
  <c r="C6" i="21" s="1"/>
  <c r="D6" i="19"/>
  <c r="D6" i="21" s="1"/>
  <c r="E6" i="19"/>
  <c r="E6" i="21" s="1"/>
  <c r="F6" i="19"/>
  <c r="F6" i="21" s="1"/>
  <c r="G6" i="19"/>
  <c r="G6" i="21" s="1"/>
  <c r="H6" i="19"/>
  <c r="H6" i="21" s="1"/>
  <c r="I6" i="19"/>
  <c r="I6" i="21" s="1"/>
  <c r="J6" i="19"/>
  <c r="J6" i="21" s="1"/>
  <c r="K6" i="19"/>
  <c r="K6" i="21" s="1"/>
  <c r="L6" i="19"/>
  <c r="L6" i="21" s="1"/>
  <c r="M6" i="19"/>
  <c r="M6" i="21" s="1"/>
  <c r="N6" i="19"/>
  <c r="N6" i="21" s="1"/>
  <c r="O6" i="19"/>
  <c r="O6" i="21" s="1"/>
  <c r="P6" i="19"/>
  <c r="P6" i="21" s="1"/>
  <c r="Q6" i="19"/>
  <c r="Q6" i="21" s="1"/>
  <c r="R6" i="19"/>
  <c r="R6" i="21" s="1"/>
  <c r="I51" i="10" s="1"/>
  <c r="S6" i="19"/>
  <c r="S6" i="21" s="1"/>
  <c r="I52" i="10" s="1"/>
  <c r="C7" i="19"/>
  <c r="C7" i="21" s="1"/>
  <c r="D7" i="19"/>
  <c r="D7" i="21" s="1"/>
  <c r="E7" i="19"/>
  <c r="E7" i="21" s="1"/>
  <c r="F7" i="19"/>
  <c r="F7" i="21" s="1"/>
  <c r="G7" i="19"/>
  <c r="G7" i="21" s="1"/>
  <c r="H7" i="19"/>
  <c r="H7" i="21" s="1"/>
  <c r="I7" i="19"/>
  <c r="I7" i="21" s="1"/>
  <c r="J7" i="19"/>
  <c r="J7" i="21" s="1"/>
  <c r="K7" i="19"/>
  <c r="K7" i="21" s="1"/>
  <c r="L7" i="19"/>
  <c r="L7" i="21" s="1"/>
  <c r="M7" i="19"/>
  <c r="M7" i="21" s="1"/>
  <c r="N7" i="19"/>
  <c r="N7" i="21" s="1"/>
  <c r="O7" i="19"/>
  <c r="O7" i="21" s="1"/>
  <c r="P7" i="19"/>
  <c r="P7" i="21" s="1"/>
  <c r="Q7" i="19"/>
  <c r="Q7" i="21" s="1"/>
  <c r="R7" i="19"/>
  <c r="R7" i="21" s="1"/>
  <c r="I53" i="10" s="1"/>
  <c r="S7" i="19"/>
  <c r="S7" i="21" s="1"/>
  <c r="I54" i="10" s="1"/>
  <c r="C8" i="19"/>
  <c r="C8" i="21" s="1"/>
  <c r="D8" i="19"/>
  <c r="D8" i="21" s="1"/>
  <c r="E8" i="19"/>
  <c r="E8" i="21" s="1"/>
  <c r="F8" i="19"/>
  <c r="F8" i="21" s="1"/>
  <c r="G8" i="19"/>
  <c r="G8" i="21" s="1"/>
  <c r="H8" i="19"/>
  <c r="H8" i="21" s="1"/>
  <c r="I8" i="19"/>
  <c r="I8" i="21" s="1"/>
  <c r="J8" i="19"/>
  <c r="J8" i="21" s="1"/>
  <c r="K8" i="19"/>
  <c r="K8" i="21" s="1"/>
  <c r="L8" i="19"/>
  <c r="L8" i="21" s="1"/>
  <c r="M8" i="19"/>
  <c r="M8" i="21" s="1"/>
  <c r="N8" i="19"/>
  <c r="N8" i="21" s="1"/>
  <c r="O8" i="19"/>
  <c r="O8" i="21" s="1"/>
  <c r="P8" i="19"/>
  <c r="P8" i="21" s="1"/>
  <c r="Q8" i="19"/>
  <c r="Q8" i="21" s="1"/>
  <c r="R8" i="19"/>
  <c r="R8" i="21" s="1"/>
  <c r="I39" i="10" s="1"/>
  <c r="S8" i="19"/>
  <c r="S8" i="21" s="1"/>
  <c r="I40" i="10" s="1"/>
  <c r="C9" i="19"/>
  <c r="C9" i="21" s="1"/>
  <c r="D9" i="19"/>
  <c r="D9" i="21" s="1"/>
  <c r="E9" i="19"/>
  <c r="E9" i="21" s="1"/>
  <c r="F9" i="19"/>
  <c r="F9" i="21" s="1"/>
  <c r="G9" i="19"/>
  <c r="G9" i="21" s="1"/>
  <c r="H9" i="19"/>
  <c r="H9" i="21" s="1"/>
  <c r="I9" i="19"/>
  <c r="I9" i="21" s="1"/>
  <c r="J9" i="19"/>
  <c r="J9" i="21" s="1"/>
  <c r="K9" i="19"/>
  <c r="K9" i="21" s="1"/>
  <c r="L9" i="19"/>
  <c r="L9" i="21" s="1"/>
  <c r="M9" i="19"/>
  <c r="M9" i="21" s="1"/>
  <c r="N9" i="19"/>
  <c r="N9" i="21" s="1"/>
  <c r="O9" i="19"/>
  <c r="O9" i="21" s="1"/>
  <c r="P9" i="19"/>
  <c r="P9" i="21" s="1"/>
  <c r="Q9" i="19"/>
  <c r="Q9" i="21" s="1"/>
  <c r="R9" i="19"/>
  <c r="R9" i="21" s="1"/>
  <c r="S9" i="19"/>
  <c r="S9" i="21" s="1"/>
  <c r="C10" i="19"/>
  <c r="C10" i="21" s="1"/>
  <c r="D10" i="19"/>
  <c r="D10" i="21" s="1"/>
  <c r="E10" i="19"/>
  <c r="E10" i="21" s="1"/>
  <c r="F10" i="19"/>
  <c r="F10" i="21" s="1"/>
  <c r="G10" i="19"/>
  <c r="G10" i="21" s="1"/>
  <c r="H10" i="19"/>
  <c r="H10" i="21" s="1"/>
  <c r="I10" i="19"/>
  <c r="I10" i="21" s="1"/>
  <c r="J10" i="19"/>
  <c r="J10" i="21" s="1"/>
  <c r="K10" i="19"/>
  <c r="K10" i="21" s="1"/>
  <c r="L10" i="19"/>
  <c r="L10" i="21" s="1"/>
  <c r="M10" i="19"/>
  <c r="M10" i="21" s="1"/>
  <c r="N10" i="19"/>
  <c r="N10" i="21" s="1"/>
  <c r="O10" i="19"/>
  <c r="O10" i="21" s="1"/>
  <c r="P10" i="19"/>
  <c r="P10" i="21" s="1"/>
  <c r="Q10" i="19"/>
  <c r="Q10" i="21" s="1"/>
  <c r="R10" i="19"/>
  <c r="R10" i="21" s="1"/>
  <c r="S10" i="19"/>
  <c r="S10" i="21" s="1"/>
  <c r="C11" i="19"/>
  <c r="C11" i="21" s="1"/>
  <c r="D11" i="19"/>
  <c r="D11" i="21" s="1"/>
  <c r="E11" i="19"/>
  <c r="E11" i="21" s="1"/>
  <c r="F11" i="19"/>
  <c r="F11" i="21" s="1"/>
  <c r="G11" i="19"/>
  <c r="G11" i="21" s="1"/>
  <c r="H11" i="19"/>
  <c r="H11" i="21" s="1"/>
  <c r="I11" i="19"/>
  <c r="I11" i="21" s="1"/>
  <c r="J11" i="19"/>
  <c r="J11" i="21" s="1"/>
  <c r="K11" i="19"/>
  <c r="K11" i="21" s="1"/>
  <c r="L11" i="19"/>
  <c r="L11" i="21" s="1"/>
  <c r="M11" i="19"/>
  <c r="M11" i="21" s="1"/>
  <c r="N11" i="19"/>
  <c r="N11" i="21" s="1"/>
  <c r="O11" i="19"/>
  <c r="O11" i="21" s="1"/>
  <c r="P11" i="19"/>
  <c r="P11" i="21" s="1"/>
  <c r="Q11" i="19"/>
  <c r="Q11" i="21" s="1"/>
  <c r="R11" i="19"/>
  <c r="R11" i="21" s="1"/>
  <c r="I45" i="10" s="1"/>
  <c r="S11" i="19"/>
  <c r="S11" i="21" s="1"/>
  <c r="I46" i="10" s="1"/>
  <c r="C12" i="19"/>
  <c r="C12" i="21" s="1"/>
  <c r="D12" i="19"/>
  <c r="D12" i="21" s="1"/>
  <c r="E12" i="19"/>
  <c r="E12" i="21" s="1"/>
  <c r="F12" i="19"/>
  <c r="F12" i="21" s="1"/>
  <c r="G12" i="19"/>
  <c r="G12" i="21" s="1"/>
  <c r="H12" i="19"/>
  <c r="H12" i="21" s="1"/>
  <c r="I12" i="19"/>
  <c r="I12" i="21" s="1"/>
  <c r="J12" i="19"/>
  <c r="J12" i="21" s="1"/>
  <c r="K12" i="19"/>
  <c r="K12" i="21" s="1"/>
  <c r="L12" i="19"/>
  <c r="L12" i="21" s="1"/>
  <c r="M12" i="19"/>
  <c r="M12" i="21" s="1"/>
  <c r="N12" i="19"/>
  <c r="N12" i="21" s="1"/>
  <c r="O12" i="19"/>
  <c r="O12" i="21" s="1"/>
  <c r="P12" i="19"/>
  <c r="P12" i="21" s="1"/>
  <c r="Q12" i="19"/>
  <c r="Q12" i="21" s="1"/>
  <c r="R12" i="19"/>
  <c r="R12" i="21" s="1"/>
  <c r="S12" i="19"/>
  <c r="S12" i="21" s="1"/>
  <c r="C13" i="19"/>
  <c r="C13" i="21" s="1"/>
  <c r="D13" i="19"/>
  <c r="D13" i="21" s="1"/>
  <c r="E13" i="19"/>
  <c r="E13" i="21" s="1"/>
  <c r="F13" i="19"/>
  <c r="F13" i="21" s="1"/>
  <c r="G13" i="19"/>
  <c r="G13" i="21" s="1"/>
  <c r="H13" i="19"/>
  <c r="H13" i="21" s="1"/>
  <c r="I13" i="19"/>
  <c r="I13" i="21" s="1"/>
  <c r="J13" i="19"/>
  <c r="J13" i="21" s="1"/>
  <c r="K13" i="19"/>
  <c r="K13" i="21" s="1"/>
  <c r="L13" i="19"/>
  <c r="L13" i="21" s="1"/>
  <c r="M13" i="19"/>
  <c r="M13" i="21" s="1"/>
  <c r="N13" i="19"/>
  <c r="N13" i="21" s="1"/>
  <c r="O13" i="19"/>
  <c r="O13" i="21" s="1"/>
  <c r="P13" i="19"/>
  <c r="P13" i="21" s="1"/>
  <c r="Q13" i="19"/>
  <c r="Q13" i="21" s="1"/>
  <c r="R13" i="19"/>
  <c r="R13" i="21" s="1"/>
  <c r="S13" i="19"/>
  <c r="S13" i="21" s="1"/>
  <c r="C14" i="19"/>
  <c r="C14" i="21" s="1"/>
  <c r="D14" i="19"/>
  <c r="D14" i="21" s="1"/>
  <c r="E14" i="19"/>
  <c r="E14" i="21" s="1"/>
  <c r="I19" i="10" s="1"/>
  <c r="F14" i="19"/>
  <c r="F14" i="21" s="1"/>
  <c r="I20" i="10" s="1"/>
  <c r="G14" i="19"/>
  <c r="G14" i="21" s="1"/>
  <c r="I21" i="10" s="1"/>
  <c r="H14" i="19"/>
  <c r="H14" i="21" s="1"/>
  <c r="I22" i="10" s="1"/>
  <c r="I14" i="19"/>
  <c r="I14" i="21" s="1"/>
  <c r="I23" i="10" s="1"/>
  <c r="J14" i="19"/>
  <c r="J14" i="21" s="1"/>
  <c r="K14" i="19"/>
  <c r="K14" i="21" s="1"/>
  <c r="L14" i="19"/>
  <c r="L14" i="21" s="1"/>
  <c r="M14" i="19"/>
  <c r="M14" i="21" s="1"/>
  <c r="N14" i="19"/>
  <c r="N14" i="21" s="1"/>
  <c r="O14" i="19"/>
  <c r="O14" i="21" s="1"/>
  <c r="P14" i="19"/>
  <c r="P14" i="21" s="1"/>
  <c r="Q14" i="19"/>
  <c r="Q14" i="21" s="1"/>
  <c r="R14" i="19"/>
  <c r="R14" i="21" s="1"/>
  <c r="S14" i="19"/>
  <c r="S14" i="21" s="1"/>
  <c r="C15" i="19"/>
  <c r="C15" i="21" s="1"/>
  <c r="D15" i="19"/>
  <c r="D15" i="21" s="1"/>
  <c r="E15" i="19"/>
  <c r="E15" i="21" s="1"/>
  <c r="I24" i="10" s="1"/>
  <c r="F15" i="19"/>
  <c r="F15" i="21" s="1"/>
  <c r="I25" i="10" s="1"/>
  <c r="G15" i="19"/>
  <c r="G15" i="21" s="1"/>
  <c r="I26" i="10" s="1"/>
  <c r="H15" i="19"/>
  <c r="H15" i="21" s="1"/>
  <c r="I27" i="10" s="1"/>
  <c r="I15" i="19"/>
  <c r="I15" i="21" s="1"/>
  <c r="I28" i="10" s="1"/>
  <c r="J15" i="19"/>
  <c r="J15" i="21" s="1"/>
  <c r="K15" i="19"/>
  <c r="K15" i="21" s="1"/>
  <c r="L15" i="19"/>
  <c r="L15" i="21" s="1"/>
  <c r="M15" i="19"/>
  <c r="M15" i="21" s="1"/>
  <c r="N15" i="19"/>
  <c r="N15" i="21" s="1"/>
  <c r="O15" i="19"/>
  <c r="O15" i="21" s="1"/>
  <c r="P15" i="19"/>
  <c r="P15" i="21" s="1"/>
  <c r="Q15" i="19"/>
  <c r="Q15" i="21" s="1"/>
  <c r="R15" i="19"/>
  <c r="R15" i="21" s="1"/>
  <c r="S15" i="19"/>
  <c r="S15" i="21" s="1"/>
  <c r="C16" i="19"/>
  <c r="C16" i="21" s="1"/>
  <c r="D16" i="19"/>
  <c r="D16" i="21" s="1"/>
  <c r="E16" i="19"/>
  <c r="E16" i="21" s="1"/>
  <c r="I4" i="10" s="1"/>
  <c r="F16" i="19"/>
  <c r="F16" i="21" s="1"/>
  <c r="I5" i="10" s="1"/>
  <c r="G16" i="19"/>
  <c r="G16" i="21" s="1"/>
  <c r="I6" i="10" s="1"/>
  <c r="H16" i="19"/>
  <c r="H16" i="21" s="1"/>
  <c r="I7" i="10" s="1"/>
  <c r="I16" i="19"/>
  <c r="I16" i="21" s="1"/>
  <c r="I8" i="10" s="1"/>
  <c r="J16" i="19"/>
  <c r="J16" i="21" s="1"/>
  <c r="K16" i="19"/>
  <c r="K16" i="21" s="1"/>
  <c r="L16" i="19"/>
  <c r="L16" i="21" s="1"/>
  <c r="M16" i="19"/>
  <c r="M16" i="21" s="1"/>
  <c r="N16" i="19"/>
  <c r="N16" i="21" s="1"/>
  <c r="O16" i="19"/>
  <c r="O16" i="21" s="1"/>
  <c r="P16" i="19"/>
  <c r="P16" i="21" s="1"/>
  <c r="Q16" i="19"/>
  <c r="Q16" i="21" s="1"/>
  <c r="R16" i="19"/>
  <c r="R16" i="21" s="1"/>
  <c r="S16" i="19"/>
  <c r="S16" i="21" s="1"/>
  <c r="C17" i="19"/>
  <c r="C17" i="21" s="1"/>
  <c r="D17" i="19"/>
  <c r="D17" i="21" s="1"/>
  <c r="E17" i="19"/>
  <c r="E17" i="21" s="1"/>
  <c r="I9" i="10" s="1"/>
  <c r="F17" i="19"/>
  <c r="F17" i="21" s="1"/>
  <c r="I10" i="10" s="1"/>
  <c r="G17" i="19"/>
  <c r="G17" i="21" s="1"/>
  <c r="I11" i="10" s="1"/>
  <c r="H17" i="19"/>
  <c r="H17" i="21" s="1"/>
  <c r="I12" i="10" s="1"/>
  <c r="I17" i="19"/>
  <c r="I17" i="21" s="1"/>
  <c r="I13" i="10" s="1"/>
  <c r="J17" i="19"/>
  <c r="J17" i="21" s="1"/>
  <c r="K17" i="19"/>
  <c r="K17" i="21" s="1"/>
  <c r="L17" i="19"/>
  <c r="L17" i="21" s="1"/>
  <c r="M17" i="19"/>
  <c r="M17" i="21" s="1"/>
  <c r="N17" i="19"/>
  <c r="N17" i="21" s="1"/>
  <c r="O17" i="19"/>
  <c r="O17" i="21" s="1"/>
  <c r="P17" i="19"/>
  <c r="P17" i="21" s="1"/>
  <c r="Q17" i="19"/>
  <c r="Q17" i="21" s="1"/>
  <c r="R17" i="19"/>
  <c r="R17" i="21" s="1"/>
  <c r="S17" i="19"/>
  <c r="S17" i="21" s="1"/>
  <c r="C18" i="19"/>
  <c r="C18" i="21" s="1"/>
  <c r="D18" i="19"/>
  <c r="D18" i="21" s="1"/>
  <c r="E18" i="19"/>
  <c r="E18" i="21" s="1"/>
  <c r="I14" i="10" s="1"/>
  <c r="F18" i="19"/>
  <c r="F18" i="21" s="1"/>
  <c r="I15" i="10" s="1"/>
  <c r="G18" i="19"/>
  <c r="G18" i="21" s="1"/>
  <c r="I16" i="10" s="1"/>
  <c r="H18" i="19"/>
  <c r="H18" i="21" s="1"/>
  <c r="I17" i="10" s="1"/>
  <c r="I18" i="19"/>
  <c r="I18" i="21" s="1"/>
  <c r="I18" i="10" s="1"/>
  <c r="J18" i="19"/>
  <c r="J18" i="21" s="1"/>
  <c r="K18" i="19"/>
  <c r="K18" i="21" s="1"/>
  <c r="L18" i="19"/>
  <c r="L18" i="21" s="1"/>
  <c r="M18" i="19"/>
  <c r="M18" i="21" s="1"/>
  <c r="N18" i="19"/>
  <c r="N18" i="21" s="1"/>
  <c r="O18" i="19"/>
  <c r="O18" i="21" s="1"/>
  <c r="P18" i="19"/>
  <c r="P18" i="21" s="1"/>
  <c r="Q18" i="19"/>
  <c r="Q18" i="21" s="1"/>
  <c r="R18" i="19"/>
  <c r="R18" i="21" s="1"/>
  <c r="S18" i="19"/>
  <c r="S18" i="21" s="1"/>
  <c r="C19" i="19"/>
  <c r="C19" i="21" s="1"/>
  <c r="D19" i="19"/>
  <c r="D19" i="21" s="1"/>
  <c r="E19" i="19"/>
  <c r="E19" i="21" s="1"/>
  <c r="F19" i="19"/>
  <c r="F19" i="21" s="1"/>
  <c r="G19" i="19"/>
  <c r="G19" i="21" s="1"/>
  <c r="H19" i="19"/>
  <c r="H19" i="21" s="1"/>
  <c r="I19" i="19"/>
  <c r="I19" i="21" s="1"/>
  <c r="J19" i="19"/>
  <c r="J19" i="21" s="1"/>
  <c r="K19" i="19"/>
  <c r="K19" i="21" s="1"/>
  <c r="L19" i="19"/>
  <c r="L19" i="21" s="1"/>
  <c r="M19" i="19"/>
  <c r="M19" i="21" s="1"/>
  <c r="N19" i="19"/>
  <c r="N19" i="21" s="1"/>
  <c r="O19" i="19"/>
  <c r="O19" i="21" s="1"/>
  <c r="P19" i="19"/>
  <c r="P19" i="21" s="1"/>
  <c r="Q19" i="19"/>
  <c r="Q19" i="21" s="1"/>
  <c r="R19" i="19"/>
  <c r="R19" i="21" s="1"/>
  <c r="S19" i="19"/>
  <c r="S19" i="21" s="1"/>
  <c r="C20" i="19"/>
  <c r="C20" i="21" s="1"/>
  <c r="D20" i="19"/>
  <c r="D20" i="21" s="1"/>
  <c r="E20" i="19"/>
  <c r="E20" i="21" s="1"/>
  <c r="F20" i="19"/>
  <c r="F20" i="21" s="1"/>
  <c r="G20" i="19"/>
  <c r="G20" i="21" s="1"/>
  <c r="H20" i="19"/>
  <c r="H20" i="21" s="1"/>
  <c r="I20" i="19"/>
  <c r="I20" i="21" s="1"/>
  <c r="J20" i="19"/>
  <c r="J20" i="21" s="1"/>
  <c r="K20" i="19"/>
  <c r="K20" i="21" s="1"/>
  <c r="L20" i="19"/>
  <c r="L20" i="21" s="1"/>
  <c r="M20" i="19"/>
  <c r="M20" i="21" s="1"/>
  <c r="N20" i="19"/>
  <c r="N20" i="21" s="1"/>
  <c r="O20" i="19"/>
  <c r="O20" i="21" s="1"/>
  <c r="P20" i="19"/>
  <c r="P20" i="21" s="1"/>
  <c r="Q20" i="19"/>
  <c r="Q20" i="21" s="1"/>
  <c r="R20" i="19"/>
  <c r="R20" i="21" s="1"/>
  <c r="I49" i="10" s="1"/>
  <c r="S20" i="19"/>
  <c r="S20" i="21" s="1"/>
  <c r="I50" i="10" s="1"/>
  <c r="C21" i="19"/>
  <c r="C21" i="21" s="1"/>
  <c r="D21" i="19"/>
  <c r="D21" i="21" s="1"/>
  <c r="E21" i="19"/>
  <c r="E21" i="21" s="1"/>
  <c r="F21" i="19"/>
  <c r="F21" i="21" s="1"/>
  <c r="G21" i="19"/>
  <c r="G21" i="21" s="1"/>
  <c r="H21" i="19"/>
  <c r="H21" i="21" s="1"/>
  <c r="I21" i="19"/>
  <c r="I21" i="21" s="1"/>
  <c r="J21" i="19"/>
  <c r="J21" i="21" s="1"/>
  <c r="K21" i="19"/>
  <c r="K21" i="21" s="1"/>
  <c r="L21" i="19"/>
  <c r="L21" i="21" s="1"/>
  <c r="M21" i="19"/>
  <c r="M21" i="21" s="1"/>
  <c r="N21" i="19"/>
  <c r="N21" i="21" s="1"/>
  <c r="O21" i="19"/>
  <c r="O21" i="21" s="1"/>
  <c r="P21" i="19"/>
  <c r="P21" i="21" s="1"/>
  <c r="Q21" i="19"/>
  <c r="Q21" i="21" s="1"/>
  <c r="R21" i="19"/>
  <c r="R21" i="21" s="1"/>
  <c r="S21" i="19"/>
  <c r="S21" i="21" s="1"/>
  <c r="C22" i="19"/>
  <c r="C22" i="21" s="1"/>
  <c r="D22" i="19"/>
  <c r="D22" i="21" s="1"/>
  <c r="E22" i="19"/>
  <c r="E22" i="21" s="1"/>
  <c r="F22" i="19"/>
  <c r="F22" i="21" s="1"/>
  <c r="G22" i="19"/>
  <c r="G22" i="21" s="1"/>
  <c r="H22" i="19"/>
  <c r="H22" i="21" s="1"/>
  <c r="I22" i="19"/>
  <c r="I22" i="21" s="1"/>
  <c r="J22" i="19"/>
  <c r="J22" i="21" s="1"/>
  <c r="K22" i="19"/>
  <c r="K22" i="21" s="1"/>
  <c r="L22" i="19"/>
  <c r="L22" i="21" s="1"/>
  <c r="M22" i="19"/>
  <c r="M22" i="21" s="1"/>
  <c r="N22" i="19"/>
  <c r="N22" i="21" s="1"/>
  <c r="O22" i="19"/>
  <c r="O22" i="21" s="1"/>
  <c r="P22" i="19"/>
  <c r="P22" i="21" s="1"/>
  <c r="Q22" i="19"/>
  <c r="Q22" i="21" s="1"/>
  <c r="R22" i="19"/>
  <c r="R22" i="21" s="1"/>
  <c r="I47" i="10" s="1"/>
  <c r="S22" i="19"/>
  <c r="S22" i="21" s="1"/>
  <c r="I48" i="10" s="1"/>
  <c r="C23" i="19"/>
  <c r="C23" i="21" s="1"/>
  <c r="D23" i="19"/>
  <c r="D23" i="21" s="1"/>
  <c r="E23" i="19"/>
  <c r="E23" i="21" s="1"/>
  <c r="I34" i="10" s="1"/>
  <c r="F23" i="19"/>
  <c r="F23" i="21" s="1"/>
  <c r="I35" i="10" s="1"/>
  <c r="G23" i="19"/>
  <c r="G23" i="21" s="1"/>
  <c r="I36" i="10" s="1"/>
  <c r="H23" i="19"/>
  <c r="H23" i="21" s="1"/>
  <c r="I37" i="10" s="1"/>
  <c r="I23" i="19"/>
  <c r="I23" i="21" s="1"/>
  <c r="I38" i="10" s="1"/>
  <c r="J23" i="19"/>
  <c r="J23" i="21" s="1"/>
  <c r="K23" i="19"/>
  <c r="K23" i="21" s="1"/>
  <c r="L23" i="19"/>
  <c r="L23" i="21" s="1"/>
  <c r="M23" i="19"/>
  <c r="M23" i="21" s="1"/>
  <c r="N23" i="19"/>
  <c r="N23" i="21" s="1"/>
  <c r="O23" i="19"/>
  <c r="O23" i="21" s="1"/>
  <c r="P23" i="19"/>
  <c r="P23" i="21" s="1"/>
  <c r="Q23" i="19"/>
  <c r="Q23" i="21" s="1"/>
  <c r="R23" i="19"/>
  <c r="R23" i="21" s="1"/>
  <c r="S23" i="19"/>
  <c r="S23" i="21" s="1"/>
  <c r="C24" i="19"/>
  <c r="C24" i="21" s="1"/>
  <c r="D24" i="19"/>
  <c r="D24" i="21" s="1"/>
  <c r="E24" i="19"/>
  <c r="E24" i="21" s="1"/>
  <c r="F24" i="19"/>
  <c r="F24" i="21" s="1"/>
  <c r="G24" i="19"/>
  <c r="G24" i="21" s="1"/>
  <c r="H24" i="19"/>
  <c r="H24" i="21" s="1"/>
  <c r="I24" i="19"/>
  <c r="I24" i="21" s="1"/>
  <c r="J24" i="19"/>
  <c r="J24" i="21" s="1"/>
  <c r="K24" i="19"/>
  <c r="K24" i="21" s="1"/>
  <c r="L24" i="19"/>
  <c r="L24" i="21" s="1"/>
  <c r="M24" i="19"/>
  <c r="M24" i="21" s="1"/>
  <c r="N24" i="19"/>
  <c r="N24" i="21" s="1"/>
  <c r="O24" i="19"/>
  <c r="O24" i="21" s="1"/>
  <c r="P24" i="19"/>
  <c r="P24" i="21" s="1"/>
  <c r="Q24" i="19"/>
  <c r="Q24" i="21" s="1"/>
  <c r="R24" i="19"/>
  <c r="R24" i="21" s="1"/>
  <c r="S24" i="19"/>
  <c r="S24" i="21" s="1"/>
  <c r="C25" i="19"/>
  <c r="C25" i="21" s="1"/>
  <c r="D25" i="19"/>
  <c r="D25" i="21" s="1"/>
  <c r="E25" i="19"/>
  <c r="E25" i="21" s="1"/>
  <c r="F25" i="19"/>
  <c r="F25" i="21" s="1"/>
  <c r="G25" i="19"/>
  <c r="G25" i="21" s="1"/>
  <c r="H25" i="19"/>
  <c r="H25" i="21" s="1"/>
  <c r="I25" i="19"/>
  <c r="I25" i="21" s="1"/>
  <c r="J25" i="19"/>
  <c r="J25" i="21" s="1"/>
  <c r="K25" i="19"/>
  <c r="K25" i="21" s="1"/>
  <c r="L25" i="19"/>
  <c r="L25" i="21" s="1"/>
  <c r="M25" i="19"/>
  <c r="M25" i="21" s="1"/>
  <c r="N25" i="19"/>
  <c r="N25" i="21" s="1"/>
  <c r="O25" i="19"/>
  <c r="O25" i="21" s="1"/>
  <c r="P25" i="19"/>
  <c r="P25" i="21" s="1"/>
  <c r="Q25" i="19"/>
  <c r="Q25" i="21" s="1"/>
  <c r="R25" i="19"/>
  <c r="R25" i="21" s="1"/>
  <c r="S25" i="19"/>
  <c r="S25" i="21" s="1"/>
  <c r="C26" i="19"/>
  <c r="C26" i="21" s="1"/>
  <c r="D26" i="19"/>
  <c r="D26" i="21" s="1"/>
  <c r="E26" i="19"/>
  <c r="E26" i="21" s="1"/>
  <c r="F26" i="19"/>
  <c r="F26" i="21" s="1"/>
  <c r="G26" i="19"/>
  <c r="G26" i="21" s="1"/>
  <c r="H26" i="19"/>
  <c r="H26" i="21" s="1"/>
  <c r="I26" i="19"/>
  <c r="I26" i="21" s="1"/>
  <c r="J26" i="19"/>
  <c r="J26" i="21" s="1"/>
  <c r="K26" i="19"/>
  <c r="K26" i="21" s="1"/>
  <c r="L26" i="19"/>
  <c r="L26" i="21" s="1"/>
  <c r="M26" i="19"/>
  <c r="M26" i="21" s="1"/>
  <c r="N26" i="19"/>
  <c r="N26" i="21" s="1"/>
  <c r="O26" i="19"/>
  <c r="O26" i="21" s="1"/>
  <c r="P26" i="19"/>
  <c r="P26" i="21" s="1"/>
  <c r="Q26" i="19"/>
  <c r="Q26" i="21" s="1"/>
  <c r="R26" i="19"/>
  <c r="R26" i="21" s="1"/>
  <c r="S26" i="19"/>
  <c r="S26" i="21" s="1"/>
  <c r="C27" i="19"/>
  <c r="C27" i="21" s="1"/>
  <c r="D27" i="19"/>
  <c r="D27" i="21" s="1"/>
  <c r="E27" i="19"/>
  <c r="E27" i="21" s="1"/>
  <c r="F27" i="19"/>
  <c r="F27" i="21" s="1"/>
  <c r="G27" i="19"/>
  <c r="G27" i="21" s="1"/>
  <c r="H27" i="19"/>
  <c r="H27" i="21" s="1"/>
  <c r="I27" i="19"/>
  <c r="I27" i="21" s="1"/>
  <c r="J27" i="19"/>
  <c r="J27" i="21" s="1"/>
  <c r="K27" i="19"/>
  <c r="K27" i="21" s="1"/>
  <c r="L27" i="19"/>
  <c r="L27" i="21" s="1"/>
  <c r="M27" i="19"/>
  <c r="M27" i="21" s="1"/>
  <c r="N27" i="19"/>
  <c r="N27" i="21" s="1"/>
  <c r="O27" i="19"/>
  <c r="O27" i="21" s="1"/>
  <c r="P27" i="19"/>
  <c r="P27" i="21" s="1"/>
  <c r="Q27" i="19"/>
  <c r="Q27" i="21" s="1"/>
  <c r="R27" i="19"/>
  <c r="R27" i="21" s="1"/>
  <c r="I41" i="10" s="1"/>
  <c r="S27" i="19"/>
  <c r="S27" i="21" s="1"/>
  <c r="I42" i="10" s="1"/>
  <c r="C28" i="19"/>
  <c r="C28" i="21" s="1"/>
  <c r="D28" i="19"/>
  <c r="D28" i="21" s="1"/>
  <c r="E28" i="19"/>
  <c r="E28" i="21" s="1"/>
  <c r="F28" i="19"/>
  <c r="F28" i="21" s="1"/>
  <c r="G28" i="19"/>
  <c r="G28" i="21" s="1"/>
  <c r="H28" i="19"/>
  <c r="H28" i="21" s="1"/>
  <c r="I28" i="19"/>
  <c r="I28" i="21" s="1"/>
  <c r="J28" i="19"/>
  <c r="J28" i="21" s="1"/>
  <c r="K28" i="19"/>
  <c r="K28" i="21" s="1"/>
  <c r="L28" i="19"/>
  <c r="L28" i="21" s="1"/>
  <c r="M28" i="19"/>
  <c r="M28" i="21" s="1"/>
  <c r="N28" i="19"/>
  <c r="N28" i="21" s="1"/>
  <c r="O28" i="19"/>
  <c r="O28" i="21" s="1"/>
  <c r="P28" i="19"/>
  <c r="P28" i="21" s="1"/>
  <c r="Q28" i="19"/>
  <c r="Q28" i="21" s="1"/>
  <c r="R28" i="19"/>
  <c r="R28" i="21" s="1"/>
  <c r="I43" i="10" s="1"/>
  <c r="S28" i="19"/>
  <c r="S28" i="21" s="1"/>
  <c r="I44" i="10" s="1"/>
  <c r="C29" i="19"/>
  <c r="C29" i="21" s="1"/>
  <c r="D29" i="19"/>
  <c r="D29" i="21" s="1"/>
  <c r="E29" i="19"/>
  <c r="E29" i="21" s="1"/>
  <c r="I29" i="10" s="1"/>
  <c r="F29" i="19"/>
  <c r="F29" i="21" s="1"/>
  <c r="I30" i="10" s="1"/>
  <c r="G29" i="19"/>
  <c r="G29" i="21" s="1"/>
  <c r="I31" i="10" s="1"/>
  <c r="H29" i="19"/>
  <c r="H29" i="21" s="1"/>
  <c r="I32" i="10" s="1"/>
  <c r="I29" i="19"/>
  <c r="I29" i="21" s="1"/>
  <c r="I33" i="10" s="1"/>
  <c r="J29" i="19"/>
  <c r="J29" i="21" s="1"/>
  <c r="K29" i="19"/>
  <c r="K29" i="21" s="1"/>
  <c r="L29" i="19"/>
  <c r="L29" i="21" s="1"/>
  <c r="M29" i="19"/>
  <c r="M29" i="21" s="1"/>
  <c r="N29" i="19"/>
  <c r="N29" i="21" s="1"/>
  <c r="O29" i="19"/>
  <c r="O29" i="21" s="1"/>
  <c r="P29" i="19"/>
  <c r="P29" i="21" s="1"/>
  <c r="Q29" i="19"/>
  <c r="Q29" i="21" s="1"/>
  <c r="R29" i="19"/>
  <c r="R29" i="21" s="1"/>
  <c r="S29" i="19"/>
  <c r="S29" i="21" s="1"/>
  <c r="C30" i="19"/>
  <c r="C30" i="21" s="1"/>
  <c r="D30" i="19"/>
  <c r="D30" i="21" s="1"/>
  <c r="E30" i="19"/>
  <c r="E30" i="21" s="1"/>
  <c r="F30" i="19"/>
  <c r="F30" i="21" s="1"/>
  <c r="G30" i="19"/>
  <c r="G30" i="21" s="1"/>
  <c r="H30" i="19"/>
  <c r="H30" i="21" s="1"/>
  <c r="I30" i="19"/>
  <c r="I30" i="21" s="1"/>
  <c r="J30" i="19"/>
  <c r="J30" i="21" s="1"/>
  <c r="K30" i="19"/>
  <c r="K30" i="21" s="1"/>
  <c r="L30" i="19"/>
  <c r="L30" i="21" s="1"/>
  <c r="M30" i="19"/>
  <c r="M30" i="21" s="1"/>
  <c r="N30" i="19"/>
  <c r="N30" i="21" s="1"/>
  <c r="O30" i="19"/>
  <c r="O30" i="21" s="1"/>
  <c r="P30" i="19"/>
  <c r="P30" i="21" s="1"/>
  <c r="Q30" i="19"/>
  <c r="Q30" i="21" s="1"/>
  <c r="R30" i="19"/>
  <c r="R30" i="21" s="1"/>
  <c r="S30" i="19"/>
  <c r="S30" i="21" s="1"/>
  <c r="C31" i="19"/>
  <c r="C31" i="21" s="1"/>
  <c r="D31" i="19"/>
  <c r="D31" i="21" s="1"/>
  <c r="E31" i="19"/>
  <c r="E31" i="21" s="1"/>
  <c r="F31" i="19"/>
  <c r="F31" i="21" s="1"/>
  <c r="G31" i="19"/>
  <c r="G31" i="21" s="1"/>
  <c r="H31" i="19"/>
  <c r="H31" i="21" s="1"/>
  <c r="I31" i="19"/>
  <c r="I31" i="21" s="1"/>
  <c r="J31" i="19"/>
  <c r="J31" i="21" s="1"/>
  <c r="K31" i="19"/>
  <c r="K31" i="21" s="1"/>
  <c r="L31" i="19"/>
  <c r="L31" i="21" s="1"/>
  <c r="M31" i="19"/>
  <c r="M31" i="21" s="1"/>
  <c r="N31" i="19"/>
  <c r="N31" i="21" s="1"/>
  <c r="O31" i="19"/>
  <c r="O31" i="21" s="1"/>
  <c r="P31" i="19"/>
  <c r="P31" i="21" s="1"/>
  <c r="Q31" i="19"/>
  <c r="Q31" i="21" s="1"/>
  <c r="R31" i="19"/>
  <c r="R31" i="21" s="1"/>
  <c r="S31" i="19"/>
  <c r="S31" i="21" s="1"/>
  <c r="C32" i="19"/>
  <c r="C32" i="21" s="1"/>
  <c r="D32" i="19"/>
  <c r="D32" i="21" s="1"/>
  <c r="E32" i="19"/>
  <c r="E32" i="21" s="1"/>
  <c r="F32" i="19"/>
  <c r="F32" i="21" s="1"/>
  <c r="G32" i="19"/>
  <c r="G32" i="21" s="1"/>
  <c r="H32" i="19"/>
  <c r="H32" i="21" s="1"/>
  <c r="I32" i="19"/>
  <c r="I32" i="21" s="1"/>
  <c r="J32" i="19"/>
  <c r="J32" i="21" s="1"/>
  <c r="K32" i="19"/>
  <c r="K32" i="21" s="1"/>
  <c r="L32" i="19"/>
  <c r="L32" i="21" s="1"/>
  <c r="M32" i="19"/>
  <c r="M32" i="21" s="1"/>
  <c r="N32" i="19"/>
  <c r="N32" i="21" s="1"/>
  <c r="O32" i="19"/>
  <c r="O32" i="21" s="1"/>
  <c r="P32" i="19"/>
  <c r="P32" i="21" s="1"/>
  <c r="Q32" i="19"/>
  <c r="Q32" i="21" s="1"/>
  <c r="R32" i="19"/>
  <c r="R32" i="21" s="1"/>
  <c r="S32" i="19"/>
  <c r="S32" i="21" s="1"/>
  <c r="C33" i="19"/>
  <c r="C33" i="21" s="1"/>
  <c r="D33" i="19"/>
  <c r="D33" i="21" s="1"/>
  <c r="E33" i="19"/>
  <c r="E33" i="21" s="1"/>
  <c r="F33" i="19"/>
  <c r="F33" i="21" s="1"/>
  <c r="G33" i="19"/>
  <c r="G33" i="21" s="1"/>
  <c r="H33" i="19"/>
  <c r="H33" i="21" s="1"/>
  <c r="I33" i="19"/>
  <c r="I33" i="21" s="1"/>
  <c r="J33" i="19"/>
  <c r="J33" i="21" s="1"/>
  <c r="K33" i="19"/>
  <c r="K33" i="21" s="1"/>
  <c r="L33" i="19"/>
  <c r="L33" i="21" s="1"/>
  <c r="M33" i="19"/>
  <c r="M33" i="21" s="1"/>
  <c r="N33" i="19"/>
  <c r="N33" i="21" s="1"/>
  <c r="O33" i="19"/>
  <c r="O33" i="21" s="1"/>
  <c r="P33" i="19"/>
  <c r="P33" i="21" s="1"/>
  <c r="Q33" i="19"/>
  <c r="Q33" i="21" s="1"/>
  <c r="R33" i="19"/>
  <c r="R33" i="21" s="1"/>
  <c r="S33" i="19"/>
  <c r="S33" i="21" s="1"/>
  <c r="C34" i="19"/>
  <c r="C34" i="21" s="1"/>
  <c r="D34" i="19"/>
  <c r="D34" i="21" s="1"/>
  <c r="E34" i="19"/>
  <c r="E34" i="21" s="1"/>
  <c r="F34" i="19"/>
  <c r="F34" i="21" s="1"/>
  <c r="G34" i="19"/>
  <c r="G34" i="21" s="1"/>
  <c r="H34" i="19"/>
  <c r="H34" i="21" s="1"/>
  <c r="I34" i="19"/>
  <c r="I34" i="21" s="1"/>
  <c r="J34" i="19"/>
  <c r="J34" i="21" s="1"/>
  <c r="K34" i="19"/>
  <c r="K34" i="21" s="1"/>
  <c r="L34" i="19"/>
  <c r="L34" i="21" s="1"/>
  <c r="M34" i="19"/>
  <c r="M34" i="21" s="1"/>
  <c r="N34" i="19"/>
  <c r="N34" i="21" s="1"/>
  <c r="O34" i="19"/>
  <c r="O34" i="21" s="1"/>
  <c r="P34" i="19"/>
  <c r="P34" i="21" s="1"/>
  <c r="Q34" i="19"/>
  <c r="Q34" i="21" s="1"/>
  <c r="R34" i="19"/>
  <c r="R34" i="21" s="1"/>
  <c r="S34" i="19"/>
  <c r="S34" i="21" s="1"/>
  <c r="C35" i="19"/>
  <c r="C35" i="21" s="1"/>
  <c r="D35" i="19"/>
  <c r="D35" i="21" s="1"/>
  <c r="E35" i="19"/>
  <c r="E35" i="21" s="1"/>
  <c r="F35" i="19"/>
  <c r="F35" i="21" s="1"/>
  <c r="G35" i="19"/>
  <c r="G35" i="21" s="1"/>
  <c r="H35" i="19"/>
  <c r="H35" i="21" s="1"/>
  <c r="I35" i="19"/>
  <c r="I35" i="21" s="1"/>
  <c r="J35" i="19"/>
  <c r="J35" i="21" s="1"/>
  <c r="K35" i="19"/>
  <c r="K35" i="21" s="1"/>
  <c r="L35" i="19"/>
  <c r="L35" i="21" s="1"/>
  <c r="M35" i="19"/>
  <c r="M35" i="21" s="1"/>
  <c r="N35" i="19"/>
  <c r="N35" i="21" s="1"/>
  <c r="O35" i="19"/>
  <c r="O35" i="21" s="1"/>
  <c r="P35" i="19"/>
  <c r="P35" i="21" s="1"/>
  <c r="Q35" i="19"/>
  <c r="Q35" i="21" s="1"/>
  <c r="R35" i="19"/>
  <c r="R35" i="21" s="1"/>
  <c r="S35" i="19"/>
  <c r="S35" i="21" s="1"/>
  <c r="C36" i="19"/>
  <c r="C36" i="21" s="1"/>
  <c r="D36" i="19"/>
  <c r="D36" i="21" s="1"/>
  <c r="E36" i="19"/>
  <c r="E36" i="21" s="1"/>
  <c r="F36" i="19"/>
  <c r="F36" i="21" s="1"/>
  <c r="G36" i="19"/>
  <c r="G36" i="21" s="1"/>
  <c r="H36" i="19"/>
  <c r="H36" i="21" s="1"/>
  <c r="I36" i="19"/>
  <c r="I36" i="21" s="1"/>
  <c r="J36" i="19"/>
  <c r="J36" i="21" s="1"/>
  <c r="K36" i="19"/>
  <c r="K36" i="21" s="1"/>
  <c r="L36" i="19"/>
  <c r="L36" i="21" s="1"/>
  <c r="M36" i="19"/>
  <c r="M36" i="21" s="1"/>
  <c r="N36" i="19"/>
  <c r="N36" i="21" s="1"/>
  <c r="O36" i="19"/>
  <c r="O36" i="21" s="1"/>
  <c r="P36" i="19"/>
  <c r="P36" i="21" s="1"/>
  <c r="Q36" i="19"/>
  <c r="Q36" i="21" s="1"/>
  <c r="R36" i="19"/>
  <c r="R36" i="21" s="1"/>
  <c r="S36" i="19"/>
  <c r="S36" i="21" s="1"/>
  <c r="C37" i="19"/>
  <c r="C37" i="21" s="1"/>
  <c r="D37" i="19"/>
  <c r="D37" i="21" s="1"/>
  <c r="E37" i="19"/>
  <c r="E37" i="21" s="1"/>
  <c r="F37" i="19"/>
  <c r="F37" i="21" s="1"/>
  <c r="G37" i="19"/>
  <c r="G37" i="21" s="1"/>
  <c r="H37" i="19"/>
  <c r="H37" i="21" s="1"/>
  <c r="I37" i="19"/>
  <c r="I37" i="21" s="1"/>
  <c r="J37" i="19"/>
  <c r="J37" i="21" s="1"/>
  <c r="K37" i="19"/>
  <c r="K37" i="21" s="1"/>
  <c r="L37" i="19"/>
  <c r="L37" i="21" s="1"/>
  <c r="M37" i="19"/>
  <c r="M37" i="21" s="1"/>
  <c r="N37" i="19"/>
  <c r="N37" i="21" s="1"/>
  <c r="O37" i="19"/>
  <c r="O37" i="21" s="1"/>
  <c r="P37" i="19"/>
  <c r="P37" i="21" s="1"/>
  <c r="Q37" i="19"/>
  <c r="Q37" i="21" s="1"/>
  <c r="R37" i="19"/>
  <c r="R37" i="21" s="1"/>
  <c r="S37" i="19"/>
  <c r="S37" i="21" s="1"/>
  <c r="C38" i="19"/>
  <c r="C38" i="21" s="1"/>
  <c r="D38" i="19"/>
  <c r="D38" i="21" s="1"/>
  <c r="E38" i="19"/>
  <c r="E38" i="21" s="1"/>
  <c r="F38" i="19"/>
  <c r="F38" i="21" s="1"/>
  <c r="G38" i="19"/>
  <c r="G38" i="21" s="1"/>
  <c r="H38" i="19"/>
  <c r="H38" i="21" s="1"/>
  <c r="I38" i="19"/>
  <c r="I38" i="21" s="1"/>
  <c r="J38" i="19"/>
  <c r="J38" i="21" s="1"/>
  <c r="K38" i="19"/>
  <c r="K38" i="21" s="1"/>
  <c r="L38" i="19"/>
  <c r="L38" i="21" s="1"/>
  <c r="M38" i="19"/>
  <c r="M38" i="21" s="1"/>
  <c r="N38" i="19"/>
  <c r="N38" i="21" s="1"/>
  <c r="O38" i="19"/>
  <c r="O38" i="21" s="1"/>
  <c r="P38" i="19"/>
  <c r="P38" i="21" s="1"/>
  <c r="Q38" i="19"/>
  <c r="Q38" i="21" s="1"/>
  <c r="R38" i="19"/>
  <c r="R38" i="21" s="1"/>
  <c r="S38" i="19"/>
  <c r="S38" i="21" s="1"/>
  <c r="C39" i="19"/>
  <c r="C39" i="21" s="1"/>
  <c r="D39" i="19"/>
  <c r="D39" i="21" s="1"/>
  <c r="E39" i="19"/>
  <c r="E39" i="21" s="1"/>
  <c r="F39" i="19"/>
  <c r="F39" i="21" s="1"/>
  <c r="G39" i="19"/>
  <c r="G39" i="21" s="1"/>
  <c r="H39" i="19"/>
  <c r="H39" i="21" s="1"/>
  <c r="I39" i="19"/>
  <c r="I39" i="21" s="1"/>
  <c r="J39" i="19"/>
  <c r="J39" i="21" s="1"/>
  <c r="K39" i="19"/>
  <c r="K39" i="21" s="1"/>
  <c r="L39" i="19"/>
  <c r="L39" i="21" s="1"/>
  <c r="M39" i="19"/>
  <c r="M39" i="21" s="1"/>
  <c r="N39" i="19"/>
  <c r="N39" i="21" s="1"/>
  <c r="O39" i="19"/>
  <c r="O39" i="21" s="1"/>
  <c r="P39" i="19"/>
  <c r="P39" i="21" s="1"/>
  <c r="Q39" i="19"/>
  <c r="Q39" i="21" s="1"/>
  <c r="R39" i="19"/>
  <c r="R39" i="21" s="1"/>
  <c r="S39" i="19"/>
  <c r="S39" i="21" s="1"/>
  <c r="C40" i="19"/>
  <c r="C40" i="21" s="1"/>
  <c r="D40" i="19"/>
  <c r="D40" i="21" s="1"/>
  <c r="E40" i="19"/>
  <c r="E40" i="21" s="1"/>
  <c r="F40" i="19"/>
  <c r="F40" i="21" s="1"/>
  <c r="G40" i="19"/>
  <c r="G40" i="21" s="1"/>
  <c r="H40" i="19"/>
  <c r="H40" i="21" s="1"/>
  <c r="I40" i="19"/>
  <c r="I40" i="21" s="1"/>
  <c r="J40" i="19"/>
  <c r="J40" i="21" s="1"/>
  <c r="K40" i="19"/>
  <c r="K40" i="21" s="1"/>
  <c r="L40" i="19"/>
  <c r="L40" i="21" s="1"/>
  <c r="M40" i="19"/>
  <c r="M40" i="21" s="1"/>
  <c r="N40" i="19"/>
  <c r="N40" i="21" s="1"/>
  <c r="O40" i="19"/>
  <c r="O40" i="21" s="1"/>
  <c r="P40" i="19"/>
  <c r="P40" i="21" s="1"/>
  <c r="Q40" i="19"/>
  <c r="Q40" i="21" s="1"/>
  <c r="R40" i="19"/>
  <c r="R40" i="21" s="1"/>
  <c r="S40" i="19"/>
  <c r="S40" i="21" s="1"/>
  <c r="C41" i="19"/>
  <c r="C41" i="21" s="1"/>
  <c r="D41" i="19"/>
  <c r="D41" i="21" s="1"/>
  <c r="E41" i="19"/>
  <c r="E41" i="21" s="1"/>
  <c r="F41" i="19"/>
  <c r="F41" i="21" s="1"/>
  <c r="G41" i="19"/>
  <c r="G41" i="21" s="1"/>
  <c r="H41" i="19"/>
  <c r="H41" i="21" s="1"/>
  <c r="I41" i="19"/>
  <c r="I41" i="21" s="1"/>
  <c r="J41" i="19"/>
  <c r="J41" i="21" s="1"/>
  <c r="K41" i="19"/>
  <c r="K41" i="21" s="1"/>
  <c r="L41" i="19"/>
  <c r="L41" i="21" s="1"/>
  <c r="M41" i="19"/>
  <c r="M41" i="21" s="1"/>
  <c r="N41" i="19"/>
  <c r="N41" i="21" s="1"/>
  <c r="O41" i="19"/>
  <c r="O41" i="21" s="1"/>
  <c r="P41" i="19"/>
  <c r="P41" i="21" s="1"/>
  <c r="Q41" i="19"/>
  <c r="Q41" i="21" s="1"/>
  <c r="R41" i="19"/>
  <c r="R41" i="21" s="1"/>
  <c r="S41" i="19"/>
  <c r="S41" i="21" s="1"/>
  <c r="C42" i="19"/>
  <c r="C42" i="21" s="1"/>
  <c r="D42" i="19"/>
  <c r="D42" i="21" s="1"/>
  <c r="E42" i="19"/>
  <c r="E42" i="21" s="1"/>
  <c r="F42" i="19"/>
  <c r="F42" i="21" s="1"/>
  <c r="G42" i="19"/>
  <c r="G42" i="21" s="1"/>
  <c r="H42" i="19"/>
  <c r="H42" i="21" s="1"/>
  <c r="I42" i="19"/>
  <c r="I42" i="21" s="1"/>
  <c r="J42" i="19"/>
  <c r="J42" i="21" s="1"/>
  <c r="K42" i="19"/>
  <c r="K42" i="21" s="1"/>
  <c r="L42" i="19"/>
  <c r="L42" i="21" s="1"/>
  <c r="M42" i="19"/>
  <c r="M42" i="21" s="1"/>
  <c r="N42" i="19"/>
  <c r="N42" i="21" s="1"/>
  <c r="O42" i="19"/>
  <c r="O42" i="21" s="1"/>
  <c r="P42" i="19"/>
  <c r="P42" i="21" s="1"/>
  <c r="Q42" i="19"/>
  <c r="Q42" i="21" s="1"/>
  <c r="R42" i="19"/>
  <c r="R42" i="21" s="1"/>
  <c r="G95" i="8" s="1"/>
  <c r="S42" i="19"/>
  <c r="S42" i="21" s="1"/>
  <c r="G96" i="8" s="1"/>
  <c r="C43" i="19"/>
  <c r="C43" i="21" s="1"/>
  <c r="D43" i="19"/>
  <c r="D43" i="21" s="1"/>
  <c r="E43" i="19"/>
  <c r="E43" i="21" s="1"/>
  <c r="G6" i="8" s="1"/>
  <c r="F43" i="19"/>
  <c r="F43" i="21" s="1"/>
  <c r="G7" i="8" s="1"/>
  <c r="G43" i="19"/>
  <c r="G43" i="21" s="1"/>
  <c r="G8" i="8" s="1"/>
  <c r="H43" i="19"/>
  <c r="H43" i="21" s="1"/>
  <c r="G9" i="8" s="1"/>
  <c r="I43" i="19"/>
  <c r="I43" i="21" s="1"/>
  <c r="G10" i="8" s="1"/>
  <c r="J43" i="19"/>
  <c r="J43" i="21" s="1"/>
  <c r="K43" i="19"/>
  <c r="K43" i="21" s="1"/>
  <c r="L43" i="19"/>
  <c r="L43" i="21" s="1"/>
  <c r="M43" i="19"/>
  <c r="M43" i="21" s="1"/>
  <c r="N43" i="19"/>
  <c r="N43" i="21" s="1"/>
  <c r="O43" i="19"/>
  <c r="O43" i="21" s="1"/>
  <c r="P43" i="19"/>
  <c r="P43" i="21" s="1"/>
  <c r="Q43" i="19"/>
  <c r="Q43" i="21" s="1"/>
  <c r="R43" i="19"/>
  <c r="R43" i="21" s="1"/>
  <c r="S43" i="19"/>
  <c r="S43" i="21" s="1"/>
  <c r="C44" i="19"/>
  <c r="C44" i="21" s="1"/>
  <c r="D44" i="19"/>
  <c r="D44" i="21" s="1"/>
  <c r="E44" i="19"/>
  <c r="E44" i="21" s="1"/>
  <c r="G11" i="8" s="1"/>
  <c r="F44" i="19"/>
  <c r="F44" i="21" s="1"/>
  <c r="G12" i="8" s="1"/>
  <c r="G44" i="19"/>
  <c r="G44" i="21" s="1"/>
  <c r="G13" i="8" s="1"/>
  <c r="H44" i="19"/>
  <c r="H44" i="21" s="1"/>
  <c r="G14" i="8" s="1"/>
  <c r="I44" i="19"/>
  <c r="I44" i="21" s="1"/>
  <c r="G15" i="8" s="1"/>
  <c r="J44" i="19"/>
  <c r="J44" i="21" s="1"/>
  <c r="K44" i="19"/>
  <c r="K44" i="21" s="1"/>
  <c r="L44" i="19"/>
  <c r="L44" i="21" s="1"/>
  <c r="M44" i="19"/>
  <c r="M44" i="21" s="1"/>
  <c r="N44" i="19"/>
  <c r="N44" i="21" s="1"/>
  <c r="O44" i="19"/>
  <c r="O44" i="21" s="1"/>
  <c r="P44" i="19"/>
  <c r="P44" i="21" s="1"/>
  <c r="Q44" i="19"/>
  <c r="Q44" i="21" s="1"/>
  <c r="R44" i="19"/>
  <c r="R44" i="21" s="1"/>
  <c r="S44" i="19"/>
  <c r="S44" i="21" s="1"/>
  <c r="C45" i="19"/>
  <c r="C45" i="21" s="1"/>
  <c r="D45" i="19"/>
  <c r="D45" i="21" s="1"/>
  <c r="E45" i="19"/>
  <c r="E45" i="21" s="1"/>
  <c r="F45" i="19"/>
  <c r="F45" i="21" s="1"/>
  <c r="G45" i="19"/>
  <c r="G45" i="21" s="1"/>
  <c r="H45" i="19"/>
  <c r="H45" i="21" s="1"/>
  <c r="I45" i="19"/>
  <c r="I45" i="21" s="1"/>
  <c r="J45" i="19"/>
  <c r="J45" i="21" s="1"/>
  <c r="K45" i="19"/>
  <c r="K45" i="21" s="1"/>
  <c r="L45" i="19"/>
  <c r="L45" i="21" s="1"/>
  <c r="M45" i="19"/>
  <c r="M45" i="21" s="1"/>
  <c r="N45" i="19"/>
  <c r="N45" i="21" s="1"/>
  <c r="O45" i="19"/>
  <c r="O45" i="21" s="1"/>
  <c r="P45" i="19"/>
  <c r="P45" i="21" s="1"/>
  <c r="Q45" i="19"/>
  <c r="Q45" i="21" s="1"/>
  <c r="R45" i="19"/>
  <c r="R45" i="21" s="1"/>
  <c r="G97" i="8" s="1"/>
  <c r="S45" i="19"/>
  <c r="S45" i="21" s="1"/>
  <c r="G98" i="8" s="1"/>
  <c r="C46" i="19"/>
  <c r="C46" i="21" s="1"/>
  <c r="D46" i="19"/>
  <c r="D46" i="21" s="1"/>
  <c r="E46" i="19"/>
  <c r="E46" i="21" s="1"/>
  <c r="F46" i="19"/>
  <c r="F46" i="21" s="1"/>
  <c r="G46" i="19"/>
  <c r="G46" i="21" s="1"/>
  <c r="H46" i="19"/>
  <c r="H46" i="21" s="1"/>
  <c r="I46" i="19"/>
  <c r="I46" i="21" s="1"/>
  <c r="J46" i="19"/>
  <c r="J46" i="21" s="1"/>
  <c r="K46" i="19"/>
  <c r="K46" i="21" s="1"/>
  <c r="L46" i="19"/>
  <c r="L46" i="21" s="1"/>
  <c r="M46" i="19"/>
  <c r="M46" i="21" s="1"/>
  <c r="N46" i="19"/>
  <c r="N46" i="21" s="1"/>
  <c r="O46" i="19"/>
  <c r="O46" i="21" s="1"/>
  <c r="P46" i="19"/>
  <c r="P46" i="21" s="1"/>
  <c r="Q46" i="19"/>
  <c r="Q46" i="21" s="1"/>
  <c r="R46" i="19"/>
  <c r="R46" i="21" s="1"/>
  <c r="S46" i="19"/>
  <c r="S46" i="21" s="1"/>
  <c r="C47" i="19"/>
  <c r="C47" i="21" s="1"/>
  <c r="D47" i="19"/>
  <c r="D47" i="21" s="1"/>
  <c r="E47" i="19"/>
  <c r="E47" i="21" s="1"/>
  <c r="G16" i="8" s="1"/>
  <c r="F47" i="19"/>
  <c r="F47" i="21" s="1"/>
  <c r="G17" i="8" s="1"/>
  <c r="G47" i="19"/>
  <c r="G47" i="21" s="1"/>
  <c r="G18" i="8" s="1"/>
  <c r="H47" i="19"/>
  <c r="H47" i="21" s="1"/>
  <c r="G19" i="8" s="1"/>
  <c r="I47" i="19"/>
  <c r="I47" i="21" s="1"/>
  <c r="G20" i="8" s="1"/>
  <c r="J47" i="19"/>
  <c r="J47" i="21" s="1"/>
  <c r="K47" i="19"/>
  <c r="K47" i="21" s="1"/>
  <c r="L47" i="19"/>
  <c r="L47" i="21" s="1"/>
  <c r="M47" i="19"/>
  <c r="M47" i="21" s="1"/>
  <c r="N47" i="19"/>
  <c r="N47" i="21" s="1"/>
  <c r="O47" i="19"/>
  <c r="O47" i="21" s="1"/>
  <c r="P47" i="19"/>
  <c r="P47" i="21" s="1"/>
  <c r="Q47" i="19"/>
  <c r="Q47" i="21" s="1"/>
  <c r="R47" i="19"/>
  <c r="R47" i="21" s="1"/>
  <c r="S47" i="19"/>
  <c r="S47" i="21" s="1"/>
  <c r="C48" i="19"/>
  <c r="C48" i="21" s="1"/>
  <c r="D48" i="19"/>
  <c r="D48" i="21" s="1"/>
  <c r="E48" i="19"/>
  <c r="E48" i="21" s="1"/>
  <c r="F48" i="19"/>
  <c r="F48" i="21" s="1"/>
  <c r="G48" i="19"/>
  <c r="G48" i="21" s="1"/>
  <c r="H48" i="19"/>
  <c r="H48" i="21" s="1"/>
  <c r="I48" i="19"/>
  <c r="I48" i="21" s="1"/>
  <c r="J48" i="19"/>
  <c r="J48" i="21" s="1"/>
  <c r="K48" i="19"/>
  <c r="K48" i="21" s="1"/>
  <c r="L48" i="19"/>
  <c r="L48" i="21" s="1"/>
  <c r="M48" i="19"/>
  <c r="M48" i="21" s="1"/>
  <c r="N48" i="19"/>
  <c r="N48" i="21" s="1"/>
  <c r="O48" i="19"/>
  <c r="O48" i="21" s="1"/>
  <c r="P48" i="19"/>
  <c r="P48" i="21" s="1"/>
  <c r="Q48" i="19"/>
  <c r="Q48" i="21" s="1"/>
  <c r="R48" i="19"/>
  <c r="R48" i="21" s="1"/>
  <c r="G93" i="8" s="1"/>
  <c r="S48" i="19"/>
  <c r="S48" i="21" s="1"/>
  <c r="G94" i="8" s="1"/>
  <c r="C49" i="19"/>
  <c r="C49" i="21" s="1"/>
  <c r="D49" i="19"/>
  <c r="D49" i="21" s="1"/>
  <c r="E49" i="19"/>
  <c r="E49" i="21" s="1"/>
  <c r="G21" i="8" s="1"/>
  <c r="F49" i="19"/>
  <c r="F49" i="21" s="1"/>
  <c r="G22" i="8" s="1"/>
  <c r="G49" i="19"/>
  <c r="G49" i="21" s="1"/>
  <c r="G23" i="8" s="1"/>
  <c r="H49" i="19"/>
  <c r="H49" i="21" s="1"/>
  <c r="G24" i="8" s="1"/>
  <c r="I49" i="19"/>
  <c r="I49" i="21" s="1"/>
  <c r="G25" i="8" s="1"/>
  <c r="J49" i="19"/>
  <c r="J49" i="21" s="1"/>
  <c r="K49" i="19"/>
  <c r="K49" i="21" s="1"/>
  <c r="L49" i="19"/>
  <c r="L49" i="21" s="1"/>
  <c r="M49" i="19"/>
  <c r="M49" i="21" s="1"/>
  <c r="N49" i="19"/>
  <c r="N49" i="21" s="1"/>
  <c r="O49" i="19"/>
  <c r="O49" i="21" s="1"/>
  <c r="P49" i="19"/>
  <c r="P49" i="21" s="1"/>
  <c r="Q49" i="19"/>
  <c r="Q49" i="21" s="1"/>
  <c r="R49" i="19"/>
  <c r="R49" i="21" s="1"/>
  <c r="S49" i="19"/>
  <c r="S49" i="21" s="1"/>
  <c r="C50" i="19"/>
  <c r="C50" i="21" s="1"/>
  <c r="D50" i="19"/>
  <c r="D50" i="21" s="1"/>
  <c r="E50" i="19"/>
  <c r="E50" i="21" s="1"/>
  <c r="F50" i="19"/>
  <c r="F50" i="21" s="1"/>
  <c r="G50" i="19"/>
  <c r="G50" i="21" s="1"/>
  <c r="H50" i="19"/>
  <c r="H50" i="21" s="1"/>
  <c r="I50" i="19"/>
  <c r="I50" i="21" s="1"/>
  <c r="J50" i="19"/>
  <c r="J50" i="21" s="1"/>
  <c r="K50" i="19"/>
  <c r="K50" i="21" s="1"/>
  <c r="L50" i="19"/>
  <c r="L50" i="21" s="1"/>
  <c r="M50" i="19"/>
  <c r="M50" i="21" s="1"/>
  <c r="N50" i="19"/>
  <c r="N50" i="21" s="1"/>
  <c r="O50" i="19"/>
  <c r="O50" i="21" s="1"/>
  <c r="P50" i="19"/>
  <c r="P50" i="21" s="1"/>
  <c r="Q50" i="19"/>
  <c r="Q50" i="21" s="1"/>
  <c r="R50" i="19"/>
  <c r="R50" i="21" s="1"/>
  <c r="G99" i="8" s="1"/>
  <c r="S50" i="19"/>
  <c r="S50" i="21" s="1"/>
  <c r="G100" i="8" s="1"/>
  <c r="C51" i="19"/>
  <c r="C51" i="21" s="1"/>
  <c r="D51" i="19"/>
  <c r="D51" i="21" s="1"/>
  <c r="E51" i="19"/>
  <c r="E51" i="21" s="1"/>
  <c r="F51" i="19"/>
  <c r="F51" i="21" s="1"/>
  <c r="G51" i="19"/>
  <c r="G51" i="21" s="1"/>
  <c r="H51" i="19"/>
  <c r="H51" i="21" s="1"/>
  <c r="I51" i="19"/>
  <c r="I51" i="21" s="1"/>
  <c r="J51" i="19"/>
  <c r="J51" i="21" s="1"/>
  <c r="K51" i="19"/>
  <c r="K51" i="21" s="1"/>
  <c r="L51" i="19"/>
  <c r="L51" i="21" s="1"/>
  <c r="M51" i="19"/>
  <c r="M51" i="21" s="1"/>
  <c r="N51" i="19"/>
  <c r="N51" i="21" s="1"/>
  <c r="O51" i="19"/>
  <c r="O51" i="21" s="1"/>
  <c r="P51" i="19"/>
  <c r="P51" i="21" s="1"/>
  <c r="Q51" i="19"/>
  <c r="Q51" i="21" s="1"/>
  <c r="R51" i="19"/>
  <c r="R51" i="21" s="1"/>
  <c r="G101" i="8" s="1"/>
  <c r="S51" i="19"/>
  <c r="S51" i="21" s="1"/>
  <c r="G102" i="8" s="1"/>
  <c r="C52" i="19"/>
  <c r="C52" i="21" s="1"/>
  <c r="D52" i="19"/>
  <c r="D52" i="21" s="1"/>
  <c r="E52" i="19"/>
  <c r="E52" i="21" s="1"/>
  <c r="F52" i="19"/>
  <c r="F52" i="21" s="1"/>
  <c r="G52" i="19"/>
  <c r="G52" i="21" s="1"/>
  <c r="H52" i="19"/>
  <c r="H52" i="21" s="1"/>
  <c r="I52" i="19"/>
  <c r="I52" i="21" s="1"/>
  <c r="J52" i="19"/>
  <c r="J52" i="21" s="1"/>
  <c r="K52" i="19"/>
  <c r="K52" i="21" s="1"/>
  <c r="L52" i="19"/>
  <c r="L52" i="21" s="1"/>
  <c r="M52" i="19"/>
  <c r="M52" i="21" s="1"/>
  <c r="N52" i="19"/>
  <c r="N52" i="21" s="1"/>
  <c r="O52" i="19"/>
  <c r="O52" i="21" s="1"/>
  <c r="P52" i="19"/>
  <c r="P52" i="21" s="1"/>
  <c r="Q52" i="19"/>
  <c r="Q52" i="21" s="1"/>
  <c r="R52" i="19"/>
  <c r="R52" i="21" s="1"/>
  <c r="S52" i="19"/>
  <c r="S52" i="21" s="1"/>
  <c r="C53" i="19"/>
  <c r="C53" i="21" s="1"/>
  <c r="D53" i="19"/>
  <c r="D53" i="21" s="1"/>
  <c r="E53" i="19"/>
  <c r="E53" i="21" s="1"/>
  <c r="F53" i="19"/>
  <c r="F53" i="21" s="1"/>
  <c r="G53" i="19"/>
  <c r="G53" i="21" s="1"/>
  <c r="H53" i="19"/>
  <c r="H53" i="21" s="1"/>
  <c r="I53" i="19"/>
  <c r="I53" i="21" s="1"/>
  <c r="J53" i="19"/>
  <c r="J53" i="21" s="1"/>
  <c r="K53" i="19"/>
  <c r="K53" i="21" s="1"/>
  <c r="L53" i="19"/>
  <c r="L53" i="21" s="1"/>
  <c r="M53" i="19"/>
  <c r="M53" i="21" s="1"/>
  <c r="N53" i="19"/>
  <c r="N53" i="21" s="1"/>
  <c r="O53" i="19"/>
  <c r="O53" i="21" s="1"/>
  <c r="P53" i="19"/>
  <c r="P53" i="21" s="1"/>
  <c r="Q53" i="19"/>
  <c r="Q53" i="21" s="1"/>
  <c r="R53" i="19"/>
  <c r="R53" i="21" s="1"/>
  <c r="S53" i="19"/>
  <c r="S53" i="21" s="1"/>
  <c r="C54" i="19"/>
  <c r="C54" i="21" s="1"/>
  <c r="D54" i="19"/>
  <c r="D54" i="21" s="1"/>
  <c r="E54" i="19"/>
  <c r="E54" i="21" s="1"/>
  <c r="F54" i="19"/>
  <c r="F54" i="21" s="1"/>
  <c r="G54" i="19"/>
  <c r="G54" i="21" s="1"/>
  <c r="H54" i="19"/>
  <c r="H54" i="21" s="1"/>
  <c r="I54" i="19"/>
  <c r="I54" i="21" s="1"/>
  <c r="J54" i="19"/>
  <c r="J54" i="21" s="1"/>
  <c r="G81" i="8" s="1"/>
  <c r="K54" i="19"/>
  <c r="K54" i="21" s="1"/>
  <c r="G82" i="8" s="1"/>
  <c r="L54" i="19"/>
  <c r="L54" i="21" s="1"/>
  <c r="M54" i="19"/>
  <c r="M54" i="21" s="1"/>
  <c r="N54" i="19"/>
  <c r="N54" i="21" s="1"/>
  <c r="O54" i="19"/>
  <c r="O54" i="21" s="1"/>
  <c r="P54" i="19"/>
  <c r="P54" i="21" s="1"/>
  <c r="Q54" i="19"/>
  <c r="Q54" i="21" s="1"/>
  <c r="R54" i="19"/>
  <c r="R54" i="21" s="1"/>
  <c r="S54" i="19"/>
  <c r="S54" i="21" s="1"/>
  <c r="C55" i="19"/>
  <c r="C55" i="21" s="1"/>
  <c r="D55" i="19"/>
  <c r="D55" i="21" s="1"/>
  <c r="E55" i="19"/>
  <c r="E55" i="21" s="1"/>
  <c r="G76" i="8" s="1"/>
  <c r="F55" i="19"/>
  <c r="F55" i="21" s="1"/>
  <c r="G77" i="8" s="1"/>
  <c r="G55" i="19"/>
  <c r="G55" i="21" s="1"/>
  <c r="G78" i="8" s="1"/>
  <c r="H55" i="19"/>
  <c r="H55" i="21" s="1"/>
  <c r="G79" i="8" s="1"/>
  <c r="I55" i="19"/>
  <c r="I55" i="21" s="1"/>
  <c r="G80" i="8" s="1"/>
  <c r="J55" i="19"/>
  <c r="J55" i="21" s="1"/>
  <c r="K55" i="19"/>
  <c r="K55" i="21" s="1"/>
  <c r="L55" i="19"/>
  <c r="L55" i="21" s="1"/>
  <c r="M55" i="19"/>
  <c r="M55" i="21" s="1"/>
  <c r="N55" i="19"/>
  <c r="N55" i="21" s="1"/>
  <c r="O55" i="19"/>
  <c r="O55" i="21" s="1"/>
  <c r="P55" i="19"/>
  <c r="P55" i="21" s="1"/>
  <c r="Q55" i="19"/>
  <c r="Q55" i="21" s="1"/>
  <c r="R55" i="19"/>
  <c r="R55" i="21" s="1"/>
  <c r="S55" i="19"/>
  <c r="S55" i="21" s="1"/>
  <c r="C56" i="19"/>
  <c r="C56" i="21" s="1"/>
  <c r="D56" i="19"/>
  <c r="D56" i="21" s="1"/>
  <c r="E56" i="19"/>
  <c r="E56" i="21" s="1"/>
  <c r="G26" i="8" s="1"/>
  <c r="F56" i="19"/>
  <c r="F56" i="21" s="1"/>
  <c r="G27" i="8" s="1"/>
  <c r="G56" i="19"/>
  <c r="G56" i="21" s="1"/>
  <c r="G28" i="8" s="1"/>
  <c r="H56" i="19"/>
  <c r="H56" i="21" s="1"/>
  <c r="G29" i="8" s="1"/>
  <c r="I56" i="19"/>
  <c r="I56" i="21" s="1"/>
  <c r="G30" i="8" s="1"/>
  <c r="J56" i="19"/>
  <c r="J56" i="21" s="1"/>
  <c r="K56" i="19"/>
  <c r="K56" i="21" s="1"/>
  <c r="L56" i="19"/>
  <c r="L56" i="21" s="1"/>
  <c r="M56" i="19"/>
  <c r="M56" i="21" s="1"/>
  <c r="N56" i="19"/>
  <c r="N56" i="21" s="1"/>
  <c r="O56" i="19"/>
  <c r="O56" i="21" s="1"/>
  <c r="P56" i="19"/>
  <c r="P56" i="21" s="1"/>
  <c r="Q56" i="19"/>
  <c r="Q56" i="21" s="1"/>
  <c r="R56" i="19"/>
  <c r="R56" i="21" s="1"/>
  <c r="S56" i="19"/>
  <c r="S56" i="21" s="1"/>
  <c r="C57" i="19"/>
  <c r="C57" i="21" s="1"/>
  <c r="D57" i="19"/>
  <c r="D57" i="21" s="1"/>
  <c r="E57" i="19"/>
  <c r="E57" i="21" s="1"/>
  <c r="F57" i="19"/>
  <c r="F57" i="21" s="1"/>
  <c r="G57" i="19"/>
  <c r="G57" i="21" s="1"/>
  <c r="H57" i="19"/>
  <c r="H57" i="21" s="1"/>
  <c r="I57" i="19"/>
  <c r="I57" i="21" s="1"/>
  <c r="J57" i="19"/>
  <c r="J57" i="21" s="1"/>
  <c r="K57" i="19"/>
  <c r="K57" i="21" s="1"/>
  <c r="L57" i="19"/>
  <c r="L57" i="21" s="1"/>
  <c r="M57" i="19"/>
  <c r="M57" i="21" s="1"/>
  <c r="N57" i="19"/>
  <c r="N57" i="21" s="1"/>
  <c r="O57" i="19"/>
  <c r="O57" i="21" s="1"/>
  <c r="P57" i="19"/>
  <c r="P57" i="21" s="1"/>
  <c r="Q57" i="19"/>
  <c r="Q57" i="21" s="1"/>
  <c r="R57" i="19"/>
  <c r="R57" i="21" s="1"/>
  <c r="G103" i="8" s="1"/>
  <c r="S57" i="19"/>
  <c r="S57" i="21" s="1"/>
  <c r="G104" i="8" s="1"/>
  <c r="C58" i="19"/>
  <c r="C58" i="21" s="1"/>
  <c r="D58" i="19"/>
  <c r="D58" i="21" s="1"/>
  <c r="E58" i="19"/>
  <c r="E58" i="21" s="1"/>
  <c r="F58" i="19"/>
  <c r="F58" i="21" s="1"/>
  <c r="G58" i="19"/>
  <c r="G58" i="21" s="1"/>
  <c r="H58" i="19"/>
  <c r="H58" i="21" s="1"/>
  <c r="I58" i="19"/>
  <c r="I58" i="21" s="1"/>
  <c r="J58" i="19"/>
  <c r="J58" i="21" s="1"/>
  <c r="K58" i="19"/>
  <c r="K58" i="21" s="1"/>
  <c r="L58" i="19"/>
  <c r="L58" i="21" s="1"/>
  <c r="M58" i="19"/>
  <c r="M58" i="21" s="1"/>
  <c r="N58" i="19"/>
  <c r="N58" i="21" s="1"/>
  <c r="O58" i="19"/>
  <c r="O58" i="21" s="1"/>
  <c r="P58" i="19"/>
  <c r="P58" i="21" s="1"/>
  <c r="Q58" i="19"/>
  <c r="Q58" i="21" s="1"/>
  <c r="R58" i="19"/>
  <c r="R58" i="21" s="1"/>
  <c r="S58" i="19"/>
  <c r="S58" i="21" s="1"/>
  <c r="C59" i="19"/>
  <c r="C59" i="21" s="1"/>
  <c r="D59" i="19"/>
  <c r="D59" i="21" s="1"/>
  <c r="E59" i="19"/>
  <c r="E59" i="21" s="1"/>
  <c r="F59" i="19"/>
  <c r="F59" i="21" s="1"/>
  <c r="G59" i="19"/>
  <c r="G59" i="21" s="1"/>
  <c r="H59" i="19"/>
  <c r="H59" i="21" s="1"/>
  <c r="I59" i="19"/>
  <c r="I59" i="21" s="1"/>
  <c r="J59" i="19"/>
  <c r="J59" i="21" s="1"/>
  <c r="K59" i="19"/>
  <c r="K59" i="21" s="1"/>
  <c r="L59" i="19"/>
  <c r="L59" i="21" s="1"/>
  <c r="M59" i="19"/>
  <c r="M59" i="21" s="1"/>
  <c r="N59" i="19"/>
  <c r="N59" i="21" s="1"/>
  <c r="O59" i="19"/>
  <c r="O59" i="21" s="1"/>
  <c r="P59" i="19"/>
  <c r="P59" i="21" s="1"/>
  <c r="Q59" i="19"/>
  <c r="Q59" i="21" s="1"/>
  <c r="R59" i="19"/>
  <c r="R59" i="21" s="1"/>
  <c r="S59" i="19"/>
  <c r="S59" i="21" s="1"/>
  <c r="C60" i="19"/>
  <c r="C60" i="21" s="1"/>
  <c r="D60" i="19"/>
  <c r="D60" i="21" s="1"/>
  <c r="E60" i="19"/>
  <c r="E60" i="21" s="1"/>
  <c r="F60" i="19"/>
  <c r="F60" i="21" s="1"/>
  <c r="G60" i="19"/>
  <c r="G60" i="21" s="1"/>
  <c r="H60" i="19"/>
  <c r="H60" i="21" s="1"/>
  <c r="I60" i="19"/>
  <c r="I60" i="21" s="1"/>
  <c r="J60" i="19"/>
  <c r="J60" i="21" s="1"/>
  <c r="K60" i="19"/>
  <c r="K60" i="21" s="1"/>
  <c r="L60" i="19"/>
  <c r="L60" i="21" s="1"/>
  <c r="M60" i="19"/>
  <c r="M60" i="21" s="1"/>
  <c r="N60" i="19"/>
  <c r="N60" i="21" s="1"/>
  <c r="O60" i="19"/>
  <c r="O60" i="21" s="1"/>
  <c r="P60" i="19"/>
  <c r="P60" i="21" s="1"/>
  <c r="Q60" i="19"/>
  <c r="Q60" i="21" s="1"/>
  <c r="R60" i="19"/>
  <c r="R60" i="21" s="1"/>
  <c r="G105" i="8" s="1"/>
  <c r="S60" i="19"/>
  <c r="S60" i="21" s="1"/>
  <c r="G106" i="8" s="1"/>
  <c r="C61" i="19"/>
  <c r="C61" i="21" s="1"/>
  <c r="D61" i="19"/>
  <c r="D61" i="21" s="1"/>
  <c r="E61" i="19"/>
  <c r="E61" i="21" s="1"/>
  <c r="F61" i="19"/>
  <c r="F61" i="21" s="1"/>
  <c r="G61" i="19"/>
  <c r="G61" i="21" s="1"/>
  <c r="H61" i="19"/>
  <c r="H61" i="21" s="1"/>
  <c r="I61" i="19"/>
  <c r="I61" i="21" s="1"/>
  <c r="J61" i="19"/>
  <c r="J61" i="21" s="1"/>
  <c r="K61" i="19"/>
  <c r="K61" i="21" s="1"/>
  <c r="L61" i="19"/>
  <c r="L61" i="21" s="1"/>
  <c r="M61" i="19"/>
  <c r="M61" i="21" s="1"/>
  <c r="N61" i="19"/>
  <c r="N61" i="21" s="1"/>
  <c r="O61" i="19"/>
  <c r="O61" i="21" s="1"/>
  <c r="P61" i="19"/>
  <c r="P61" i="21" s="1"/>
  <c r="Q61" i="19"/>
  <c r="Q61" i="21" s="1"/>
  <c r="R61" i="19"/>
  <c r="R61" i="21" s="1"/>
  <c r="S61" i="19"/>
  <c r="S61" i="21" s="1"/>
  <c r="C62" i="19"/>
  <c r="C62" i="21" s="1"/>
  <c r="D62" i="19"/>
  <c r="D62" i="21" s="1"/>
  <c r="E62" i="19"/>
  <c r="E62" i="21" s="1"/>
  <c r="G31" i="8" s="1"/>
  <c r="F62" i="19"/>
  <c r="F62" i="21" s="1"/>
  <c r="G32" i="8" s="1"/>
  <c r="G62" i="19"/>
  <c r="G62" i="21" s="1"/>
  <c r="G33" i="8" s="1"/>
  <c r="H62" i="19"/>
  <c r="H62" i="21" s="1"/>
  <c r="G34" i="8" s="1"/>
  <c r="I62" i="19"/>
  <c r="I62" i="21" s="1"/>
  <c r="G35" i="8" s="1"/>
  <c r="J62" i="19"/>
  <c r="J62" i="21" s="1"/>
  <c r="K62" i="19"/>
  <c r="K62" i="21" s="1"/>
  <c r="L62" i="19"/>
  <c r="L62" i="21" s="1"/>
  <c r="M62" i="19"/>
  <c r="M62" i="21" s="1"/>
  <c r="N62" i="19"/>
  <c r="N62" i="21" s="1"/>
  <c r="O62" i="19"/>
  <c r="O62" i="21" s="1"/>
  <c r="P62" i="19"/>
  <c r="P62" i="21" s="1"/>
  <c r="Q62" i="19"/>
  <c r="Q62" i="21" s="1"/>
  <c r="R62" i="19"/>
  <c r="R62" i="21" s="1"/>
  <c r="S62" i="19"/>
  <c r="S62" i="21" s="1"/>
  <c r="C63" i="19"/>
  <c r="C63" i="21" s="1"/>
  <c r="D63" i="19"/>
  <c r="D63" i="21" s="1"/>
  <c r="E63" i="19"/>
  <c r="E63" i="21" s="1"/>
  <c r="F63" i="19"/>
  <c r="F63" i="21" s="1"/>
  <c r="G63" i="19"/>
  <c r="G63" i="21" s="1"/>
  <c r="H63" i="19"/>
  <c r="H63" i="21" s="1"/>
  <c r="I63" i="19"/>
  <c r="I63" i="21" s="1"/>
  <c r="J63" i="19"/>
  <c r="J63" i="21" s="1"/>
  <c r="K63" i="19"/>
  <c r="K63" i="21" s="1"/>
  <c r="L63" i="19"/>
  <c r="L63" i="21" s="1"/>
  <c r="G85" i="8" s="1"/>
  <c r="M63" i="19"/>
  <c r="M63" i="21" s="1"/>
  <c r="G86" i="8" s="1"/>
  <c r="N63" i="19"/>
  <c r="N63" i="21" s="1"/>
  <c r="O63" i="19"/>
  <c r="O63" i="21" s="1"/>
  <c r="P63" i="19"/>
  <c r="P63" i="21" s="1"/>
  <c r="Q63" i="19"/>
  <c r="Q63" i="21" s="1"/>
  <c r="R63" i="19"/>
  <c r="R63" i="21" s="1"/>
  <c r="S63" i="19"/>
  <c r="S63" i="21" s="1"/>
  <c r="C64" i="19"/>
  <c r="C64" i="21" s="1"/>
  <c r="D64" i="19"/>
  <c r="D64" i="21" s="1"/>
  <c r="E64" i="19"/>
  <c r="E64" i="21" s="1"/>
  <c r="F64" i="19"/>
  <c r="F64" i="21" s="1"/>
  <c r="G64" i="19"/>
  <c r="G64" i="21" s="1"/>
  <c r="H64" i="19"/>
  <c r="H64" i="21" s="1"/>
  <c r="I64" i="19"/>
  <c r="I64" i="21" s="1"/>
  <c r="J64" i="19"/>
  <c r="J64" i="21" s="1"/>
  <c r="K64" i="19"/>
  <c r="K64" i="21" s="1"/>
  <c r="L64" i="19"/>
  <c r="L64" i="21" s="1"/>
  <c r="M64" i="19"/>
  <c r="M64" i="21" s="1"/>
  <c r="N64" i="19"/>
  <c r="N64" i="21" s="1"/>
  <c r="O64" i="19"/>
  <c r="O64" i="21" s="1"/>
  <c r="P64" i="19"/>
  <c r="P64" i="21" s="1"/>
  <c r="Q64" i="19"/>
  <c r="Q64" i="21" s="1"/>
  <c r="R64" i="19"/>
  <c r="R64" i="21" s="1"/>
  <c r="S64" i="19"/>
  <c r="S64" i="21" s="1"/>
  <c r="C65" i="19"/>
  <c r="C65" i="21" s="1"/>
  <c r="D65" i="19"/>
  <c r="D65" i="21" s="1"/>
  <c r="E65" i="19"/>
  <c r="E65" i="21" s="1"/>
  <c r="F65" i="19"/>
  <c r="F65" i="21" s="1"/>
  <c r="G65" i="19"/>
  <c r="G65" i="21" s="1"/>
  <c r="H65" i="19"/>
  <c r="H65" i="21" s="1"/>
  <c r="I65" i="19"/>
  <c r="I65" i="21" s="1"/>
  <c r="J65" i="19"/>
  <c r="J65" i="21" s="1"/>
  <c r="K65" i="19"/>
  <c r="K65" i="21" s="1"/>
  <c r="L65" i="19"/>
  <c r="L65" i="21" s="1"/>
  <c r="M65" i="19"/>
  <c r="M65" i="21" s="1"/>
  <c r="N65" i="19"/>
  <c r="N65" i="21" s="1"/>
  <c r="O65" i="19"/>
  <c r="O65" i="21" s="1"/>
  <c r="P65" i="19"/>
  <c r="P65" i="21" s="1"/>
  <c r="Q65" i="19"/>
  <c r="Q65" i="21" s="1"/>
  <c r="R65" i="19"/>
  <c r="R65" i="21" s="1"/>
  <c r="S65" i="19"/>
  <c r="S65" i="21" s="1"/>
  <c r="C66" i="19"/>
  <c r="C66" i="21" s="1"/>
  <c r="D66" i="19"/>
  <c r="D66" i="21" s="1"/>
  <c r="E66" i="19"/>
  <c r="E66" i="21" s="1"/>
  <c r="F66" i="19"/>
  <c r="F66" i="21" s="1"/>
  <c r="G66" i="19"/>
  <c r="G66" i="21" s="1"/>
  <c r="H66" i="19"/>
  <c r="H66" i="21" s="1"/>
  <c r="I66" i="19"/>
  <c r="I66" i="21" s="1"/>
  <c r="J66" i="19"/>
  <c r="J66" i="21" s="1"/>
  <c r="K66" i="19"/>
  <c r="K66" i="21" s="1"/>
  <c r="L66" i="19"/>
  <c r="L66" i="21" s="1"/>
  <c r="G87" i="8" s="1"/>
  <c r="M66" i="19"/>
  <c r="M66" i="21" s="1"/>
  <c r="G88" i="8" s="1"/>
  <c r="N66" i="19"/>
  <c r="N66" i="21" s="1"/>
  <c r="O66" i="19"/>
  <c r="O66" i="21" s="1"/>
  <c r="P66" i="19"/>
  <c r="P66" i="21" s="1"/>
  <c r="Q66" i="19"/>
  <c r="Q66" i="21" s="1"/>
  <c r="R66" i="19"/>
  <c r="R66" i="21" s="1"/>
  <c r="S66" i="19"/>
  <c r="S66" i="21" s="1"/>
  <c r="C67" i="19"/>
  <c r="C67" i="21" s="1"/>
  <c r="D67" i="19"/>
  <c r="D67" i="21" s="1"/>
  <c r="E67" i="19"/>
  <c r="E67" i="21" s="1"/>
  <c r="F67" i="19"/>
  <c r="F67" i="21" s="1"/>
  <c r="G67" i="19"/>
  <c r="G67" i="21" s="1"/>
  <c r="H67" i="19"/>
  <c r="H67" i="21" s="1"/>
  <c r="I67" i="19"/>
  <c r="I67" i="21" s="1"/>
  <c r="J67" i="19"/>
  <c r="J67" i="21" s="1"/>
  <c r="K67" i="19"/>
  <c r="K67" i="21" s="1"/>
  <c r="L67" i="19"/>
  <c r="L67" i="21" s="1"/>
  <c r="M67" i="19"/>
  <c r="M67" i="21" s="1"/>
  <c r="N67" i="19"/>
  <c r="N67" i="21" s="1"/>
  <c r="O67" i="19"/>
  <c r="O67" i="21" s="1"/>
  <c r="P67" i="19"/>
  <c r="P67" i="21" s="1"/>
  <c r="Q67" i="19"/>
  <c r="Q67" i="21" s="1"/>
  <c r="R67" i="19"/>
  <c r="R67" i="21" s="1"/>
  <c r="S67" i="19"/>
  <c r="S67" i="21" s="1"/>
  <c r="C68" i="19"/>
  <c r="C68" i="21" s="1"/>
  <c r="D68" i="19"/>
  <c r="D68" i="21" s="1"/>
  <c r="E68" i="19"/>
  <c r="E68" i="21" s="1"/>
  <c r="F68" i="19"/>
  <c r="F68" i="21" s="1"/>
  <c r="G68" i="19"/>
  <c r="G68" i="21" s="1"/>
  <c r="H68" i="19"/>
  <c r="H68" i="21" s="1"/>
  <c r="I68" i="19"/>
  <c r="I68" i="21" s="1"/>
  <c r="J68" i="19"/>
  <c r="J68" i="21" s="1"/>
  <c r="K68" i="19"/>
  <c r="K68" i="21" s="1"/>
  <c r="L68" i="19"/>
  <c r="L68" i="21" s="1"/>
  <c r="M68" i="19"/>
  <c r="M68" i="21" s="1"/>
  <c r="N68" i="19"/>
  <c r="N68" i="21" s="1"/>
  <c r="O68" i="19"/>
  <c r="O68" i="21" s="1"/>
  <c r="P68" i="19"/>
  <c r="P68" i="21" s="1"/>
  <c r="Q68" i="19"/>
  <c r="Q68" i="21" s="1"/>
  <c r="R68" i="19"/>
  <c r="R68" i="21" s="1"/>
  <c r="S68" i="19"/>
  <c r="S68" i="21" s="1"/>
  <c r="C69" i="19"/>
  <c r="C69" i="21" s="1"/>
  <c r="D69" i="19"/>
  <c r="D69" i="21" s="1"/>
  <c r="E69" i="19"/>
  <c r="E69" i="21" s="1"/>
  <c r="G36" i="8" s="1"/>
  <c r="F69" i="19"/>
  <c r="F69" i="21" s="1"/>
  <c r="G37" i="8" s="1"/>
  <c r="G69" i="19"/>
  <c r="G69" i="21" s="1"/>
  <c r="G38" i="8" s="1"/>
  <c r="H69" i="19"/>
  <c r="H69" i="21" s="1"/>
  <c r="G39" i="8" s="1"/>
  <c r="I69" i="19"/>
  <c r="I69" i="21" s="1"/>
  <c r="G40" i="8" s="1"/>
  <c r="J69" i="19"/>
  <c r="J69" i="21" s="1"/>
  <c r="K69" i="19"/>
  <c r="K69" i="21" s="1"/>
  <c r="L69" i="19"/>
  <c r="L69" i="21" s="1"/>
  <c r="M69" i="19"/>
  <c r="M69" i="21" s="1"/>
  <c r="N69" i="19"/>
  <c r="N69" i="21" s="1"/>
  <c r="O69" i="19"/>
  <c r="O69" i="21" s="1"/>
  <c r="P69" i="19"/>
  <c r="P69" i="21" s="1"/>
  <c r="Q69" i="19"/>
  <c r="Q69" i="21" s="1"/>
  <c r="R69" i="19"/>
  <c r="R69" i="21" s="1"/>
  <c r="S69" i="19"/>
  <c r="S69" i="21" s="1"/>
  <c r="C70" i="19"/>
  <c r="C70" i="21" s="1"/>
  <c r="D70" i="19"/>
  <c r="D70" i="21" s="1"/>
  <c r="E70" i="19"/>
  <c r="E70" i="21" s="1"/>
  <c r="G41" i="8" s="1"/>
  <c r="F70" i="19"/>
  <c r="F70" i="21" s="1"/>
  <c r="G42" i="8" s="1"/>
  <c r="G70" i="19"/>
  <c r="G70" i="21" s="1"/>
  <c r="G43" i="8" s="1"/>
  <c r="H70" i="19"/>
  <c r="H70" i="21" s="1"/>
  <c r="G44" i="8" s="1"/>
  <c r="I70" i="19"/>
  <c r="I70" i="21" s="1"/>
  <c r="G45" i="8" s="1"/>
  <c r="J70" i="19"/>
  <c r="J70" i="21" s="1"/>
  <c r="K70" i="19"/>
  <c r="K70" i="21" s="1"/>
  <c r="L70" i="19"/>
  <c r="L70" i="21" s="1"/>
  <c r="M70" i="19"/>
  <c r="M70" i="21" s="1"/>
  <c r="N70" i="19"/>
  <c r="N70" i="21" s="1"/>
  <c r="O70" i="19"/>
  <c r="O70" i="21" s="1"/>
  <c r="P70" i="19"/>
  <c r="P70" i="21" s="1"/>
  <c r="Q70" i="19"/>
  <c r="Q70" i="21" s="1"/>
  <c r="R70" i="19"/>
  <c r="R70" i="21" s="1"/>
  <c r="S70" i="19"/>
  <c r="S70" i="21" s="1"/>
  <c r="C71" i="19"/>
  <c r="C71" i="21" s="1"/>
  <c r="D71" i="19"/>
  <c r="D71" i="21" s="1"/>
  <c r="E71" i="19"/>
  <c r="E71" i="21" s="1"/>
  <c r="F71" i="19"/>
  <c r="F71" i="21" s="1"/>
  <c r="G71" i="19"/>
  <c r="G71" i="21" s="1"/>
  <c r="H71" i="19"/>
  <c r="H71" i="21" s="1"/>
  <c r="I71" i="19"/>
  <c r="I71" i="21" s="1"/>
  <c r="J71" i="19"/>
  <c r="J71" i="21" s="1"/>
  <c r="K71" i="19"/>
  <c r="K71" i="21" s="1"/>
  <c r="L71" i="19"/>
  <c r="L71" i="21" s="1"/>
  <c r="M71" i="19"/>
  <c r="M71" i="21" s="1"/>
  <c r="N71" i="19"/>
  <c r="N71" i="21" s="1"/>
  <c r="O71" i="19"/>
  <c r="O71" i="21" s="1"/>
  <c r="P71" i="19"/>
  <c r="P71" i="21" s="1"/>
  <c r="Q71" i="19"/>
  <c r="Q71" i="21" s="1"/>
  <c r="R71" i="19"/>
  <c r="R71" i="21" s="1"/>
  <c r="S71" i="19"/>
  <c r="S71" i="21" s="1"/>
  <c r="C72" i="19"/>
  <c r="C72" i="21" s="1"/>
  <c r="D72" i="19"/>
  <c r="D72" i="21" s="1"/>
  <c r="E72" i="19"/>
  <c r="E72" i="21" s="1"/>
  <c r="G46" i="8" s="1"/>
  <c r="F72" i="19"/>
  <c r="F72" i="21" s="1"/>
  <c r="G47" i="8" s="1"/>
  <c r="G72" i="19"/>
  <c r="G72" i="21" s="1"/>
  <c r="G48" i="8" s="1"/>
  <c r="H72" i="19"/>
  <c r="H72" i="21" s="1"/>
  <c r="G49" i="8" s="1"/>
  <c r="I72" i="19"/>
  <c r="I72" i="21" s="1"/>
  <c r="G50" i="8" s="1"/>
  <c r="J72" i="19"/>
  <c r="J72" i="21" s="1"/>
  <c r="K72" i="19"/>
  <c r="K72" i="21" s="1"/>
  <c r="L72" i="19"/>
  <c r="L72" i="21" s="1"/>
  <c r="M72" i="19"/>
  <c r="M72" i="21" s="1"/>
  <c r="N72" i="19"/>
  <c r="N72" i="21" s="1"/>
  <c r="O72" i="19"/>
  <c r="O72" i="21" s="1"/>
  <c r="P72" i="19"/>
  <c r="P72" i="21" s="1"/>
  <c r="Q72" i="19"/>
  <c r="Q72" i="21" s="1"/>
  <c r="R72" i="19"/>
  <c r="R72" i="21" s="1"/>
  <c r="S72" i="19"/>
  <c r="S72" i="21" s="1"/>
  <c r="C73" i="19"/>
  <c r="C73" i="21" s="1"/>
  <c r="D73" i="19"/>
  <c r="D73" i="21" s="1"/>
  <c r="E73" i="19"/>
  <c r="E73" i="21" s="1"/>
  <c r="F73" i="19"/>
  <c r="F73" i="21" s="1"/>
  <c r="G73" i="19"/>
  <c r="G73" i="21" s="1"/>
  <c r="H73" i="19"/>
  <c r="H73" i="21" s="1"/>
  <c r="I73" i="19"/>
  <c r="I73" i="21" s="1"/>
  <c r="J73" i="19"/>
  <c r="J73" i="21" s="1"/>
  <c r="K73" i="19"/>
  <c r="K73" i="21" s="1"/>
  <c r="L73" i="19"/>
  <c r="L73" i="21" s="1"/>
  <c r="M73" i="19"/>
  <c r="M73" i="21" s="1"/>
  <c r="N73" i="19"/>
  <c r="N73" i="21" s="1"/>
  <c r="O73" i="19"/>
  <c r="O73" i="21" s="1"/>
  <c r="P73" i="19"/>
  <c r="P73" i="21" s="1"/>
  <c r="Q73" i="19"/>
  <c r="Q73" i="21" s="1"/>
  <c r="R73" i="19"/>
  <c r="R73" i="21" s="1"/>
  <c r="S73" i="19"/>
  <c r="S73" i="21" s="1"/>
  <c r="C74" i="19"/>
  <c r="C74" i="21" s="1"/>
  <c r="D74" i="19"/>
  <c r="D74" i="21" s="1"/>
  <c r="E74" i="19"/>
  <c r="E74" i="21" s="1"/>
  <c r="G51" i="8" s="1"/>
  <c r="F74" i="19"/>
  <c r="F74" i="21" s="1"/>
  <c r="G52" i="8" s="1"/>
  <c r="G74" i="19"/>
  <c r="G74" i="21" s="1"/>
  <c r="G53" i="8" s="1"/>
  <c r="H74" i="19"/>
  <c r="H74" i="21" s="1"/>
  <c r="G54" i="8" s="1"/>
  <c r="I74" i="19"/>
  <c r="I74" i="21" s="1"/>
  <c r="G55" i="8" s="1"/>
  <c r="J74" i="19"/>
  <c r="J74" i="21" s="1"/>
  <c r="K74" i="19"/>
  <c r="K74" i="21" s="1"/>
  <c r="L74" i="19"/>
  <c r="L74" i="21" s="1"/>
  <c r="M74" i="19"/>
  <c r="M74" i="21" s="1"/>
  <c r="N74" i="19"/>
  <c r="N74" i="21" s="1"/>
  <c r="O74" i="19"/>
  <c r="O74" i="21" s="1"/>
  <c r="P74" i="19"/>
  <c r="P74" i="21" s="1"/>
  <c r="Q74" i="19"/>
  <c r="Q74" i="21" s="1"/>
  <c r="R74" i="19"/>
  <c r="R74" i="21" s="1"/>
  <c r="S74" i="19"/>
  <c r="S74" i="21" s="1"/>
  <c r="C75" i="19"/>
  <c r="C75" i="21" s="1"/>
  <c r="D75" i="19"/>
  <c r="D75" i="21" s="1"/>
  <c r="E75" i="19"/>
  <c r="E75" i="21" s="1"/>
  <c r="G56" i="8" s="1"/>
  <c r="F75" i="19"/>
  <c r="F75" i="21" s="1"/>
  <c r="G57" i="8" s="1"/>
  <c r="G75" i="19"/>
  <c r="G75" i="21" s="1"/>
  <c r="G58" i="8" s="1"/>
  <c r="H75" i="19"/>
  <c r="H75" i="21" s="1"/>
  <c r="G59" i="8" s="1"/>
  <c r="I75" i="19"/>
  <c r="I75" i="21" s="1"/>
  <c r="G60" i="8" s="1"/>
  <c r="J75" i="19"/>
  <c r="J75" i="21" s="1"/>
  <c r="K75" i="19"/>
  <c r="K75" i="21" s="1"/>
  <c r="L75" i="19"/>
  <c r="L75" i="21" s="1"/>
  <c r="M75" i="19"/>
  <c r="M75" i="21" s="1"/>
  <c r="N75" i="19"/>
  <c r="N75" i="21" s="1"/>
  <c r="O75" i="19"/>
  <c r="O75" i="21" s="1"/>
  <c r="P75" i="19"/>
  <c r="P75" i="21" s="1"/>
  <c r="Q75" i="19"/>
  <c r="Q75" i="21" s="1"/>
  <c r="R75" i="19"/>
  <c r="R75" i="21" s="1"/>
  <c r="S75" i="19"/>
  <c r="S75" i="21" s="1"/>
  <c r="C76" i="19"/>
  <c r="C76" i="21" s="1"/>
  <c r="G4" i="8" s="1"/>
  <c r="D76" i="19"/>
  <c r="D76" i="21" s="1"/>
  <c r="G5" i="8" s="1"/>
  <c r="E76" i="19"/>
  <c r="E76" i="21" s="1"/>
  <c r="F76" i="19"/>
  <c r="F76" i="21" s="1"/>
  <c r="G76" i="19"/>
  <c r="G76" i="21" s="1"/>
  <c r="H76" i="19"/>
  <c r="H76" i="21" s="1"/>
  <c r="I76" i="19"/>
  <c r="I76" i="21" s="1"/>
  <c r="J76" i="19"/>
  <c r="J76" i="21" s="1"/>
  <c r="K76" i="19"/>
  <c r="K76" i="21" s="1"/>
  <c r="L76" i="19"/>
  <c r="L76" i="21" s="1"/>
  <c r="M76" i="19"/>
  <c r="M76" i="21" s="1"/>
  <c r="N76" i="19"/>
  <c r="N76" i="21" s="1"/>
  <c r="O76" i="19"/>
  <c r="O76" i="21" s="1"/>
  <c r="P76" i="19"/>
  <c r="P76" i="21" s="1"/>
  <c r="Q76" i="19"/>
  <c r="Q76" i="21" s="1"/>
  <c r="R76" i="19"/>
  <c r="R76" i="21" s="1"/>
  <c r="S76" i="19"/>
  <c r="S76" i="21" s="1"/>
  <c r="C77" i="19"/>
  <c r="C77" i="21" s="1"/>
  <c r="D77" i="19"/>
  <c r="D77" i="21" s="1"/>
  <c r="E77" i="19"/>
  <c r="E77" i="21" s="1"/>
  <c r="F77" i="19"/>
  <c r="F77" i="21" s="1"/>
  <c r="G77" i="19"/>
  <c r="G77" i="21" s="1"/>
  <c r="H77" i="19"/>
  <c r="H77" i="21" s="1"/>
  <c r="I77" i="19"/>
  <c r="I77" i="21" s="1"/>
  <c r="J77" i="19"/>
  <c r="J77" i="21" s="1"/>
  <c r="K77" i="19"/>
  <c r="K77" i="21" s="1"/>
  <c r="L77" i="19"/>
  <c r="L77" i="21" s="1"/>
  <c r="M77" i="19"/>
  <c r="M77" i="21" s="1"/>
  <c r="N77" i="19"/>
  <c r="N77" i="21" s="1"/>
  <c r="O77" i="19"/>
  <c r="O77" i="21" s="1"/>
  <c r="P77" i="19"/>
  <c r="P77" i="21" s="1"/>
  <c r="Q77" i="19"/>
  <c r="Q77" i="21" s="1"/>
  <c r="R77" i="19"/>
  <c r="R77" i="21" s="1"/>
  <c r="S77" i="19"/>
  <c r="S77" i="21" s="1"/>
  <c r="C78" i="19"/>
  <c r="C78" i="21" s="1"/>
  <c r="D78" i="19"/>
  <c r="D78" i="21" s="1"/>
  <c r="E78" i="19"/>
  <c r="E78" i="21" s="1"/>
  <c r="F78" i="19"/>
  <c r="F78" i="21" s="1"/>
  <c r="G78" i="19"/>
  <c r="G78" i="21" s="1"/>
  <c r="H78" i="19"/>
  <c r="H78" i="21" s="1"/>
  <c r="I78" i="19"/>
  <c r="I78" i="21" s="1"/>
  <c r="J78" i="19"/>
  <c r="J78" i="21" s="1"/>
  <c r="K78" i="19"/>
  <c r="K78" i="21" s="1"/>
  <c r="L78" i="19"/>
  <c r="L78" i="21" s="1"/>
  <c r="M78" i="19"/>
  <c r="M78" i="21" s="1"/>
  <c r="N78" i="19"/>
  <c r="N78" i="21" s="1"/>
  <c r="G89" i="8" s="1"/>
  <c r="O78" i="19"/>
  <c r="O78" i="21" s="1"/>
  <c r="G90" i="8" s="1"/>
  <c r="P78" i="19"/>
  <c r="P78" i="21" s="1"/>
  <c r="Q78" i="19"/>
  <c r="Q78" i="21" s="1"/>
  <c r="R78" i="19"/>
  <c r="R78" i="21" s="1"/>
  <c r="S78" i="19"/>
  <c r="S78" i="21" s="1"/>
  <c r="C79" i="19"/>
  <c r="C79" i="21" s="1"/>
  <c r="D79" i="19"/>
  <c r="D79" i="21" s="1"/>
  <c r="E79" i="19"/>
  <c r="E79" i="21" s="1"/>
  <c r="G61" i="8" s="1"/>
  <c r="F79" i="19"/>
  <c r="F79" i="21" s="1"/>
  <c r="G62" i="8" s="1"/>
  <c r="G79" i="19"/>
  <c r="G79" i="21" s="1"/>
  <c r="G63" i="8" s="1"/>
  <c r="H79" i="19"/>
  <c r="H79" i="21" s="1"/>
  <c r="G64" i="8" s="1"/>
  <c r="I79" i="19"/>
  <c r="I79" i="21" s="1"/>
  <c r="G65" i="8" s="1"/>
  <c r="J79" i="19"/>
  <c r="J79" i="21" s="1"/>
  <c r="K79" i="19"/>
  <c r="K79" i="21" s="1"/>
  <c r="L79" i="19"/>
  <c r="L79" i="21" s="1"/>
  <c r="M79" i="19"/>
  <c r="M79" i="21" s="1"/>
  <c r="N79" i="19"/>
  <c r="N79" i="21" s="1"/>
  <c r="O79" i="19"/>
  <c r="O79" i="21" s="1"/>
  <c r="P79" i="19"/>
  <c r="P79" i="21" s="1"/>
  <c r="Q79" i="19"/>
  <c r="Q79" i="21" s="1"/>
  <c r="R79" i="19"/>
  <c r="R79" i="21" s="1"/>
  <c r="S79" i="19"/>
  <c r="S79" i="21" s="1"/>
  <c r="C80" i="19"/>
  <c r="C80" i="21" s="1"/>
  <c r="D80" i="19"/>
  <c r="D80" i="21" s="1"/>
  <c r="E80" i="19"/>
  <c r="E80" i="21" s="1"/>
  <c r="F80" i="19"/>
  <c r="F80" i="21" s="1"/>
  <c r="G80" i="19"/>
  <c r="G80" i="21" s="1"/>
  <c r="H80" i="19"/>
  <c r="H80" i="21" s="1"/>
  <c r="I80" i="19"/>
  <c r="I80" i="21" s="1"/>
  <c r="J80" i="19"/>
  <c r="J80" i="21" s="1"/>
  <c r="K80" i="19"/>
  <c r="K80" i="21" s="1"/>
  <c r="L80" i="19"/>
  <c r="L80" i="21" s="1"/>
  <c r="M80" i="19"/>
  <c r="M80" i="21" s="1"/>
  <c r="N80" i="19"/>
  <c r="N80" i="21" s="1"/>
  <c r="O80" i="19"/>
  <c r="O80" i="21" s="1"/>
  <c r="P80" i="19"/>
  <c r="P80" i="21" s="1"/>
  <c r="Q80" i="19"/>
  <c r="Q80" i="21" s="1"/>
  <c r="R80" i="19"/>
  <c r="R80" i="21" s="1"/>
  <c r="G107" i="8" s="1"/>
  <c r="S80" i="19"/>
  <c r="S80" i="21" s="1"/>
  <c r="G108" i="8" s="1"/>
  <c r="C81" i="19"/>
  <c r="C81" i="21" s="1"/>
  <c r="D81" i="19"/>
  <c r="D81" i="21" s="1"/>
  <c r="E81" i="19"/>
  <c r="E81" i="21" s="1"/>
  <c r="F81" i="19"/>
  <c r="F81" i="21" s="1"/>
  <c r="G81" i="19"/>
  <c r="G81" i="21" s="1"/>
  <c r="H81" i="19"/>
  <c r="H81" i="21" s="1"/>
  <c r="I81" i="19"/>
  <c r="I81" i="21" s="1"/>
  <c r="J81" i="19"/>
  <c r="J81" i="21" s="1"/>
  <c r="K81" i="19"/>
  <c r="K81" i="21" s="1"/>
  <c r="L81" i="19"/>
  <c r="L81" i="21" s="1"/>
  <c r="M81" i="19"/>
  <c r="M81" i="21" s="1"/>
  <c r="N81" i="19"/>
  <c r="N81" i="21" s="1"/>
  <c r="O81" i="19"/>
  <c r="O81" i="21" s="1"/>
  <c r="P81" i="19"/>
  <c r="P81" i="21" s="1"/>
  <c r="Q81" i="19"/>
  <c r="Q81" i="21" s="1"/>
  <c r="R81" i="19"/>
  <c r="R81" i="21" s="1"/>
  <c r="G109" i="8" s="1"/>
  <c r="S81" i="19"/>
  <c r="S81" i="21" s="1"/>
  <c r="G110" i="8" s="1"/>
  <c r="C82" i="19"/>
  <c r="C82" i="21" s="1"/>
  <c r="D82" i="19"/>
  <c r="D82" i="21" s="1"/>
  <c r="E82" i="19"/>
  <c r="E82" i="21" s="1"/>
  <c r="F82" i="19"/>
  <c r="F82" i="21" s="1"/>
  <c r="G82" i="19"/>
  <c r="G82" i="21" s="1"/>
  <c r="H82" i="19"/>
  <c r="H82" i="21" s="1"/>
  <c r="I82" i="19"/>
  <c r="I82" i="21" s="1"/>
  <c r="J82" i="19"/>
  <c r="J82" i="21" s="1"/>
  <c r="K82" i="19"/>
  <c r="K82" i="21" s="1"/>
  <c r="L82" i="19"/>
  <c r="L82" i="21" s="1"/>
  <c r="M82" i="19"/>
  <c r="M82" i="21" s="1"/>
  <c r="N82" i="19"/>
  <c r="N82" i="21" s="1"/>
  <c r="O82" i="19"/>
  <c r="O82" i="21" s="1"/>
  <c r="P82" i="19"/>
  <c r="P82" i="21" s="1"/>
  <c r="Q82" i="19"/>
  <c r="Q82" i="21" s="1"/>
  <c r="R82" i="19"/>
  <c r="R82" i="21" s="1"/>
  <c r="S82" i="19"/>
  <c r="S82" i="21" s="1"/>
  <c r="C83" i="19"/>
  <c r="C83" i="21" s="1"/>
  <c r="D83" i="19"/>
  <c r="D83" i="21" s="1"/>
  <c r="E83" i="19"/>
  <c r="E83" i="21" s="1"/>
  <c r="F83" i="19"/>
  <c r="F83" i="21" s="1"/>
  <c r="G83" i="19"/>
  <c r="G83" i="21" s="1"/>
  <c r="H83" i="19"/>
  <c r="H83" i="21" s="1"/>
  <c r="I83" i="19"/>
  <c r="I83" i="21" s="1"/>
  <c r="J83" i="19"/>
  <c r="J83" i="21" s="1"/>
  <c r="K83" i="19"/>
  <c r="K83" i="21" s="1"/>
  <c r="L83" i="19"/>
  <c r="L83" i="21" s="1"/>
  <c r="M83" i="19"/>
  <c r="M83" i="21" s="1"/>
  <c r="N83" i="19"/>
  <c r="N83" i="21" s="1"/>
  <c r="O83" i="19"/>
  <c r="O83" i="21" s="1"/>
  <c r="P83" i="19"/>
  <c r="P83" i="21" s="1"/>
  <c r="Q83" i="19"/>
  <c r="Q83" i="21" s="1"/>
  <c r="R83" i="19"/>
  <c r="R83" i="21" s="1"/>
  <c r="S83" i="19"/>
  <c r="S83" i="21" s="1"/>
  <c r="C84" i="19"/>
  <c r="C84" i="21" s="1"/>
  <c r="D84" i="19"/>
  <c r="D84" i="21" s="1"/>
  <c r="E84" i="19"/>
  <c r="E84" i="21" s="1"/>
  <c r="F84" i="19"/>
  <c r="F84" i="21" s="1"/>
  <c r="G84" i="19"/>
  <c r="G84" i="21" s="1"/>
  <c r="H84" i="19"/>
  <c r="H84" i="21" s="1"/>
  <c r="I84" i="19"/>
  <c r="I84" i="21" s="1"/>
  <c r="J84" i="19"/>
  <c r="J84" i="21" s="1"/>
  <c r="K84" i="19"/>
  <c r="K84" i="21" s="1"/>
  <c r="L84" i="19"/>
  <c r="L84" i="21" s="1"/>
  <c r="M84" i="19"/>
  <c r="M84" i="21" s="1"/>
  <c r="N84" i="19"/>
  <c r="N84" i="21" s="1"/>
  <c r="O84" i="19"/>
  <c r="O84" i="21" s="1"/>
  <c r="P84" i="19"/>
  <c r="P84" i="21" s="1"/>
  <c r="Q84" i="19"/>
  <c r="Q84" i="21" s="1"/>
  <c r="R84" i="19"/>
  <c r="R84" i="21" s="1"/>
  <c r="G111" i="8" s="1"/>
  <c r="S84" i="19"/>
  <c r="S84" i="21" s="1"/>
  <c r="G112" i="8" s="1"/>
  <c r="C85" i="19"/>
  <c r="C85" i="21" s="1"/>
  <c r="D85" i="19"/>
  <c r="D85" i="21" s="1"/>
  <c r="E85" i="19"/>
  <c r="E85" i="21" s="1"/>
  <c r="F85" i="19"/>
  <c r="F85" i="21" s="1"/>
  <c r="G85" i="19"/>
  <c r="G85" i="21" s="1"/>
  <c r="H85" i="19"/>
  <c r="H85" i="21" s="1"/>
  <c r="I85" i="19"/>
  <c r="I85" i="21" s="1"/>
  <c r="J85" i="19"/>
  <c r="J85" i="21" s="1"/>
  <c r="G83" i="8" s="1"/>
  <c r="K85" i="19"/>
  <c r="K85" i="21" s="1"/>
  <c r="G84" i="8" s="1"/>
  <c r="L85" i="19"/>
  <c r="L85" i="21" s="1"/>
  <c r="M85" i="19"/>
  <c r="M85" i="21" s="1"/>
  <c r="N85" i="19"/>
  <c r="N85" i="21" s="1"/>
  <c r="O85" i="19"/>
  <c r="O85" i="21" s="1"/>
  <c r="P85" i="19"/>
  <c r="P85" i="21" s="1"/>
  <c r="Q85" i="19"/>
  <c r="Q85" i="21" s="1"/>
  <c r="R85" i="19"/>
  <c r="R85" i="21" s="1"/>
  <c r="S85" i="19"/>
  <c r="S85" i="21" s="1"/>
  <c r="C86" i="19"/>
  <c r="C86" i="21" s="1"/>
  <c r="D86" i="19"/>
  <c r="D86" i="21" s="1"/>
  <c r="E86" i="19"/>
  <c r="E86" i="21" s="1"/>
  <c r="F86" i="19"/>
  <c r="F86" i="21" s="1"/>
  <c r="G86" i="19"/>
  <c r="G86" i="21" s="1"/>
  <c r="H86" i="19"/>
  <c r="H86" i="21" s="1"/>
  <c r="I86" i="19"/>
  <c r="I86" i="21" s="1"/>
  <c r="J86" i="19"/>
  <c r="J86" i="21" s="1"/>
  <c r="K86" i="19"/>
  <c r="K86" i="21" s="1"/>
  <c r="L86" i="19"/>
  <c r="L86" i="21" s="1"/>
  <c r="M86" i="19"/>
  <c r="M86" i="21" s="1"/>
  <c r="N86" i="19"/>
  <c r="N86" i="21" s="1"/>
  <c r="O86" i="19"/>
  <c r="O86" i="21" s="1"/>
  <c r="P86" i="19"/>
  <c r="P86" i="21" s="1"/>
  <c r="Q86" i="19"/>
  <c r="Q86" i="21" s="1"/>
  <c r="R86" i="19"/>
  <c r="R86" i="21" s="1"/>
  <c r="G113" i="8" s="1"/>
  <c r="S86" i="19"/>
  <c r="S86" i="21" s="1"/>
  <c r="G114" i="8" s="1"/>
  <c r="C87" i="19"/>
  <c r="C87" i="21" s="1"/>
  <c r="D87" i="19"/>
  <c r="D87" i="21" s="1"/>
  <c r="E87" i="19"/>
  <c r="E87" i="21" s="1"/>
  <c r="F87" i="19"/>
  <c r="F87" i="21" s="1"/>
  <c r="G87" i="19"/>
  <c r="G87" i="21" s="1"/>
  <c r="H87" i="19"/>
  <c r="H87" i="21" s="1"/>
  <c r="I87" i="19"/>
  <c r="I87" i="21" s="1"/>
  <c r="J87" i="19"/>
  <c r="J87" i="21" s="1"/>
  <c r="K87" i="19"/>
  <c r="K87" i="21" s="1"/>
  <c r="L87" i="19"/>
  <c r="L87" i="21" s="1"/>
  <c r="M87" i="19"/>
  <c r="M87" i="21" s="1"/>
  <c r="N87" i="19"/>
  <c r="N87" i="21" s="1"/>
  <c r="O87" i="19"/>
  <c r="O87" i="21" s="1"/>
  <c r="P87" i="19"/>
  <c r="P87" i="21" s="1"/>
  <c r="Q87" i="19"/>
  <c r="Q87" i="21" s="1"/>
  <c r="R87" i="19"/>
  <c r="R87" i="21" s="1"/>
  <c r="S87" i="19"/>
  <c r="S87" i="21" s="1"/>
  <c r="C88" i="19"/>
  <c r="C88" i="21" s="1"/>
  <c r="D88" i="19"/>
  <c r="D88" i="21" s="1"/>
  <c r="E88" i="19"/>
  <c r="E88" i="21" s="1"/>
  <c r="F88" i="19"/>
  <c r="F88" i="21" s="1"/>
  <c r="G88" i="19"/>
  <c r="G88" i="21" s="1"/>
  <c r="H88" i="19"/>
  <c r="H88" i="21" s="1"/>
  <c r="I88" i="19"/>
  <c r="I88" i="21" s="1"/>
  <c r="J88" i="19"/>
  <c r="J88" i="21" s="1"/>
  <c r="K88" i="19"/>
  <c r="K88" i="21" s="1"/>
  <c r="L88" i="19"/>
  <c r="L88" i="21" s="1"/>
  <c r="M88" i="19"/>
  <c r="M88" i="21" s="1"/>
  <c r="N88" i="19"/>
  <c r="N88" i="21" s="1"/>
  <c r="O88" i="19"/>
  <c r="O88" i="21" s="1"/>
  <c r="P88" i="19"/>
  <c r="P88" i="21" s="1"/>
  <c r="Q88" i="19"/>
  <c r="Q88" i="21" s="1"/>
  <c r="R88" i="19"/>
  <c r="R88" i="21" s="1"/>
  <c r="S88" i="19"/>
  <c r="S88" i="21" s="1"/>
  <c r="C89" i="19"/>
  <c r="C89" i="21" s="1"/>
  <c r="D89" i="19"/>
  <c r="D89" i="21" s="1"/>
  <c r="E89" i="19"/>
  <c r="E89" i="21" s="1"/>
  <c r="F89" i="19"/>
  <c r="F89" i="21" s="1"/>
  <c r="G89" i="19"/>
  <c r="G89" i="21" s="1"/>
  <c r="H89" i="19"/>
  <c r="H89" i="21" s="1"/>
  <c r="I89" i="19"/>
  <c r="I89" i="21" s="1"/>
  <c r="J89" i="19"/>
  <c r="J89" i="21" s="1"/>
  <c r="K89" i="19"/>
  <c r="K89" i="21" s="1"/>
  <c r="L89" i="19"/>
  <c r="L89" i="21" s="1"/>
  <c r="M89" i="19"/>
  <c r="M89" i="21" s="1"/>
  <c r="N89" i="19"/>
  <c r="N89" i="21" s="1"/>
  <c r="O89" i="19"/>
  <c r="O89" i="21" s="1"/>
  <c r="P89" i="19"/>
  <c r="P89" i="21" s="1"/>
  <c r="Q89" i="19"/>
  <c r="Q89" i="21" s="1"/>
  <c r="R89" i="19"/>
  <c r="R89" i="21" s="1"/>
  <c r="S89" i="19"/>
  <c r="S89" i="21" s="1"/>
  <c r="C90" i="19"/>
  <c r="C90" i="21" s="1"/>
  <c r="D90" i="19"/>
  <c r="D90" i="21" s="1"/>
  <c r="E90" i="19"/>
  <c r="E90" i="21" s="1"/>
  <c r="G66" i="8" s="1"/>
  <c r="F90" i="19"/>
  <c r="F90" i="21" s="1"/>
  <c r="G67" i="8" s="1"/>
  <c r="G90" i="19"/>
  <c r="G90" i="21" s="1"/>
  <c r="G68" i="8" s="1"/>
  <c r="H90" i="19"/>
  <c r="H90" i="21" s="1"/>
  <c r="G69" i="8" s="1"/>
  <c r="I90" i="19"/>
  <c r="I90" i="21" s="1"/>
  <c r="G70" i="8" s="1"/>
  <c r="J90" i="19"/>
  <c r="J90" i="21" s="1"/>
  <c r="K90" i="19"/>
  <c r="K90" i="21" s="1"/>
  <c r="L90" i="19"/>
  <c r="L90" i="21" s="1"/>
  <c r="M90" i="19"/>
  <c r="M90" i="21" s="1"/>
  <c r="N90" i="19"/>
  <c r="N90" i="21" s="1"/>
  <c r="O90" i="19"/>
  <c r="O90" i="21" s="1"/>
  <c r="P90" i="19"/>
  <c r="P90" i="21" s="1"/>
  <c r="Q90" i="19"/>
  <c r="Q90" i="21" s="1"/>
  <c r="R90" i="19"/>
  <c r="R90" i="21" s="1"/>
  <c r="S90" i="19"/>
  <c r="S90" i="21" s="1"/>
  <c r="C91" i="19"/>
  <c r="C91" i="21" s="1"/>
  <c r="D91" i="19"/>
  <c r="D91" i="21" s="1"/>
  <c r="E91" i="19"/>
  <c r="E91" i="21" s="1"/>
  <c r="F91" i="19"/>
  <c r="F91" i="21" s="1"/>
  <c r="G91" i="19"/>
  <c r="G91" i="21" s="1"/>
  <c r="H91" i="19"/>
  <c r="H91" i="21" s="1"/>
  <c r="I91" i="19"/>
  <c r="I91" i="21" s="1"/>
  <c r="J91" i="19"/>
  <c r="J91" i="21" s="1"/>
  <c r="K91" i="19"/>
  <c r="K91" i="21" s="1"/>
  <c r="L91" i="19"/>
  <c r="L91" i="21" s="1"/>
  <c r="M91" i="19"/>
  <c r="M91" i="21" s="1"/>
  <c r="N91" i="19"/>
  <c r="N91" i="21" s="1"/>
  <c r="O91" i="19"/>
  <c r="O91" i="21" s="1"/>
  <c r="P91" i="19"/>
  <c r="P91" i="21" s="1"/>
  <c r="Q91" i="19"/>
  <c r="Q91" i="21" s="1"/>
  <c r="R91" i="19"/>
  <c r="R91" i="21" s="1"/>
  <c r="S91" i="19"/>
  <c r="S91" i="21" s="1"/>
  <c r="C92" i="19"/>
  <c r="C92" i="21" s="1"/>
  <c r="D92" i="19"/>
  <c r="D92" i="21" s="1"/>
  <c r="E92" i="19"/>
  <c r="E92" i="21" s="1"/>
  <c r="F92" i="19"/>
  <c r="F92" i="21" s="1"/>
  <c r="G92" i="19"/>
  <c r="G92" i="21" s="1"/>
  <c r="H92" i="19"/>
  <c r="H92" i="21" s="1"/>
  <c r="I92" i="19"/>
  <c r="I92" i="21" s="1"/>
  <c r="J92" i="19"/>
  <c r="J92" i="21" s="1"/>
  <c r="K92" i="19"/>
  <c r="K92" i="21" s="1"/>
  <c r="L92" i="19"/>
  <c r="L92" i="21" s="1"/>
  <c r="M92" i="19"/>
  <c r="M92" i="21" s="1"/>
  <c r="N92" i="19"/>
  <c r="N92" i="21" s="1"/>
  <c r="O92" i="19"/>
  <c r="O92" i="21" s="1"/>
  <c r="P92" i="19"/>
  <c r="P92" i="21" s="1"/>
  <c r="Q92" i="19"/>
  <c r="Q92" i="21" s="1"/>
  <c r="R92" i="19"/>
  <c r="R92" i="21" s="1"/>
  <c r="S92" i="19"/>
  <c r="S92" i="21" s="1"/>
  <c r="C93" i="19"/>
  <c r="C93" i="21" s="1"/>
  <c r="D93" i="19"/>
  <c r="D93" i="21" s="1"/>
  <c r="E93" i="19"/>
  <c r="E93" i="21" s="1"/>
  <c r="F93" i="19"/>
  <c r="F93" i="21" s="1"/>
  <c r="G93" i="19"/>
  <c r="G93" i="21" s="1"/>
  <c r="H93" i="19"/>
  <c r="H93" i="21" s="1"/>
  <c r="I93" i="19"/>
  <c r="I93" i="21" s="1"/>
  <c r="J93" i="19"/>
  <c r="J93" i="21" s="1"/>
  <c r="K93" i="19"/>
  <c r="K93" i="21" s="1"/>
  <c r="L93" i="19"/>
  <c r="L93" i="21" s="1"/>
  <c r="M93" i="19"/>
  <c r="M93" i="21" s="1"/>
  <c r="N93" i="19"/>
  <c r="N93" i="21" s="1"/>
  <c r="O93" i="19"/>
  <c r="O93" i="21" s="1"/>
  <c r="P93" i="19"/>
  <c r="P93" i="21" s="1"/>
  <c r="Q93" i="19"/>
  <c r="Q93" i="21" s="1"/>
  <c r="R93" i="19"/>
  <c r="R93" i="21" s="1"/>
  <c r="S93" i="19"/>
  <c r="S93" i="21" s="1"/>
  <c r="C94" i="19"/>
  <c r="C94" i="21" s="1"/>
  <c r="D94" i="19"/>
  <c r="D94" i="21" s="1"/>
  <c r="E94" i="19"/>
  <c r="E94" i="21" s="1"/>
  <c r="G71" i="8" s="1"/>
  <c r="F94" i="19"/>
  <c r="F94" i="21" s="1"/>
  <c r="G72" i="8" s="1"/>
  <c r="G94" i="19"/>
  <c r="G94" i="21" s="1"/>
  <c r="G73" i="8" s="1"/>
  <c r="H94" i="19"/>
  <c r="H94" i="21" s="1"/>
  <c r="G74" i="8" s="1"/>
  <c r="I94" i="19"/>
  <c r="I94" i="21" s="1"/>
  <c r="G75" i="8" s="1"/>
  <c r="J94" i="19"/>
  <c r="J94" i="21" s="1"/>
  <c r="K94" i="19"/>
  <c r="K94" i="21" s="1"/>
  <c r="L94" i="19"/>
  <c r="L94" i="21" s="1"/>
  <c r="M94" i="19"/>
  <c r="M94" i="21" s="1"/>
  <c r="N94" i="19"/>
  <c r="N94" i="21" s="1"/>
  <c r="O94" i="19"/>
  <c r="O94" i="21" s="1"/>
  <c r="P94" i="19"/>
  <c r="P94" i="21" s="1"/>
  <c r="Q94" i="19"/>
  <c r="Q94" i="21" s="1"/>
  <c r="R94" i="19"/>
  <c r="R94" i="21" s="1"/>
  <c r="S94" i="19"/>
  <c r="S94" i="21" s="1"/>
  <c r="C95" i="19"/>
  <c r="C95" i="21" s="1"/>
  <c r="D95" i="19"/>
  <c r="D95" i="21" s="1"/>
  <c r="E95" i="19"/>
  <c r="E95" i="21" s="1"/>
  <c r="F95" i="19"/>
  <c r="F95" i="21" s="1"/>
  <c r="G95" i="19"/>
  <c r="G95" i="21" s="1"/>
  <c r="H95" i="19"/>
  <c r="H95" i="21" s="1"/>
  <c r="I95" i="19"/>
  <c r="I95" i="21" s="1"/>
  <c r="J95" i="19"/>
  <c r="J95" i="21" s="1"/>
  <c r="K95" i="19"/>
  <c r="K95" i="21" s="1"/>
  <c r="L95" i="19"/>
  <c r="L95" i="21" s="1"/>
  <c r="M95" i="19"/>
  <c r="M95" i="21" s="1"/>
  <c r="N95" i="19"/>
  <c r="N95" i="21" s="1"/>
  <c r="O95" i="19"/>
  <c r="O95" i="21" s="1"/>
  <c r="P95" i="19"/>
  <c r="P95" i="21" s="1"/>
  <c r="G91" i="8" s="1"/>
  <c r="Q95" i="19"/>
  <c r="Q95" i="21" s="1"/>
  <c r="G92" i="8" s="1"/>
  <c r="R95" i="19"/>
  <c r="R95" i="21" s="1"/>
  <c r="S95" i="19"/>
  <c r="S95" i="21" s="1"/>
  <c r="D4" i="19"/>
  <c r="D4" i="21" s="1"/>
  <c r="E4" i="19"/>
  <c r="E4" i="21" s="1"/>
  <c r="F4" i="19"/>
  <c r="F4" i="21" s="1"/>
  <c r="G4" i="19"/>
  <c r="G4" i="21" s="1"/>
  <c r="H4" i="19"/>
  <c r="H4" i="21" s="1"/>
  <c r="I4" i="19"/>
  <c r="I4" i="21" s="1"/>
  <c r="J4" i="19"/>
  <c r="J4" i="21" s="1"/>
  <c r="K4" i="19"/>
  <c r="K4" i="21" s="1"/>
  <c r="L4" i="19"/>
  <c r="L4" i="21" s="1"/>
  <c r="M4" i="19"/>
  <c r="M4" i="21" s="1"/>
  <c r="N4" i="19"/>
  <c r="N4" i="21" s="1"/>
  <c r="O4" i="19"/>
  <c r="O4" i="21" s="1"/>
  <c r="P4" i="19"/>
  <c r="P4" i="21" s="1"/>
  <c r="Q4" i="19"/>
  <c r="Q4" i="21" s="1"/>
  <c r="R4" i="19"/>
  <c r="R4" i="21" s="1"/>
  <c r="S4" i="19"/>
  <c r="S4" i="21" s="1"/>
  <c r="C4" i="19"/>
  <c r="C4" i="21" s="1"/>
  <c r="J95" i="8" l="1"/>
  <c r="J96" i="8" s="1"/>
  <c r="H96" i="8" s="1"/>
  <c r="I96" i="8" s="1"/>
  <c r="J111" i="8"/>
  <c r="J112" i="8" s="1"/>
  <c r="J103" i="8"/>
  <c r="J104" i="8" s="1"/>
  <c r="H104" i="8" s="1"/>
  <c r="I104" i="8" s="1"/>
  <c r="J83" i="8"/>
  <c r="J84" i="8" s="1"/>
  <c r="H84" i="8" s="1"/>
  <c r="I84" i="8" s="1"/>
  <c r="J85" i="8"/>
  <c r="J86" i="8" s="1"/>
  <c r="H86" i="8" s="1"/>
  <c r="I86" i="8" s="1"/>
  <c r="J107" i="8"/>
  <c r="J108" i="8" s="1"/>
  <c r="H108" i="8" s="1"/>
  <c r="I108" i="8" s="1"/>
  <c r="J91" i="8"/>
  <c r="J92" i="8" s="1"/>
  <c r="H92" i="8" s="1"/>
  <c r="I92" i="8" s="1"/>
  <c r="J99" i="8"/>
  <c r="J100" i="8" s="1"/>
  <c r="H100" i="8" s="1"/>
  <c r="I100" i="8" s="1"/>
  <c r="J101" i="8"/>
  <c r="J102" i="8" s="1"/>
  <c r="H102" i="8" s="1"/>
  <c r="I102" i="8" s="1"/>
  <c r="J97" i="8"/>
  <c r="J98" i="8" s="1"/>
  <c r="H98" i="8" s="1"/>
  <c r="I98" i="8" s="1"/>
  <c r="H112" i="8"/>
  <c r="I112" i="8" s="1"/>
  <c r="J89" i="8"/>
  <c r="J90" i="8" s="1"/>
  <c r="J93" i="8"/>
  <c r="J94" i="8" s="1"/>
  <c r="H94" i="8" s="1"/>
  <c r="I94" i="8" s="1"/>
  <c r="J87" i="8"/>
  <c r="J88" i="8" s="1"/>
  <c r="H88" i="8" s="1"/>
  <c r="I88" i="8" s="1"/>
  <c r="J109" i="8"/>
  <c r="J110" i="8" s="1"/>
  <c r="H110" i="8" s="1"/>
  <c r="I110" i="8" s="1"/>
  <c r="J105" i="8"/>
  <c r="J106" i="8" s="1"/>
  <c r="H106" i="8" s="1"/>
  <c r="I106" i="8" s="1"/>
  <c r="J113" i="8"/>
  <c r="J114" i="8" s="1"/>
  <c r="H114" i="8" s="1"/>
  <c r="I114" i="8" s="1"/>
  <c r="J81" i="8"/>
  <c r="J21" i="8"/>
  <c r="J22" i="8" s="1"/>
  <c r="J23" i="8" s="1"/>
  <c r="J24" i="8" s="1"/>
  <c r="J25" i="8" s="1"/>
  <c r="I25" i="8" s="1"/>
  <c r="J51" i="8"/>
  <c r="J52" i="8" s="1"/>
  <c r="J53" i="8" s="1"/>
  <c r="J54" i="8" s="1"/>
  <c r="J55" i="8" s="1"/>
  <c r="H55" i="8" s="1"/>
  <c r="I55" i="8" s="1"/>
  <c r="J36" i="8"/>
  <c r="J37" i="8" s="1"/>
  <c r="J38" i="8" s="1"/>
  <c r="J39" i="8" s="1"/>
  <c r="J40" i="8" s="1"/>
  <c r="H40" i="8" s="1"/>
  <c r="I40" i="8" s="1"/>
  <c r="J16" i="8"/>
  <c r="J17" i="8" s="1"/>
  <c r="J18" i="8" s="1"/>
  <c r="J19" i="8" s="1"/>
  <c r="J20" i="8" s="1"/>
  <c r="H20" i="8" s="1"/>
  <c r="I20" i="8" s="1"/>
  <c r="J26" i="8"/>
  <c r="J27" i="8" s="1"/>
  <c r="J28" i="8" s="1"/>
  <c r="J29" i="8" s="1"/>
  <c r="J30" i="8" s="1"/>
  <c r="H30" i="8" s="1"/>
  <c r="I30" i="8" s="1"/>
  <c r="J11" i="8"/>
  <c r="J12" i="8" s="1"/>
  <c r="J13" i="8" s="1"/>
  <c r="J14" i="8" s="1"/>
  <c r="J15" i="8" s="1"/>
  <c r="H15" i="8" s="1"/>
  <c r="I15" i="8" s="1"/>
  <c r="J56" i="8"/>
  <c r="J57" i="8" s="1"/>
  <c r="J58" i="8" s="1"/>
  <c r="J59" i="8" s="1"/>
  <c r="J60" i="8" s="1"/>
  <c r="H60" i="8" s="1"/>
  <c r="I60" i="8" s="1"/>
  <c r="J61" i="8"/>
  <c r="J62" i="8" s="1"/>
  <c r="J63" i="8" s="1"/>
  <c r="J64" i="8" s="1"/>
  <c r="J65" i="8" s="1"/>
  <c r="H65" i="8" s="1"/>
  <c r="I65" i="8" s="1"/>
  <c r="J66" i="8"/>
  <c r="J67" i="8" s="1"/>
  <c r="J68" i="8" s="1"/>
  <c r="J69" i="8" s="1"/>
  <c r="J70" i="8" s="1"/>
  <c r="H70" i="8" s="1"/>
  <c r="I70" i="8" s="1"/>
  <c r="J41" i="8"/>
  <c r="J42" i="8" s="1"/>
  <c r="J43" i="8" s="1"/>
  <c r="J44" i="8" s="1"/>
  <c r="J45" i="8" s="1"/>
  <c r="H45" i="8" s="1"/>
  <c r="I45" i="8" s="1"/>
  <c r="J46" i="8"/>
  <c r="J47" i="8" s="1"/>
  <c r="J48" i="8" s="1"/>
  <c r="J49" i="8" s="1"/>
  <c r="J50" i="8" s="1"/>
  <c r="H50" i="8" s="1"/>
  <c r="I50" i="8" s="1"/>
  <c r="J76" i="8"/>
  <c r="J77" i="8" s="1"/>
  <c r="J78" i="8" s="1"/>
  <c r="J79" i="8" s="1"/>
  <c r="J80" i="8" s="1"/>
  <c r="H80" i="8" s="1"/>
  <c r="I80" i="8" s="1"/>
  <c r="J31" i="8"/>
  <c r="J32" i="8" s="1"/>
  <c r="J33" i="8" s="1"/>
  <c r="J34" i="8" s="1"/>
  <c r="J35" i="8" s="1"/>
  <c r="H35" i="8" s="1"/>
  <c r="I35" i="8" s="1"/>
  <c r="J71" i="8"/>
  <c r="J72" i="8" s="1"/>
  <c r="J73" i="8" s="1"/>
  <c r="J74" i="8" s="1"/>
  <c r="J75" i="8" s="1"/>
  <c r="H75" i="8" s="1"/>
  <c r="I75" i="8" s="1"/>
  <c r="J6" i="8"/>
  <c r="J7" i="8" s="1"/>
  <c r="J8" i="8" s="1"/>
  <c r="J9" i="8" s="1"/>
  <c r="J10" i="8" s="1"/>
  <c r="H10" i="8" s="1"/>
  <c r="I10" i="8" s="1"/>
  <c r="J4" i="8"/>
  <c r="J5" i="8" s="1"/>
  <c r="H5" i="8" s="1"/>
  <c r="I5" i="8" s="1"/>
  <c r="L51" i="10"/>
  <c r="L52" i="10" s="1"/>
  <c r="J52" i="10" s="1"/>
  <c r="K52" i="10" s="1"/>
  <c r="L53" i="10"/>
  <c r="L54" i="10" s="1"/>
  <c r="J54" i="10" s="1"/>
  <c r="K54" i="10" s="1"/>
  <c r="L43" i="10"/>
  <c r="L44" i="10" s="1"/>
  <c r="K44" i="10" s="1"/>
  <c r="L45" i="10"/>
  <c r="L46" i="10" s="1"/>
  <c r="J46" i="10" s="1"/>
  <c r="K46" i="10" s="1"/>
  <c r="L49" i="10"/>
  <c r="L50" i="10" s="1"/>
  <c r="J50" i="10" s="1"/>
  <c r="K50" i="10" s="1"/>
  <c r="L41" i="10"/>
  <c r="L42" i="10" s="1"/>
  <c r="K42" i="10" s="1"/>
  <c r="L47" i="10"/>
  <c r="L48" i="10" s="1"/>
  <c r="J48" i="10" s="1"/>
  <c r="K48" i="10" s="1"/>
  <c r="L39" i="10"/>
  <c r="L40" i="10" s="1"/>
  <c r="J40" i="10" s="1"/>
  <c r="K40" i="10" s="1"/>
  <c r="L19" i="10"/>
  <c r="L20" i="10" s="1"/>
  <c r="L21" i="10" s="1"/>
  <c r="L22" i="10" s="1"/>
  <c r="L23" i="10" s="1"/>
  <c r="J23" i="10" s="1"/>
  <c r="K23" i="10" s="1"/>
  <c r="L14" i="10"/>
  <c r="L15" i="10" s="1"/>
  <c r="L16" i="10" s="1"/>
  <c r="L17" i="10" s="1"/>
  <c r="L18" i="10" s="1"/>
  <c r="J18" i="10" s="1"/>
  <c r="K18" i="10" s="1"/>
  <c r="L24" i="10"/>
  <c r="L25" i="10" s="1"/>
  <c r="L26" i="10" s="1"/>
  <c r="L27" i="10" s="1"/>
  <c r="L28" i="10" s="1"/>
  <c r="J28" i="10" s="1"/>
  <c r="K28" i="10" s="1"/>
  <c r="L34" i="10"/>
  <c r="L35" i="10" s="1"/>
  <c r="L36" i="10" s="1"/>
  <c r="L37" i="10" s="1"/>
  <c r="L38" i="10" s="1"/>
  <c r="J38" i="10" s="1"/>
  <c r="K38" i="10" s="1"/>
  <c r="L9" i="10"/>
  <c r="L10" i="10" s="1"/>
  <c r="L11" i="10" s="1"/>
  <c r="L12" i="10" s="1"/>
  <c r="L13" i="10" s="1"/>
  <c r="J13" i="10" s="1"/>
  <c r="K13" i="10" s="1"/>
  <c r="L29" i="10"/>
  <c r="L30" i="10" s="1"/>
  <c r="L31" i="10" s="1"/>
  <c r="L32" i="10" s="1"/>
  <c r="L33" i="10" s="1"/>
  <c r="J33" i="10" s="1"/>
  <c r="K33" i="10" s="1"/>
  <c r="L4" i="10"/>
  <c r="L5" i="10" s="1"/>
  <c r="L6" i="10" s="1"/>
  <c r="L7" i="10" s="1"/>
  <c r="L8" i="10" s="1"/>
  <c r="J8" i="10" s="1"/>
  <c r="K8" i="10" s="1"/>
  <c r="C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R10" i="18"/>
  <c r="B10" i="18"/>
  <c r="K106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55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F94" i="8"/>
  <c r="F114" i="8"/>
  <c r="F112" i="8"/>
  <c r="F110" i="8"/>
  <c r="F108" i="8"/>
  <c r="F106" i="8"/>
  <c r="F104" i="8"/>
  <c r="F102" i="8"/>
  <c r="F100" i="8"/>
  <c r="F98" i="8"/>
  <c r="F96" i="8"/>
  <c r="F92" i="8"/>
  <c r="F90" i="8"/>
  <c r="F80" i="8"/>
  <c r="F79" i="8"/>
  <c r="F78" i="8"/>
  <c r="F77" i="8"/>
  <c r="F88" i="8"/>
  <c r="F86" i="8"/>
  <c r="F84" i="8"/>
  <c r="F82" i="8"/>
  <c r="F75" i="8"/>
  <c r="F74" i="8"/>
  <c r="F73" i="8"/>
  <c r="F72" i="8"/>
  <c r="F70" i="8"/>
  <c r="F69" i="8"/>
  <c r="F68" i="8"/>
  <c r="F67" i="8"/>
  <c r="F65" i="8"/>
  <c r="F64" i="8"/>
  <c r="F63" i="8"/>
  <c r="F62" i="8"/>
  <c r="F60" i="8"/>
  <c r="F59" i="8"/>
  <c r="F58" i="8"/>
  <c r="F57" i="8"/>
  <c r="F55" i="8"/>
  <c r="F54" i="8"/>
  <c r="F53" i="8"/>
  <c r="F52" i="8"/>
  <c r="F50" i="8"/>
  <c r="F49" i="8"/>
  <c r="F48" i="8"/>
  <c r="F47" i="8"/>
  <c r="F45" i="8"/>
  <c r="F44" i="8"/>
  <c r="F43" i="8"/>
  <c r="F42" i="8"/>
  <c r="F40" i="8"/>
  <c r="F39" i="8"/>
  <c r="F38" i="8"/>
  <c r="F37" i="8"/>
  <c r="F35" i="8"/>
  <c r="F34" i="8"/>
  <c r="F33" i="8"/>
  <c r="F32" i="8"/>
  <c r="F30" i="8"/>
  <c r="F29" i="8"/>
  <c r="F28" i="8"/>
  <c r="F27" i="8"/>
  <c r="F25" i="8"/>
  <c r="F24" i="8"/>
  <c r="F23" i="8"/>
  <c r="F22" i="8"/>
  <c r="F20" i="8"/>
  <c r="F15" i="8"/>
  <c r="F10" i="8"/>
  <c r="F19" i="8"/>
  <c r="F18" i="8"/>
  <c r="F17" i="8"/>
  <c r="F14" i="8"/>
  <c r="F13" i="8"/>
  <c r="F12" i="8"/>
  <c r="F9" i="8"/>
  <c r="F8" i="8"/>
  <c r="F7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3" i="8"/>
  <c r="F111" i="8"/>
  <c r="F109" i="8"/>
  <c r="F107" i="8"/>
  <c r="F105" i="8"/>
  <c r="F103" i="8"/>
  <c r="F101" i="8"/>
  <c r="F99" i="8"/>
  <c r="F97" i="8"/>
  <c r="F95" i="8"/>
  <c r="F91" i="8"/>
  <c r="F89" i="8"/>
  <c r="F76" i="8"/>
  <c r="F87" i="8"/>
  <c r="F85" i="8"/>
  <c r="F83" i="8"/>
  <c r="F81" i="8"/>
  <c r="F71" i="8"/>
  <c r="F66" i="8"/>
  <c r="F61" i="8"/>
  <c r="F56" i="8"/>
  <c r="F51" i="8"/>
  <c r="F46" i="8"/>
  <c r="F41" i="8"/>
  <c r="F36" i="8"/>
  <c r="F31" i="8"/>
  <c r="F26" i="8"/>
  <c r="F21" i="8"/>
  <c r="F93" i="8"/>
  <c r="F16" i="8"/>
  <c r="F11" i="8"/>
  <c r="F6" i="8"/>
  <c r="F5" i="8"/>
  <c r="F4" i="8"/>
  <c r="C230" i="17"/>
  <c r="H97" i="8" l="1"/>
  <c r="I97" i="8" s="1"/>
  <c r="H83" i="8"/>
  <c r="I83" i="8" s="1"/>
  <c r="H113" i="8"/>
  <c r="I113" i="8" s="1"/>
  <c r="H101" i="8"/>
  <c r="I101" i="8" s="1"/>
  <c r="H87" i="8"/>
  <c r="I87" i="8" s="1"/>
  <c r="H85" i="8"/>
  <c r="I85" i="8" s="1"/>
  <c r="H99" i="8"/>
  <c r="I99" i="8" s="1"/>
  <c r="H91" i="8"/>
  <c r="I91" i="8" s="1"/>
  <c r="H93" i="8"/>
  <c r="I93" i="8" s="1"/>
  <c r="H53" i="8"/>
  <c r="I53" i="8" s="1"/>
  <c r="H103" i="8"/>
  <c r="I103" i="8" s="1"/>
  <c r="H105" i="8"/>
  <c r="I105" i="8" s="1"/>
  <c r="H8" i="8"/>
  <c r="I8" i="8" s="1"/>
  <c r="H111" i="8"/>
  <c r="I111" i="8" s="1"/>
  <c r="H109" i="8"/>
  <c r="I109" i="8" s="1"/>
  <c r="I21" i="8"/>
  <c r="H95" i="8"/>
  <c r="I95" i="8" s="1"/>
  <c r="H107" i="8"/>
  <c r="I107" i="8" s="1"/>
  <c r="H26" i="8"/>
  <c r="I26" i="8" s="1"/>
  <c r="H73" i="8"/>
  <c r="I73" i="8" s="1"/>
  <c r="H37" i="8"/>
  <c r="I37" i="8" s="1"/>
  <c r="H16" i="8"/>
  <c r="I16" i="8" s="1"/>
  <c r="H81" i="8"/>
  <c r="I81" i="8" s="1"/>
  <c r="J82" i="8"/>
  <c r="H82" i="8" s="1"/>
  <c r="I82" i="8" s="1"/>
  <c r="H43" i="8"/>
  <c r="I43" i="8" s="1"/>
  <c r="H48" i="8"/>
  <c r="I48" i="8" s="1"/>
  <c r="H47" i="8"/>
  <c r="I47" i="8" s="1"/>
  <c r="H29" i="8"/>
  <c r="I29" i="8" s="1"/>
  <c r="H67" i="8"/>
  <c r="I67" i="8" s="1"/>
  <c r="H51" i="8"/>
  <c r="I51" i="8" s="1"/>
  <c r="H63" i="8"/>
  <c r="I63" i="8" s="1"/>
  <c r="I23" i="8"/>
  <c r="H11" i="8"/>
  <c r="I11" i="8" s="1"/>
  <c r="H27" i="8"/>
  <c r="I27" i="8" s="1"/>
  <c r="H59" i="8"/>
  <c r="I59" i="8" s="1"/>
  <c r="H33" i="8"/>
  <c r="I33" i="8" s="1"/>
  <c r="H62" i="8"/>
  <c r="I62" i="8" s="1"/>
  <c r="I24" i="8"/>
  <c r="H78" i="8"/>
  <c r="I78" i="8" s="1"/>
  <c r="H57" i="8"/>
  <c r="I57" i="8" s="1"/>
  <c r="H68" i="8"/>
  <c r="I68" i="8" s="1"/>
  <c r="H9" i="8"/>
  <c r="I9" i="8" s="1"/>
  <c r="H46" i="8"/>
  <c r="I46" i="8" s="1"/>
  <c r="H41" i="8"/>
  <c r="I41" i="8" s="1"/>
  <c r="H61" i="8"/>
  <c r="I61" i="8" s="1"/>
  <c r="H54" i="8"/>
  <c r="I54" i="8" s="1"/>
  <c r="H32" i="8"/>
  <c r="I32" i="8" s="1"/>
  <c r="H71" i="8"/>
  <c r="I71" i="8" s="1"/>
  <c r="H74" i="8"/>
  <c r="I74" i="8" s="1"/>
  <c r="H14" i="8"/>
  <c r="I14" i="8" s="1"/>
  <c r="H76" i="8"/>
  <c r="I76" i="8" s="1"/>
  <c r="H31" i="8"/>
  <c r="I31" i="8" s="1"/>
  <c r="H39" i="8"/>
  <c r="I39" i="8" s="1"/>
  <c r="H34" i="8"/>
  <c r="I34" i="8" s="1"/>
  <c r="H36" i="8"/>
  <c r="I36" i="8" s="1"/>
  <c r="H44" i="8"/>
  <c r="I44" i="8" s="1"/>
  <c r="H79" i="8"/>
  <c r="I79" i="8" s="1"/>
  <c r="H69" i="8"/>
  <c r="I69" i="8" s="1"/>
  <c r="H49" i="8"/>
  <c r="I49" i="8" s="1"/>
  <c r="H64" i="8"/>
  <c r="I64" i="8" s="1"/>
  <c r="H38" i="8"/>
  <c r="I38" i="8" s="1"/>
  <c r="H56" i="8"/>
  <c r="I56" i="8" s="1"/>
  <c r="H77" i="8"/>
  <c r="I77" i="8" s="1"/>
  <c r="H13" i="8"/>
  <c r="I13" i="8" s="1"/>
  <c r="H58" i="8"/>
  <c r="I58" i="8" s="1"/>
  <c r="I22" i="8"/>
  <c r="H52" i="8"/>
  <c r="I52" i="8" s="1"/>
  <c r="H42" i="8"/>
  <c r="I42" i="8" s="1"/>
  <c r="H28" i="8"/>
  <c r="I28" i="8" s="1"/>
  <c r="H17" i="8"/>
  <c r="I17" i="8" s="1"/>
  <c r="H12" i="8"/>
  <c r="I12" i="8" s="1"/>
  <c r="H72" i="8"/>
  <c r="I72" i="8" s="1"/>
  <c r="H18" i="8"/>
  <c r="I18" i="8" s="1"/>
  <c r="H7" i="8"/>
  <c r="I7" i="8" s="1"/>
  <c r="H66" i="8"/>
  <c r="I66" i="8" s="1"/>
  <c r="H19" i="8"/>
  <c r="I19" i="8" s="1"/>
  <c r="H6" i="8"/>
  <c r="I6" i="8" s="1"/>
  <c r="H4" i="8"/>
  <c r="I4" i="8" s="1"/>
  <c r="J21" i="10"/>
  <c r="K21" i="10" s="1"/>
  <c r="J34" i="10"/>
  <c r="K34" i="10" s="1"/>
  <c r="J24" i="10"/>
  <c r="K24" i="10" s="1"/>
  <c r="K41" i="10"/>
  <c r="J51" i="10"/>
  <c r="K51" i="10" s="1"/>
  <c r="J15" i="10"/>
  <c r="K15" i="10" s="1"/>
  <c r="J16" i="10"/>
  <c r="K16" i="10" s="1"/>
  <c r="J19" i="10"/>
  <c r="K19" i="10" s="1"/>
  <c r="J47" i="10"/>
  <c r="K47" i="10" s="1"/>
  <c r="J20" i="10"/>
  <c r="K20" i="10" s="1"/>
  <c r="J29" i="10"/>
  <c r="K29" i="10" s="1"/>
  <c r="J9" i="10"/>
  <c r="K9" i="10" s="1"/>
  <c r="J10" i="10"/>
  <c r="K10" i="10" s="1"/>
  <c r="J12" i="10"/>
  <c r="K12" i="10" s="1"/>
  <c r="J11" i="10"/>
  <c r="K11" i="10" s="1"/>
  <c r="J37" i="10"/>
  <c r="K37" i="10" s="1"/>
  <c r="J30" i="10"/>
  <c r="K30" i="10" s="1"/>
  <c r="J25" i="10"/>
  <c r="K25" i="10" s="1"/>
  <c r="J32" i="10"/>
  <c r="K32" i="10" s="1"/>
  <c r="J17" i="10"/>
  <c r="K17" i="10" s="1"/>
  <c r="J31" i="10"/>
  <c r="K31" i="10" s="1"/>
  <c r="J6" i="10"/>
  <c r="K6" i="10" s="1"/>
  <c r="J26" i="10"/>
  <c r="K26" i="10" s="1"/>
  <c r="J49" i="10"/>
  <c r="K49" i="10" s="1"/>
  <c r="J39" i="10"/>
  <c r="K39" i="10" s="1"/>
  <c r="J45" i="10"/>
  <c r="K45" i="10" s="1"/>
  <c r="J35" i="10"/>
  <c r="K35" i="10" s="1"/>
  <c r="J7" i="10"/>
  <c r="K7" i="10" s="1"/>
  <c r="J22" i="10"/>
  <c r="K22" i="10" s="1"/>
  <c r="J27" i="10"/>
  <c r="K27" i="10" s="1"/>
  <c r="J5" i="10"/>
  <c r="K5" i="10" s="1"/>
  <c r="J53" i="10"/>
  <c r="K53" i="10" s="1"/>
  <c r="J14" i="10"/>
  <c r="K14" i="10" s="1"/>
  <c r="J36" i="10"/>
  <c r="K36" i="10" s="1"/>
  <c r="K43" i="10"/>
  <c r="J4" i="10"/>
  <c r="K4" i="10" s="1"/>
  <c r="I4" i="13"/>
  <c r="D23" i="13"/>
  <c r="D22" i="13"/>
  <c r="D21" i="13"/>
  <c r="D20" i="13"/>
  <c r="I5" i="13" s="1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I6" i="13" l="1"/>
  <c r="C29" i="13" s="1"/>
  <c r="K107" i="10"/>
  <c r="C30" i="13"/>
  <c r="F12" i="15" l="1"/>
  <c r="E12" i="15" s="1"/>
  <c r="D12" i="15" s="1"/>
  <c r="C12" i="15" l="1"/>
  <c r="F13" i="15"/>
  <c r="B15" i="9"/>
  <c r="B14" i="9"/>
  <c r="B12" i="9"/>
  <c r="B10" i="9"/>
  <c r="B6" i="9"/>
  <c r="B5" i="9"/>
  <c r="C144" i="11"/>
  <c r="B13" i="9"/>
  <c r="I139" i="8"/>
  <c r="B4" i="3"/>
  <c r="B5" i="3"/>
  <c r="B6" i="3"/>
  <c r="B7" i="3"/>
  <c r="B8" i="3"/>
  <c r="B9" i="3"/>
  <c r="B10" i="3"/>
  <c r="B11" i="3"/>
  <c r="B12" i="3"/>
  <c r="B13" i="3"/>
  <c r="B14" i="3"/>
  <c r="B15" i="3"/>
  <c r="B3" i="3"/>
  <c r="B4" i="9" l="1"/>
  <c r="B9" i="9"/>
  <c r="B11" i="9"/>
  <c r="B8" i="9"/>
  <c r="B7" i="9"/>
  <c r="B3" i="9"/>
  <c r="B12" i="15"/>
  <c r="E13" i="15"/>
  <c r="D13" i="15" s="1"/>
  <c r="F14" i="15"/>
  <c r="B16" i="3"/>
  <c r="B2" i="1" s="1"/>
  <c r="B16" i="9" l="1"/>
  <c r="N14" i="14" s="1"/>
  <c r="E5" i="1"/>
  <c r="K13" i="1"/>
  <c r="C9" i="1"/>
  <c r="E8" i="1"/>
  <c r="I9" i="1"/>
  <c r="F6" i="1"/>
  <c r="J11" i="1"/>
  <c r="H11" i="1"/>
  <c r="C6" i="1"/>
  <c r="G13" i="14"/>
  <c r="D11" i="14"/>
  <c r="D8" i="14"/>
  <c r="F13" i="14"/>
  <c r="F13" i="16" s="1"/>
  <c r="C11" i="14"/>
  <c r="C8" i="14"/>
  <c r="E13" i="14"/>
  <c r="E13" i="16" s="1"/>
  <c r="B11" i="14"/>
  <c r="B8" i="14"/>
  <c r="D13" i="14"/>
  <c r="J10" i="14"/>
  <c r="G7" i="14"/>
  <c r="C13" i="14"/>
  <c r="I10" i="14"/>
  <c r="F7" i="14"/>
  <c r="M14" i="14"/>
  <c r="L12" i="14"/>
  <c r="G10" i="14"/>
  <c r="D7" i="14"/>
  <c r="L14" i="14"/>
  <c r="K12" i="14"/>
  <c r="F10" i="14"/>
  <c r="C7" i="14"/>
  <c r="K14" i="14"/>
  <c r="J12" i="14"/>
  <c r="E10" i="14"/>
  <c r="B7" i="14"/>
  <c r="J14" i="14"/>
  <c r="I12" i="14"/>
  <c r="D10" i="14"/>
  <c r="F6" i="14"/>
  <c r="I14" i="14"/>
  <c r="H12" i="14"/>
  <c r="C10" i="14"/>
  <c r="E6" i="14"/>
  <c r="H14" i="14"/>
  <c r="G12" i="14"/>
  <c r="B10" i="14"/>
  <c r="D6" i="14"/>
  <c r="G14" i="14"/>
  <c r="F12" i="14"/>
  <c r="F12" i="16" s="1"/>
  <c r="I9" i="14"/>
  <c r="C6" i="14"/>
  <c r="F14" i="14"/>
  <c r="F14" i="16" s="1"/>
  <c r="E12" i="14"/>
  <c r="E12" i="16" s="1"/>
  <c r="H9" i="14"/>
  <c r="B6" i="14"/>
  <c r="E14" i="14"/>
  <c r="D12" i="14"/>
  <c r="D12" i="16" s="1"/>
  <c r="G9" i="14"/>
  <c r="E5" i="14"/>
  <c r="D14" i="14"/>
  <c r="C12" i="14"/>
  <c r="C12" i="16" s="1"/>
  <c r="F9" i="14"/>
  <c r="D5" i="14"/>
  <c r="C14" i="14"/>
  <c r="B12" i="14"/>
  <c r="B12" i="16" s="1"/>
  <c r="E9" i="14"/>
  <c r="C5" i="14"/>
  <c r="B14" i="14"/>
  <c r="K11" i="14"/>
  <c r="D9" i="14"/>
  <c r="B5" i="14"/>
  <c r="M13" i="14"/>
  <c r="J11" i="14"/>
  <c r="C9" i="14"/>
  <c r="D4" i="14"/>
  <c r="L13" i="14"/>
  <c r="I11" i="14"/>
  <c r="B9" i="14"/>
  <c r="C4" i="14"/>
  <c r="K13" i="14"/>
  <c r="H11" i="14"/>
  <c r="H8" i="14"/>
  <c r="B4" i="14"/>
  <c r="J13" i="14"/>
  <c r="G11" i="14"/>
  <c r="G8" i="14"/>
  <c r="C3" i="14"/>
  <c r="I13" i="14"/>
  <c r="F11" i="14"/>
  <c r="F8" i="14"/>
  <c r="B3" i="14"/>
  <c r="H13" i="14"/>
  <c r="E11" i="14"/>
  <c r="E8" i="14"/>
  <c r="B2" i="14"/>
  <c r="E14" i="15"/>
  <c r="D14" i="15" s="1"/>
  <c r="B12" i="1"/>
  <c r="C10" i="1"/>
  <c r="F9" i="1"/>
  <c r="D7" i="1"/>
  <c r="D8" i="1"/>
  <c r="G7" i="1"/>
  <c r="D11" i="1"/>
  <c r="E12" i="1"/>
  <c r="B10" i="1"/>
  <c r="J10" i="1"/>
  <c r="N14" i="1"/>
  <c r="J13" i="1"/>
  <c r="G12" i="1"/>
  <c r="C11" i="1"/>
  <c r="D9" i="1"/>
  <c r="B9" i="1"/>
  <c r="C13" i="1"/>
  <c r="D12" i="1"/>
  <c r="B11" i="1"/>
  <c r="E9" i="1"/>
  <c r="G11" i="1"/>
  <c r="I12" i="1"/>
  <c r="D6" i="1"/>
  <c r="H14" i="1"/>
  <c r="D10" i="1"/>
  <c r="M14" i="1"/>
  <c r="L14" i="1"/>
  <c r="D13" i="1"/>
  <c r="F10" i="1"/>
  <c r="B3" i="1"/>
  <c r="G13" i="1"/>
  <c r="I14" i="1"/>
  <c r="M13" i="1"/>
  <c r="B8" i="1"/>
  <c r="E13" i="1"/>
  <c r="F11" i="1"/>
  <c r="I11" i="1"/>
  <c r="F8" i="1"/>
  <c r="K11" i="1"/>
  <c r="B6" i="1"/>
  <c r="B7" i="1"/>
  <c r="D5" i="1"/>
  <c r="H8" i="1"/>
  <c r="C14" i="1"/>
  <c r="B13" i="1"/>
  <c r="D14" i="1"/>
  <c r="K12" i="1"/>
  <c r="B4" i="1"/>
  <c r="H13" i="1"/>
  <c r="G14" i="1"/>
  <c r="C12" i="1"/>
  <c r="D4" i="1"/>
  <c r="F12" i="1"/>
  <c r="G8" i="1"/>
  <c r="B14" i="1"/>
  <c r="E7" i="1"/>
  <c r="J14" i="1"/>
  <c r="L12" i="1"/>
  <c r="G9" i="1"/>
  <c r="I13" i="1"/>
  <c r="F13" i="1"/>
  <c r="H12" i="1"/>
  <c r="H10" i="1"/>
  <c r="E11" i="1"/>
  <c r="E14" i="1"/>
  <c r="C4" i="1"/>
  <c r="H9" i="1"/>
  <c r="I10" i="1"/>
  <c r="K14" i="1"/>
  <c r="E10" i="1"/>
  <c r="C8" i="1"/>
  <c r="C3" i="1"/>
  <c r="F14" i="1"/>
  <c r="E6" i="1"/>
  <c r="J12" i="1"/>
  <c r="B5" i="1"/>
  <c r="F7" i="1"/>
  <c r="G10" i="1"/>
  <c r="C5" i="1"/>
  <c r="C7" i="1"/>
  <c r="L13" i="1"/>
  <c r="E7" i="14" l="1"/>
  <c r="H10" i="14"/>
  <c r="B13" i="14"/>
  <c r="E14" i="16"/>
  <c r="C13" i="15"/>
  <c r="D13" i="16"/>
  <c r="B13" i="15" l="1"/>
  <c r="B13" i="16" s="1"/>
  <c r="C13" i="16"/>
  <c r="C14" i="15"/>
  <c r="D14" i="16"/>
  <c r="B14" i="15" l="1"/>
  <c r="B14" i="16" s="1"/>
  <c r="C14" i="16"/>
</calcChain>
</file>

<file path=xl/sharedStrings.xml><?xml version="1.0" encoding="utf-8"?>
<sst xmlns="http://schemas.openxmlformats.org/spreadsheetml/2006/main" count="2368" uniqueCount="271">
  <si>
    <t>Pozo Almonte 220</t>
  </si>
  <si>
    <t>Lagunas 220</t>
  </si>
  <si>
    <t>Nueva Victoria 220</t>
  </si>
  <si>
    <t>Crucero 220</t>
  </si>
  <si>
    <t>Encuentro 220</t>
  </si>
  <si>
    <t>Atacama 220</t>
  </si>
  <si>
    <t>Domeyko 220</t>
  </si>
  <si>
    <t>Escondida 220</t>
  </si>
  <si>
    <t>Sulfuros 220</t>
  </si>
  <si>
    <t>Laberinto 220</t>
  </si>
  <si>
    <t>El Cobre 220</t>
  </si>
  <si>
    <t>Barra troncal</t>
  </si>
  <si>
    <t>Demanda total 2015-2018</t>
  </si>
  <si>
    <t>Inyecciones totales 2015-2018</t>
  </si>
  <si>
    <t>Barra demanda OSE</t>
  </si>
  <si>
    <t>Barra troncal asignada</t>
  </si>
  <si>
    <t>Demanda total 2015-2018 (GWh)</t>
  </si>
  <si>
    <t>Central</t>
  </si>
  <si>
    <t>Tipo de Central</t>
  </si>
  <si>
    <t>Barra inyección OSE</t>
  </si>
  <si>
    <t>Barra troncal asociada</t>
  </si>
  <si>
    <t>Barras troncales SING</t>
  </si>
  <si>
    <t>Alto Hospicio 110</t>
  </si>
  <si>
    <t>Alto Norte 110</t>
  </si>
  <si>
    <t>Antofagasta 013</t>
  </si>
  <si>
    <t>Arica 110</t>
  </si>
  <si>
    <t>Calama 110</t>
  </si>
  <si>
    <t>Centro 110</t>
  </si>
  <si>
    <t>Cerro Dragon 110</t>
  </si>
  <si>
    <t>Chacaya 220</t>
  </si>
  <si>
    <t>Chapiquiña 066</t>
  </si>
  <si>
    <t>Chinchorro 066</t>
  </si>
  <si>
    <t>Chuquicamata 110</t>
  </si>
  <si>
    <t>Chuquicamata 220</t>
  </si>
  <si>
    <t>Collahuasi 220</t>
  </si>
  <si>
    <t>Coloso 220</t>
  </si>
  <si>
    <t>Desalant 110</t>
  </si>
  <si>
    <t>Dolores 110</t>
  </si>
  <si>
    <t>El Abra 220</t>
  </si>
  <si>
    <t>El Aguila 066</t>
  </si>
  <si>
    <t>El Loa 220</t>
  </si>
  <si>
    <t>El Negro 110</t>
  </si>
  <si>
    <t>El Tesoro 220</t>
  </si>
  <si>
    <t>Esperanza SING 220</t>
  </si>
  <si>
    <t>Gaby 220</t>
  </si>
  <si>
    <t>La Cruz 220</t>
  </si>
  <si>
    <t>La Negra 110</t>
  </si>
  <si>
    <t>La Portada 110</t>
  </si>
  <si>
    <t>Lagunas 023</t>
  </si>
  <si>
    <t>Lince 110</t>
  </si>
  <si>
    <t>Lomas Bayas 220</t>
  </si>
  <si>
    <t>Mantos Blancos 220</t>
  </si>
  <si>
    <t>Mejillones 110</t>
  </si>
  <si>
    <t>Minsal 023</t>
  </si>
  <si>
    <t>Norgener 220</t>
  </si>
  <si>
    <t>OGP1 220</t>
  </si>
  <si>
    <t>O'higgins 220</t>
  </si>
  <si>
    <t>Pacifico 110</t>
  </si>
  <si>
    <t>Palafitos 110</t>
  </si>
  <si>
    <t>Pozo Almonte 066</t>
  </si>
  <si>
    <t>Pozo Almonte 13.8</t>
  </si>
  <si>
    <t>Pukara 066</t>
  </si>
  <si>
    <t>Quebrada Blanca 220</t>
  </si>
  <si>
    <t>Quiani 066</t>
  </si>
  <si>
    <t>Radomiro Tomic 220</t>
  </si>
  <si>
    <t>Spence 220</t>
  </si>
  <si>
    <t>Sur 110</t>
  </si>
  <si>
    <t>Tamarugal 066</t>
  </si>
  <si>
    <t>Tarapaca 220</t>
  </si>
  <si>
    <t>Tocopilla 005</t>
  </si>
  <si>
    <t>Uribe 110</t>
  </si>
  <si>
    <t>Zaldivar 220</t>
  </si>
  <si>
    <t>CAVA</t>
  </si>
  <si>
    <t xml:space="preserve">MHAH </t>
  </si>
  <si>
    <t xml:space="preserve">MHT2 </t>
  </si>
  <si>
    <t>CHAP</t>
  </si>
  <si>
    <t>GMAR</t>
  </si>
  <si>
    <t>M1AR</t>
  </si>
  <si>
    <t>M2AR</t>
  </si>
  <si>
    <t>MIIQ</t>
  </si>
  <si>
    <t>SUIQ</t>
  </si>
  <si>
    <t>TGIQ</t>
  </si>
  <si>
    <t>MAIQ</t>
  </si>
  <si>
    <t>MSIQ</t>
  </si>
  <si>
    <t>CTM1</t>
  </si>
  <si>
    <t>CTM2</t>
  </si>
  <si>
    <t>MIMB</t>
  </si>
  <si>
    <t>U10</t>
  </si>
  <si>
    <t>U11</t>
  </si>
  <si>
    <t>U12</t>
  </si>
  <si>
    <t>U13</t>
  </si>
  <si>
    <t>U14</t>
  </si>
  <si>
    <t>U15</t>
  </si>
  <si>
    <t>TG1</t>
  </si>
  <si>
    <t>TG2</t>
  </si>
  <si>
    <t>TG3d</t>
  </si>
  <si>
    <t>NTO1</t>
  </si>
  <si>
    <t>NTO2</t>
  </si>
  <si>
    <t>CTTAR</t>
  </si>
  <si>
    <t>TGTAR</t>
  </si>
  <si>
    <t>CUMMINS</t>
  </si>
  <si>
    <t>DEUTZ</t>
  </si>
  <si>
    <t>ZOFRI_1</t>
  </si>
  <si>
    <t>ZOFRI_2</t>
  </si>
  <si>
    <t>ZOFRI_3</t>
  </si>
  <si>
    <t>INACAL</t>
  </si>
  <si>
    <t>U16d</t>
  </si>
  <si>
    <t>U16 GNL</t>
  </si>
  <si>
    <t>CC1d</t>
  </si>
  <si>
    <t>CC1 GNL</t>
  </si>
  <si>
    <t>CC2d</t>
  </si>
  <si>
    <t>CC2 GNL</t>
  </si>
  <si>
    <t>CTM3d</t>
  </si>
  <si>
    <t>CTM3 GNL</t>
  </si>
  <si>
    <t>TG3 GNL</t>
  </si>
  <si>
    <t>TAMAYA</t>
  </si>
  <si>
    <t>CTA</t>
  </si>
  <si>
    <t>CTH</t>
  </si>
  <si>
    <t>ANG I</t>
  </si>
  <si>
    <t>ANG II</t>
  </si>
  <si>
    <t>NORACID</t>
  </si>
  <si>
    <t>ESTANDARTES</t>
  </si>
  <si>
    <t>PORTADA</t>
  </si>
  <si>
    <t>INGENOVA</t>
  </si>
  <si>
    <t>EL AGUILA</t>
  </si>
  <si>
    <t>POZO ALMONTE 2</t>
  </si>
  <si>
    <t>LA HUAYCA</t>
  </si>
  <si>
    <t>LA HUAYCA II</t>
  </si>
  <si>
    <t>QUILLAGUA I</t>
  </si>
  <si>
    <t>POZO ALMONTE 3</t>
  </si>
  <si>
    <t>ARICA SOLAR 1</t>
  </si>
  <si>
    <t>ARICA SOLAR 2</t>
  </si>
  <si>
    <t>QUILLAGUA II</t>
  </si>
  <si>
    <t>COCHRANE 1</t>
  </si>
  <si>
    <t>COCHRANE 2</t>
  </si>
  <si>
    <t>Kelar</t>
  </si>
  <si>
    <t>Maria Elena</t>
  </si>
  <si>
    <t>Pasada</t>
  </si>
  <si>
    <t>Petróleo Diesel</t>
  </si>
  <si>
    <t>Petróleo IFO-180</t>
  </si>
  <si>
    <t>Carbón</t>
  </si>
  <si>
    <t>GNL</t>
  </si>
  <si>
    <t>Otro</t>
  </si>
  <si>
    <t>Solar</t>
  </si>
  <si>
    <t>CD Arica 066</t>
  </si>
  <si>
    <t>CD Iquique 066</t>
  </si>
  <si>
    <t>Tocopilla 110</t>
  </si>
  <si>
    <t>Tocopilla 220</t>
  </si>
  <si>
    <t>Enaex 110</t>
  </si>
  <si>
    <t>Iquique 066</t>
  </si>
  <si>
    <t>Angamos 220</t>
  </si>
  <si>
    <t>Parinacota 066</t>
  </si>
  <si>
    <t>Cochrane 220</t>
  </si>
  <si>
    <t>Kelar 220</t>
  </si>
  <si>
    <t>Tarapaca 220-&gt;Condores 220</t>
  </si>
  <si>
    <t>Lagunas 220-&gt;Pozo Almonte 220</t>
  </si>
  <si>
    <t>Atacama 220-&gt;Esmeralda 220</t>
  </si>
  <si>
    <t>Encuentro 220-&gt;Collahuasi 220</t>
  </si>
  <si>
    <t>Chacaya 220-&gt;Crucero 220</t>
  </si>
  <si>
    <t>Encuentro 220-&gt;El Tesoro 220</t>
  </si>
  <si>
    <t>El Cobre 220-&gt;Esperanza SING 220</t>
  </si>
  <si>
    <t>Oeste 220-&gt;Laberinto 220</t>
  </si>
  <si>
    <t>Andes 220-&gt;Nueva Zaldivar 220</t>
  </si>
  <si>
    <t>Nueva Zaldivar 220</t>
  </si>
  <si>
    <t>Nueva Zaldivar 220-&gt;Zaldivar 220</t>
  </si>
  <si>
    <t>Año</t>
  </si>
  <si>
    <t>VALLE DE LOS VIENTOS</t>
  </si>
  <si>
    <t>EOLICO SING III</t>
  </si>
  <si>
    <t>Eólico</t>
  </si>
  <si>
    <t>Generación (GWh)</t>
  </si>
  <si>
    <t>Laberinto 220-&gt;Mantos Blancos 220</t>
  </si>
  <si>
    <t>Atacama 220-&gt;Domeyko 220 I</t>
  </si>
  <si>
    <t>Tarapacá 220-&gt;Lagunas 220 I</t>
  </si>
  <si>
    <t>Tarapacá 220-&gt;Lagunas 220 II</t>
  </si>
  <si>
    <t>Crucero 220-&gt;Lagunas 220 II</t>
  </si>
  <si>
    <t>Crucero 220-&gt;Nueva Victoria 220 I</t>
  </si>
  <si>
    <t>Nueva Victoria 220-&gt;Lagunas 220 I</t>
  </si>
  <si>
    <t>Crucero 220-&gt;Encuentro 220 I</t>
  </si>
  <si>
    <t>Crucero 220-&gt;Encuentro 220 II</t>
  </si>
  <si>
    <t>Atacama 220-&gt;Encuentro 220 I</t>
  </si>
  <si>
    <t>Atacama 220-&gt;Encuentro 220 II</t>
  </si>
  <si>
    <t>Atacama 220-&gt;Domeyko 220 II</t>
  </si>
  <si>
    <t>Domeyko 220-&gt;Escondida 220</t>
  </si>
  <si>
    <t>Domeyko 220-&gt;Sulfuros 220</t>
  </si>
  <si>
    <t>Nueva Zaldívar 220-&gt;Escondida 220</t>
  </si>
  <si>
    <t>Laberinto 220-&gt;Nueva Zaldívar 220 I</t>
  </si>
  <si>
    <t>Laberinto 220-&gt;Nueva Zaldívar 220 II</t>
  </si>
  <si>
    <t>Laberinto 220-&gt;El Cobre 220</t>
  </si>
  <si>
    <t>Crucero 220-&gt;Laberinto 220 I</t>
  </si>
  <si>
    <t>Crucero 220-&gt;Laberinto 220 II</t>
  </si>
  <si>
    <t>Actual</t>
  </si>
  <si>
    <t>Línea</t>
  </si>
  <si>
    <t>Tramo</t>
  </si>
  <si>
    <t>VI</t>
  </si>
  <si>
    <t>Futura</t>
  </si>
  <si>
    <t>Nueva Línea 2x220 kV Crucero - Lagunas, primer circuito</t>
  </si>
  <si>
    <t>Nueva Línea 2x220 kV Tarapacá - Lagunas, primer circuito</t>
  </si>
  <si>
    <t>Nueva Línea 2x220 kV Crucero - Encuentro, primer circuito</t>
  </si>
  <si>
    <t>Ampliación S/E Encuentro 220 kV, aumento de capacidad de línea 2x220 Crucero_Encuentro y cambio de TTCC y trampa de onda paño J5 S/E Crucero</t>
  </si>
  <si>
    <t>S/E Seccionadora Nueva Encuentro 220 kV</t>
  </si>
  <si>
    <t>Nueva Línea 2x220 kV Encuentro - Lagunas, primer circuito</t>
  </si>
  <si>
    <t>VATT</t>
  </si>
  <si>
    <t>COMA</t>
  </si>
  <si>
    <t>SING</t>
  </si>
  <si>
    <t>Id Tramo</t>
  </si>
  <si>
    <t>Nombre Troncal</t>
  </si>
  <si>
    <t>AVI TOTAL TRONCAL</t>
  </si>
  <si>
    <t>COMA TOTAL TRONCAL</t>
  </si>
  <si>
    <t>TSING-01</t>
  </si>
  <si>
    <t>TSING-02</t>
  </si>
  <si>
    <t>TSING-03</t>
  </si>
  <si>
    <t>TSING-04</t>
  </si>
  <si>
    <t>TSING-05</t>
  </si>
  <si>
    <t>TSING-06</t>
  </si>
  <si>
    <t>TSING-07</t>
  </si>
  <si>
    <t>TSING-08</t>
  </si>
  <si>
    <t>TSING-09</t>
  </si>
  <si>
    <t>TSING-10</t>
  </si>
  <si>
    <t>TSING-11</t>
  </si>
  <si>
    <t>TSING-12</t>
  </si>
  <si>
    <t>TSING-13</t>
  </si>
  <si>
    <t>TSING-14</t>
  </si>
  <si>
    <t>TSING-15</t>
  </si>
  <si>
    <t>TSING-16</t>
  </si>
  <si>
    <t>TSING-17</t>
  </si>
  <si>
    <t>TSING-18</t>
  </si>
  <si>
    <t>TSING-19</t>
  </si>
  <si>
    <t>TSING-20</t>
  </si>
  <si>
    <t>VI TOTAL TRONCAL (USD)</t>
  </si>
  <si>
    <t>VI (USD)</t>
  </si>
  <si>
    <t>Promedio VI TxT Actual 220 kV (USD)</t>
  </si>
  <si>
    <t>Promedio VATT TxT Actual 220 kV (USD)</t>
  </si>
  <si>
    <t>Factor Adjudicadas 220 kV</t>
  </si>
  <si>
    <t>Demanda (GWh)</t>
  </si>
  <si>
    <t>Información demandas por barra</t>
  </si>
  <si>
    <t>Información inyecciones por barra</t>
  </si>
  <si>
    <t>Línea o transformador considerado</t>
  </si>
  <si>
    <t>Tipo de asignación</t>
  </si>
  <si>
    <t>Porcentaje de participación</t>
  </si>
  <si>
    <t>Indirecta</t>
  </si>
  <si>
    <t>Directa</t>
  </si>
  <si>
    <t>Norte</t>
  </si>
  <si>
    <t>Antofagasta</t>
  </si>
  <si>
    <t>Collahuasi</t>
  </si>
  <si>
    <t>El Tesoro</t>
  </si>
  <si>
    <t>Andes</t>
  </si>
  <si>
    <t>Área</t>
  </si>
  <si>
    <t>Palestina 220-&gt;Domeyko 220</t>
  </si>
  <si>
    <t>Chacaya 220-&gt;El Cobre 220</t>
  </si>
  <si>
    <t>Escondida I</t>
  </si>
  <si>
    <t>Escondida II</t>
  </si>
  <si>
    <t>Nueva Zaldivar 220-&gt;OGP1 220</t>
  </si>
  <si>
    <t>Domeyko 220-&gt;OGP1 220</t>
  </si>
  <si>
    <t>Zaldivar 220-&gt;Escondida 220</t>
  </si>
  <si>
    <t>Inyección 2015-2018</t>
  </si>
  <si>
    <t>Inyección 2015-2018 (GWh)</t>
  </si>
  <si>
    <t>Total</t>
  </si>
  <si>
    <t>f_j</t>
  </si>
  <si>
    <t>Flujo total anual (GWh)</t>
  </si>
  <si>
    <t>OGP1 220-&gt;Nueva Zaldivar 220</t>
  </si>
  <si>
    <t>Inyección</t>
  </si>
  <si>
    <t>Demanda</t>
  </si>
  <si>
    <t>Lagunas 220-&gt;Collahuasi 220</t>
  </si>
  <si>
    <t>Dolores 110 -&gt; Pozo Almonte 110</t>
  </si>
  <si>
    <t>Tipo</t>
  </si>
  <si>
    <t>Nombre</t>
  </si>
  <si>
    <t>Pozo Almonte 220-&gt; Pozo Almonte 110</t>
  </si>
  <si>
    <t>Pozo Almonte 220-&gt;Pozo Almonte 110</t>
  </si>
  <si>
    <t>P_i,j = f_j * alpha_i,j</t>
  </si>
  <si>
    <t>alpha_i,j</t>
  </si>
  <si>
    <t>Porcentaje de participación absoluto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</si>
</sst>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 * #,##0.00_ ;_ * \-#,##0.00_ ;_ * &quot;-&quot;??_ ;_ @_ "/>
    <numFmt numFmtId="165" formatCode="_-* #,##0.0000_-;\-* #,##0.0000_-;_-* &quot;-&quot;??_-;_-@_-"/>
    <numFmt numFmtId="166" formatCode="0.000"/>
    <numFmt numFmtId="167" formatCode="0.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8DB4E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vertical="top"/>
    </xf>
  </cellStyleXfs>
  <cellXfs count="108">
    <xf numFmtId="0" fontId="0" fillId="0" borderId="0" xfId="0"/>
    <xf numFmtId="0" fontId="0" fillId="33" borderId="2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0" fillId="33" borderId="24" xfId="0" applyFill="1" applyBorder="1" applyAlignment="1">
      <alignment horizontal="center"/>
    </xf>
    <xf numFmtId="0" fontId="0" fillId="33" borderId="24" xfId="0" applyFill="1" applyBorder="1"/>
    <xf numFmtId="9" fontId="0" fillId="33" borderId="10" xfId="1" applyNumberFormat="1" applyFont="1" applyFill="1" applyBorder="1"/>
    <xf numFmtId="0" fontId="0" fillId="33" borderId="0" xfId="0" applyFill="1"/>
    <xf numFmtId="0" fontId="0" fillId="33" borderId="10" xfId="0" applyFill="1" applyBorder="1"/>
    <xf numFmtId="0" fontId="0" fillId="33" borderId="0" xfId="0" applyFill="1"/>
    <xf numFmtId="0" fontId="0" fillId="33" borderId="19" xfId="0" applyFill="1" applyBorder="1"/>
    <xf numFmtId="0" fontId="0" fillId="33" borderId="22" xfId="0" applyFill="1" applyBorder="1"/>
    <xf numFmtId="0" fontId="0" fillId="33" borderId="23" xfId="0" applyFill="1" applyBorder="1"/>
    <xf numFmtId="0" fontId="0" fillId="33" borderId="0" xfId="0" applyFill="1"/>
    <xf numFmtId="0" fontId="0" fillId="33" borderId="10" xfId="0" applyFill="1" applyBorder="1"/>
    <xf numFmtId="1" fontId="0" fillId="33" borderId="15" xfId="0" applyNumberFormat="1" applyFill="1" applyBorder="1" applyAlignment="1">
      <alignment horizontal="center"/>
    </xf>
    <xf numFmtId="1" fontId="0" fillId="33" borderId="12" xfId="0" applyNumberFormat="1" applyFill="1" applyBorder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7" xfId="0" applyFill="1" applyBorder="1"/>
    <xf numFmtId="0" fontId="0" fillId="33" borderId="18" xfId="0" applyFill="1" applyBorder="1"/>
    <xf numFmtId="1" fontId="0" fillId="33" borderId="17" xfId="0" applyNumberFormat="1" applyFill="1" applyBorder="1" applyAlignment="1">
      <alignment horizontal="center"/>
    </xf>
    <xf numFmtId="1" fontId="0" fillId="33" borderId="16" xfId="0" applyNumberFormat="1" applyFill="1" applyBorder="1" applyAlignment="1">
      <alignment horizontal="center"/>
    </xf>
    <xf numFmtId="1" fontId="0" fillId="33" borderId="18" xfId="0" applyNumberFormat="1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0" fontId="0" fillId="33" borderId="16" xfId="0" applyFill="1" applyBorder="1"/>
    <xf numFmtId="0" fontId="0" fillId="33" borderId="19" xfId="0" applyFill="1" applyBorder="1"/>
    <xf numFmtId="0" fontId="0" fillId="33" borderId="19" xfId="0" applyFill="1" applyBorder="1" applyAlignment="1">
      <alignment horizontal="center"/>
    </xf>
    <xf numFmtId="0" fontId="0" fillId="33" borderId="20" xfId="0" applyFill="1" applyBorder="1" applyAlignment="1">
      <alignment horizontal="center"/>
    </xf>
    <xf numFmtId="1" fontId="0" fillId="33" borderId="0" xfId="0" applyNumberFormat="1" applyFill="1" applyAlignment="1">
      <alignment horizontal="center"/>
    </xf>
    <xf numFmtId="0" fontId="0" fillId="33" borderId="0" xfId="0" applyFill="1" applyBorder="1"/>
    <xf numFmtId="0" fontId="0" fillId="33" borderId="21" xfId="0" applyFill="1" applyBorder="1"/>
    <xf numFmtId="0" fontId="0" fillId="33" borderId="11" xfId="0" applyFill="1" applyBorder="1"/>
    <xf numFmtId="0" fontId="0" fillId="33" borderId="22" xfId="0" applyFill="1" applyBorder="1"/>
    <xf numFmtId="164" fontId="0" fillId="33" borderId="13" xfId="43" applyFont="1" applyFill="1" applyBorder="1"/>
    <xf numFmtId="0" fontId="0" fillId="33" borderId="23" xfId="0" applyFill="1" applyBorder="1"/>
    <xf numFmtId="164" fontId="0" fillId="33" borderId="15" xfId="43" applyFont="1" applyFill="1" applyBorder="1"/>
    <xf numFmtId="43" fontId="0" fillId="33" borderId="10" xfId="1" applyNumberFormat="1" applyFont="1" applyFill="1" applyBorder="1"/>
    <xf numFmtId="164" fontId="0" fillId="33" borderId="0" xfId="0" applyNumberFormat="1" applyFill="1"/>
    <xf numFmtId="0" fontId="0" fillId="33" borderId="24" xfId="0" applyFill="1" applyBorder="1"/>
    <xf numFmtId="0" fontId="0" fillId="33" borderId="20" xfId="0" applyFill="1" applyBorder="1"/>
    <xf numFmtId="0" fontId="0" fillId="33" borderId="15" xfId="0" applyFill="1" applyBorder="1" applyAlignment="1">
      <alignment horizontal="center"/>
    </xf>
    <xf numFmtId="0" fontId="0" fillId="33" borderId="23" xfId="0" applyFill="1" applyBorder="1" applyAlignment="1">
      <alignment horizontal="center"/>
    </xf>
    <xf numFmtId="43" fontId="0" fillId="35" borderId="10" xfId="1" applyNumberFormat="1" applyFont="1" applyFill="1" applyBorder="1"/>
    <xf numFmtId="165" fontId="0" fillId="35" borderId="10" xfId="1" applyNumberFormat="1" applyFont="1" applyFill="1" applyBorder="1"/>
    <xf numFmtId="165" fontId="0" fillId="34" borderId="10" xfId="1" applyNumberFormat="1" applyFont="1" applyFill="1" applyBorder="1"/>
    <xf numFmtId="164" fontId="0" fillId="33" borderId="12" xfId="43" applyFont="1" applyFill="1" applyBorder="1"/>
    <xf numFmtId="0" fontId="0" fillId="33" borderId="25" xfId="0" applyFill="1" applyBorder="1"/>
    <xf numFmtId="164" fontId="0" fillId="33" borderId="19" xfId="43" applyFont="1" applyFill="1" applyBorder="1"/>
    <xf numFmtId="0" fontId="0" fillId="0" borderId="14" xfId="0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8" xfId="0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0" fillId="33" borderId="0" xfId="0" applyFill="1" applyAlignment="1">
      <alignment vertical="center" wrapText="1"/>
    </xf>
    <xf numFmtId="43" fontId="0" fillId="33" borderId="0" xfId="0" applyNumberFormat="1" applyFill="1" applyBorder="1"/>
    <xf numFmtId="43" fontId="0" fillId="33" borderId="13" xfId="0" applyNumberFormat="1" applyFill="1" applyBorder="1"/>
    <xf numFmtId="43" fontId="0" fillId="33" borderId="22" xfId="0" applyNumberFormat="1" applyFill="1" applyBorder="1"/>
    <xf numFmtId="43" fontId="0" fillId="33" borderId="11" xfId="0" applyNumberFormat="1" applyFill="1" applyBorder="1"/>
    <xf numFmtId="43" fontId="0" fillId="33" borderId="12" xfId="0" applyNumberFormat="1" applyFill="1" applyBorder="1"/>
    <xf numFmtId="43" fontId="0" fillId="33" borderId="23" xfId="0" applyNumberFormat="1" applyFill="1" applyBorder="1"/>
    <xf numFmtId="43" fontId="0" fillId="33" borderId="14" xfId="0" applyNumberFormat="1" applyFill="1" applyBorder="1"/>
    <xf numFmtId="43" fontId="0" fillId="33" borderId="15" xfId="0" applyNumberFormat="1" applyFill="1" applyBorder="1"/>
    <xf numFmtId="43" fontId="0" fillId="33" borderId="21" xfId="0" applyNumberFormat="1" applyFill="1" applyBorder="1"/>
    <xf numFmtId="0" fontId="0" fillId="33" borderId="0" xfId="0" applyFill="1"/>
    <xf numFmtId="43" fontId="0" fillId="33" borderId="0" xfId="0" applyNumberFormat="1" applyFill="1"/>
    <xf numFmtId="166" fontId="0" fillId="33" borderId="0" xfId="0" applyNumberFormat="1" applyFill="1" applyAlignment="1">
      <alignment horizontal="center"/>
    </xf>
    <xf numFmtId="0" fontId="0" fillId="33" borderId="15" xfId="0" applyNumberFormat="1" applyFill="1" applyBorder="1" applyAlignment="1">
      <alignment horizontal="center"/>
    </xf>
    <xf numFmtId="0" fontId="0" fillId="33" borderId="13" xfId="0" applyNumberFormat="1" applyFill="1" applyBorder="1" applyAlignment="1">
      <alignment horizontal="center"/>
    </xf>
    <xf numFmtId="1" fontId="0" fillId="33" borderId="11" xfId="0" applyNumberFormat="1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167" fontId="17" fillId="33" borderId="0" xfId="0" applyNumberFormat="1" applyFont="1" applyFill="1"/>
    <xf numFmtId="0" fontId="0" fillId="33" borderId="0" xfId="0" applyFont="1" applyFill="1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1" fontId="0" fillId="33" borderId="13" xfId="0" applyNumberFormat="1" applyFill="1" applyBorder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3" borderId="0" xfId="0" applyFill="1" applyBorder="1"/>
    <xf numFmtId="0" fontId="0" fillId="33" borderId="21" xfId="0" applyFill="1" applyBorder="1" applyAlignment="1">
      <alignment horizontal="center"/>
    </xf>
    <xf numFmtId="0" fontId="0" fillId="33" borderId="22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1" fontId="0" fillId="33" borderId="10" xfId="0" applyNumberFormat="1" applyFill="1" applyBorder="1" applyAlignment="1">
      <alignment horizontal="center"/>
    </xf>
    <xf numFmtId="1" fontId="0" fillId="33" borderId="30" xfId="0" applyNumberForma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0" fillId="33" borderId="29" xfId="0" applyFill="1" applyBorder="1" applyAlignment="1">
      <alignment horizontal="center"/>
    </xf>
    <xf numFmtId="1" fontId="0" fillId="33" borderId="29" xfId="0" applyNumberFormat="1" applyFill="1" applyBorder="1" applyAlignment="1">
      <alignment horizontal="center"/>
    </xf>
    <xf numFmtId="1" fontId="0" fillId="33" borderId="19" xfId="0" applyNumberFormat="1" applyFill="1" applyBorder="1" applyAlignment="1">
      <alignment horizontal="center"/>
    </xf>
    <xf numFmtId="167" fontId="0" fillId="33" borderId="0" xfId="1" applyNumberFormat="1" applyFont="1" applyFill="1"/>
    <xf numFmtId="0" fontId="17" fillId="33" borderId="0" xfId="0" applyFont="1" applyFill="1"/>
    <xf numFmtId="0" fontId="0" fillId="33" borderId="0" xfId="0" applyFill="1" applyAlignment="1">
      <alignment horizontal="center"/>
    </xf>
    <xf numFmtId="9" fontId="0" fillId="33" borderId="0" xfId="1" applyFont="1" applyFill="1" applyBorder="1" applyAlignment="1">
      <alignment horizontal="center"/>
    </xf>
    <xf numFmtId="0" fontId="0" fillId="33" borderId="23" xfId="0" applyFill="1" applyBorder="1" applyAlignment="1">
      <alignment horizontal="center"/>
    </xf>
    <xf numFmtId="1" fontId="0" fillId="33" borderId="0" xfId="0" applyNumberFormat="1" applyFill="1" applyBorder="1" applyAlignment="1">
      <alignment horizontal="center"/>
    </xf>
    <xf numFmtId="1" fontId="0" fillId="33" borderId="14" xfId="0" applyNumberFormat="1" applyFill="1" applyBorder="1" applyAlignment="1">
      <alignment horizontal="center"/>
    </xf>
    <xf numFmtId="9" fontId="0" fillId="33" borderId="14" xfId="1" applyFont="1" applyFill="1" applyBorder="1" applyAlignment="1">
      <alignment horizontal="center"/>
    </xf>
    <xf numFmtId="9" fontId="0" fillId="33" borderId="0" xfId="0" applyNumberFormat="1" applyFill="1" applyBorder="1" applyAlignment="1">
      <alignment horizontal="center"/>
    </xf>
    <xf numFmtId="9" fontId="0" fillId="33" borderId="11" xfId="0" applyNumberFormat="1" applyFill="1" applyBorder="1" applyAlignment="1">
      <alignment horizontal="center"/>
    </xf>
    <xf numFmtId="1" fontId="0" fillId="33" borderId="0" xfId="1" applyNumberFormat="1" applyFont="1" applyFill="1"/>
    <xf numFmtId="9" fontId="0" fillId="33" borderId="11" xfId="1" applyFont="1" applyFill="1" applyBorder="1" applyAlignment="1">
      <alignment horizontal="center"/>
    </xf>
    <xf numFmtId="165" fontId="0" fillId="33" borderId="10" xfId="1" applyNumberFormat="1" applyFont="1" applyFill="1" applyBorder="1"/>
    <xf numFmtId="9" fontId="0" fillId="33" borderId="0" xfId="1" applyNumberFormat="1" applyFont="1" applyFill="1" applyBorder="1" applyAlignment="1">
      <alignment horizontal="center"/>
    </xf>
    <xf numFmtId="9" fontId="17" fillId="33" borderId="0" xfId="0" applyNumberFormat="1" applyFont="1" applyFill="1"/>
    <xf numFmtId="0" fontId="17" fillId="33" borderId="0" xfId="0" applyFont="1" applyFill="1" applyAlignment="1">
      <alignment horizontal="center"/>
    </xf>
    <xf numFmtId="0" fontId="0" fillId="33" borderId="26" xfId="0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28" xfId="0" applyFill="1" applyBorder="1" applyAlignment="1">
      <alignment horizontal="center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" xfId="43"/>
    <cellStyle name="Neutral" xfId="9" builtinId="28" customBuiltin="1"/>
    <cellStyle name="Normal" xfId="0" builtinId="0"/>
    <cellStyle name="Normal 2" xfId="44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B12" sqref="B12:F14"/>
    </sheetView>
  </sheetViews>
  <sheetFormatPr baseColWidth="10" defaultRowHeight="15" x14ac:dyDescent="0.25"/>
  <cols>
    <col min="1" max="1" width="17.5703125" style="6" bestFit="1" customWidth="1"/>
    <col min="2" max="2" width="17" style="6" bestFit="1" customWidth="1"/>
    <col min="3" max="3" width="11.42578125" style="6"/>
    <col min="4" max="4" width="12.140625" style="6" bestFit="1" customWidth="1"/>
    <col min="5" max="5" width="17.5703125" style="6" bestFit="1" customWidth="1"/>
    <col min="6" max="6" width="11.28515625" style="6" bestFit="1" customWidth="1"/>
    <col min="7" max="7" width="13.42578125" style="6" bestFit="1" customWidth="1"/>
    <col min="8" max="8" width="12" style="6" bestFit="1" customWidth="1"/>
    <col min="9" max="9" width="12.85546875" style="6" bestFit="1" customWidth="1"/>
    <col min="10" max="10" width="13.28515625" style="6" bestFit="1" customWidth="1"/>
    <col min="11" max="11" width="11.7109375" style="6" bestFit="1" customWidth="1"/>
    <col min="12" max="12" width="17.5703125" style="6" bestFit="1" customWidth="1"/>
    <col min="13" max="13" width="12.85546875" style="6" bestFit="1" customWidth="1"/>
    <col min="14" max="14" width="13.28515625" style="6" bestFit="1" customWidth="1"/>
    <col min="15" max="16384" width="11.42578125" style="6"/>
  </cols>
  <sheetData>
    <row r="1" spans="1:14" x14ac:dyDescent="0.25">
      <c r="A1" s="7"/>
      <c r="B1" s="13" t="s">
        <v>0</v>
      </c>
      <c r="C1" s="13" t="s">
        <v>68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10</v>
      </c>
      <c r="J1" s="13" t="s">
        <v>9</v>
      </c>
      <c r="K1" s="13" t="s">
        <v>163</v>
      </c>
      <c r="L1" s="13" t="s">
        <v>6</v>
      </c>
      <c r="M1" s="13" t="s">
        <v>8</v>
      </c>
      <c r="N1" s="13" t="s">
        <v>7</v>
      </c>
    </row>
    <row r="2" spans="1:14" x14ac:dyDescent="0.25">
      <c r="A2" s="7" t="s">
        <v>0</v>
      </c>
      <c r="B2" s="5">
        <f ca="1">SUM('DemandaTroncales-SING'!$B$3:B3)/'DemandaTroncales-SING'!$B$16</f>
        <v>2.3590123329045073E-2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7" t="s">
        <v>68</v>
      </c>
      <c r="B3" s="5">
        <f ca="1">SUM('DemandaTroncales-SING'!$B$3:B4)/'DemandaTroncales-SING'!$B$16</f>
        <v>6.6542400909320856E-2</v>
      </c>
      <c r="C3" s="5">
        <f ca="1">SUM('DemandaTroncales-SING'!$B$4:B4)/'DemandaTroncales-SING'!$B$16</f>
        <v>4.2952277580275776E-2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7" t="s">
        <v>1</v>
      </c>
      <c r="B4" s="5">
        <f ca="1">SUM('DemandaTroncales-SING'!$B$3:B5)/'DemandaTroncales-SING'!$B$16</f>
        <v>9.8278605676056521E-2</v>
      </c>
      <c r="C4" s="5">
        <f ca="1">SUM('DemandaTroncales-SING'!$B$4:B5)/'DemandaTroncales-SING'!$B$16</f>
        <v>7.4688482347011448E-2</v>
      </c>
      <c r="D4" s="5">
        <f ca="1">SUM('DemandaTroncales-SING'!$B$5:B5)/'DemandaTroncales-SING'!$B$16</f>
        <v>3.1736204766735672E-2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7" t="s">
        <v>2</v>
      </c>
      <c r="B5" s="5">
        <f ca="1">SUM('DemandaTroncales-SING'!$B$3:B6)/'DemandaTroncales-SING'!$B$16</f>
        <v>9.8278605676056521E-2</v>
      </c>
      <c r="C5" s="5">
        <f ca="1">SUM('DemandaTroncales-SING'!$B$4:B6)/'DemandaTroncales-SING'!$B$16</f>
        <v>7.4688482347011448E-2</v>
      </c>
      <c r="D5" s="5">
        <f ca="1">SUM('DemandaTroncales-SING'!$B$5:B6)/'DemandaTroncales-SING'!$B$16</f>
        <v>3.1736204766735672E-2</v>
      </c>
      <c r="E5" s="5">
        <f ca="1">SUM('DemandaTroncales-SING'!$B$6:B6)/'DemandaTroncales-SING'!$B$16</f>
        <v>0</v>
      </c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7" t="s">
        <v>3</v>
      </c>
      <c r="B6" s="5">
        <f ca="1">SUM('DemandaTroncales-SING'!$B$3:B7)/'DemandaTroncales-SING'!$B$16</f>
        <v>0.33716893388586389</v>
      </c>
      <c r="C6" s="5">
        <f ca="1">SUM('DemandaTroncales-SING'!$B$4:B7)/'DemandaTroncales-SING'!$B$16</f>
        <v>0.31357881055681874</v>
      </c>
      <c r="D6" s="5">
        <f ca="1">SUM('DemandaTroncales-SING'!$B$5:B7)/'DemandaTroncales-SING'!$B$16</f>
        <v>0.27062653297654299</v>
      </c>
      <c r="E6" s="5">
        <f ca="1">SUM('DemandaTroncales-SING'!$B$6:B7)/'DemandaTroncales-SING'!$B$16</f>
        <v>0.23889032820980735</v>
      </c>
      <c r="F6" s="5">
        <f ca="1">SUM('DemandaTroncales-SING'!$B$7:B7)/'DemandaTroncales-SING'!$B$16</f>
        <v>0.23889032820980735</v>
      </c>
      <c r="G6" s="5"/>
      <c r="H6" s="5"/>
      <c r="I6" s="5"/>
      <c r="J6" s="5"/>
      <c r="K6" s="5"/>
      <c r="L6" s="5"/>
      <c r="M6" s="5"/>
      <c r="N6" s="5"/>
    </row>
    <row r="7" spans="1:14" x14ac:dyDescent="0.25">
      <c r="A7" s="7" t="s">
        <v>4</v>
      </c>
      <c r="B7" s="5">
        <f ca="1">SUM('DemandaTroncales-SING'!$B$3:B8)/'DemandaTroncales-SING'!$B$16</f>
        <v>0.53972126793541619</v>
      </c>
      <c r="C7" s="5">
        <f ca="1">SUM('DemandaTroncales-SING'!$B$4:B8)/'DemandaTroncales-SING'!$B$16</f>
        <v>0.51613114460637111</v>
      </c>
      <c r="D7" s="5">
        <f ca="1">SUM('DemandaTroncales-SING'!$B$5:B8)/'DemandaTroncales-SING'!$B$16</f>
        <v>0.47317886702609541</v>
      </c>
      <c r="E7" s="5">
        <f ca="1">SUM('DemandaTroncales-SING'!$B$6:B8)/'DemandaTroncales-SING'!$B$16</f>
        <v>0.44144266225935969</v>
      </c>
      <c r="F7" s="5">
        <f ca="1">SUM('DemandaTroncales-SING'!$B$7:B8)/'DemandaTroncales-SING'!$B$16</f>
        <v>0.44144266225935969</v>
      </c>
      <c r="G7" s="5">
        <f ca="1">SUM('DemandaTroncales-SING'!$B$8:B8)/'DemandaTroncales-SING'!$B$16</f>
        <v>0.20255233404955234</v>
      </c>
      <c r="H7" s="5"/>
      <c r="I7" s="5"/>
      <c r="J7" s="5"/>
      <c r="K7" s="5"/>
      <c r="L7" s="5"/>
      <c r="M7" s="5"/>
      <c r="N7" s="5"/>
    </row>
    <row r="8" spans="1:14" x14ac:dyDescent="0.25">
      <c r="A8" s="7" t="s">
        <v>5</v>
      </c>
      <c r="B8" s="5">
        <f ca="1">SUM('DemandaTroncales-SING'!$B$3:B9)/'DemandaTroncales-SING'!$B$16</f>
        <v>0.56982399280872731</v>
      </c>
      <c r="C8" s="5">
        <f ca="1">SUM('DemandaTroncales-SING'!$B$4:B9)/'DemandaTroncales-SING'!$B$16</f>
        <v>0.54623386947968222</v>
      </c>
      <c r="D8" s="5">
        <f ca="1">SUM('DemandaTroncales-SING'!$B$5:B9)/'DemandaTroncales-SING'!$B$16</f>
        <v>0.50328159189940658</v>
      </c>
      <c r="E8" s="5">
        <f ca="1">SUM('DemandaTroncales-SING'!$B$6:B9)/'DemandaTroncales-SING'!$B$16</f>
        <v>0.4715453871326708</v>
      </c>
      <c r="F8" s="5">
        <f ca="1">SUM('DemandaTroncales-SING'!$B$7:B9)/'DemandaTroncales-SING'!$B$16</f>
        <v>0.4715453871326708</v>
      </c>
      <c r="G8" s="5">
        <f ca="1">SUM('DemandaTroncales-SING'!$B$8:B9)/'DemandaTroncales-SING'!$B$16</f>
        <v>0.23265505892286348</v>
      </c>
      <c r="H8" s="5">
        <f ca="1">SUM('DemandaTroncales-SING'!$B$9:B9)/'DemandaTroncales-SING'!$B$16</f>
        <v>3.010272487331115E-2</v>
      </c>
      <c r="I8" s="5"/>
      <c r="J8" s="5"/>
      <c r="K8" s="5"/>
      <c r="L8" s="5"/>
      <c r="M8" s="5"/>
      <c r="N8" s="5"/>
    </row>
    <row r="9" spans="1:14" x14ac:dyDescent="0.25">
      <c r="A9" s="7" t="s">
        <v>10</v>
      </c>
      <c r="B9" s="5">
        <f ca="1">SUM('DemandaTroncales-SING'!$B$3:B10)/'DemandaTroncales-SING'!$B$16</f>
        <v>0.6557104432171128</v>
      </c>
      <c r="C9" s="5">
        <f ca="1">SUM('DemandaTroncales-SING'!$B$4:B10)/'DemandaTroncales-SING'!$B$16</f>
        <v>0.63212031988806772</v>
      </c>
      <c r="D9" s="5">
        <f ca="1">SUM('DemandaTroncales-SING'!$B$5:B10)/'DemandaTroncales-SING'!$B$16</f>
        <v>0.58916804230779196</v>
      </c>
      <c r="E9" s="5">
        <f ca="1">SUM('DemandaTroncales-SING'!$B$6:B10)/'DemandaTroncales-SING'!$B$16</f>
        <v>0.5574318375410563</v>
      </c>
      <c r="F9" s="5">
        <f ca="1">SUM('DemandaTroncales-SING'!$B$7:B10)/'DemandaTroncales-SING'!$B$16</f>
        <v>0.5574318375410563</v>
      </c>
      <c r="G9" s="5">
        <f ca="1">SUM('DemandaTroncales-SING'!$B$8:B10)/'DemandaTroncales-SING'!$B$16</f>
        <v>0.31854150933124897</v>
      </c>
      <c r="H9" s="5">
        <f ca="1">SUM('DemandaTroncales-SING'!$B$9:B10)/'DemandaTroncales-SING'!$B$16</f>
        <v>0.11598917528169664</v>
      </c>
      <c r="I9" s="5">
        <f ca="1">SUM('DemandaTroncales-SING'!$B$10:B10)/'DemandaTroncales-SING'!$B$16</f>
        <v>8.5886450408385481E-2</v>
      </c>
      <c r="J9" s="5"/>
      <c r="K9" s="5"/>
      <c r="L9" s="5"/>
      <c r="M9" s="5"/>
      <c r="N9" s="5"/>
    </row>
    <row r="10" spans="1:14" x14ac:dyDescent="0.25">
      <c r="A10" s="7" t="s">
        <v>9</v>
      </c>
      <c r="B10" s="5">
        <f ca="1">SUM('DemandaTroncales-SING'!$B$3:B11)/'DemandaTroncales-SING'!$B$16</f>
        <v>0.68983047515143892</v>
      </c>
      <c r="C10" s="5">
        <f ca="1">SUM('DemandaTroncales-SING'!$B$4:B11)/'DemandaTroncales-SING'!$B$16</f>
        <v>0.66624035182239383</v>
      </c>
      <c r="D10" s="5">
        <f ca="1">SUM('DemandaTroncales-SING'!$B$5:B11)/'DemandaTroncales-SING'!$B$16</f>
        <v>0.62328807424211818</v>
      </c>
      <c r="E10" s="5">
        <f ca="1">SUM('DemandaTroncales-SING'!$B$6:B11)/'DemandaTroncales-SING'!$B$16</f>
        <v>0.59155186947538241</v>
      </c>
      <c r="F10" s="5">
        <f ca="1">SUM('DemandaTroncales-SING'!$B$7:B11)/'DemandaTroncales-SING'!$B$16</f>
        <v>0.59155186947538241</v>
      </c>
      <c r="G10" s="5">
        <f ca="1">SUM('DemandaTroncales-SING'!$B$8:B11)/'DemandaTroncales-SING'!$B$16</f>
        <v>0.35266154126557514</v>
      </c>
      <c r="H10" s="5">
        <f ca="1">SUM('DemandaTroncales-SING'!$B$9:B11)/'DemandaTroncales-SING'!$B$16</f>
        <v>0.15010920721602278</v>
      </c>
      <c r="I10" s="5">
        <f ca="1">SUM('DemandaTroncales-SING'!$B$10:B11)/'DemandaTroncales-SING'!$B$16</f>
        <v>0.12000648234271165</v>
      </c>
      <c r="J10" s="5">
        <f ca="1">SUM('DemandaTroncales-SING'!$B$11:B11)/'DemandaTroncales-SING'!$B$16</f>
        <v>3.412003193432616E-2</v>
      </c>
      <c r="K10" s="5"/>
      <c r="L10" s="5"/>
      <c r="M10" s="5"/>
      <c r="N10" s="5"/>
    </row>
    <row r="11" spans="1:14" x14ac:dyDescent="0.25">
      <c r="A11" s="7" t="s">
        <v>163</v>
      </c>
      <c r="B11" s="5">
        <f ca="1">SUM('DemandaTroncales-SING'!$B$3:B12)/'DemandaTroncales-SING'!$B$16</f>
        <v>0.74057197863918545</v>
      </c>
      <c r="C11" s="5">
        <f ca="1">SUM('DemandaTroncales-SING'!$B$4:B12)/'DemandaTroncales-SING'!$B$16</f>
        <v>0.71698185531014036</v>
      </c>
      <c r="D11" s="5">
        <f ca="1">SUM('DemandaTroncales-SING'!$B$5:B12)/'DemandaTroncales-SING'!$B$16</f>
        <v>0.67402957772986472</v>
      </c>
      <c r="E11" s="5">
        <f ca="1">SUM('DemandaTroncales-SING'!$B$6:B12)/'DemandaTroncales-SING'!$B$16</f>
        <v>0.64229337296312894</v>
      </c>
      <c r="F11" s="5">
        <f ca="1">SUM('DemandaTroncales-SING'!$B$7:B12)/'DemandaTroncales-SING'!$B$16</f>
        <v>0.64229337296312894</v>
      </c>
      <c r="G11" s="5">
        <f ca="1">SUM('DemandaTroncales-SING'!$B$8:B12)/'DemandaTroncales-SING'!$B$16</f>
        <v>0.40340304475332167</v>
      </c>
      <c r="H11" s="5">
        <f ca="1">SUM('DemandaTroncales-SING'!$B$9:B12)/'DemandaTroncales-SING'!$B$16</f>
        <v>0.20085071070376931</v>
      </c>
      <c r="I11" s="5">
        <f ca="1">SUM('DemandaTroncales-SING'!$B$10:B12)/'DemandaTroncales-SING'!$B$16</f>
        <v>0.17074798583045819</v>
      </c>
      <c r="J11" s="5">
        <f ca="1">SUM('DemandaTroncales-SING'!$B$11:B12)/'DemandaTroncales-SING'!$B$16</f>
        <v>8.4861535422072698E-2</v>
      </c>
      <c r="K11" s="5">
        <f ca="1">SUM('DemandaTroncales-SING'!$B$12:B12)/'DemandaTroncales-SING'!$B$16</f>
        <v>5.0741503487746545E-2</v>
      </c>
      <c r="L11" s="5"/>
      <c r="M11" s="5"/>
      <c r="N11" s="5"/>
    </row>
    <row r="12" spans="1:14" x14ac:dyDescent="0.25">
      <c r="A12" s="7" t="s">
        <v>6</v>
      </c>
      <c r="B12" s="5">
        <f ca="1">SUM('DemandaTroncales-SING'!$B$3:B13)/'DemandaTroncales-SING'!$B$16</f>
        <v>0.88553302426235381</v>
      </c>
      <c r="C12" s="5">
        <f ca="1">SUM('DemandaTroncales-SING'!$B$4:B13)/'DemandaTroncales-SING'!$B$16</f>
        <v>0.86194290093330872</v>
      </c>
      <c r="D12" s="5">
        <f ca="1">SUM('DemandaTroncales-SING'!$B$5:B13)/'DemandaTroncales-SING'!$B$16</f>
        <v>0.81899062335303308</v>
      </c>
      <c r="E12" s="5">
        <f ca="1">SUM('DemandaTroncales-SING'!$B$6:B13)/'DemandaTroncales-SING'!$B$16</f>
        <v>0.7872544185862973</v>
      </c>
      <c r="F12" s="5">
        <f ca="1">SUM('DemandaTroncales-SING'!$B$7:B13)/'DemandaTroncales-SING'!$B$16</f>
        <v>0.7872544185862973</v>
      </c>
      <c r="G12" s="5">
        <f ca="1">SUM('DemandaTroncales-SING'!$B$8:B13)/'DemandaTroncales-SING'!$B$16</f>
        <v>0.54836409037649003</v>
      </c>
      <c r="H12" s="5">
        <f ca="1">SUM('DemandaTroncales-SING'!$B$9:B13)/'DemandaTroncales-SING'!$B$16</f>
        <v>0.34581175632693767</v>
      </c>
      <c r="I12" s="5">
        <f ca="1">SUM('DemandaTroncales-SING'!$B$10:B13)/'DemandaTroncales-SING'!$B$16</f>
        <v>0.31570903145362655</v>
      </c>
      <c r="J12" s="5">
        <f ca="1">SUM('DemandaTroncales-SING'!$B$11:B13)/'DemandaTroncales-SING'!$B$16</f>
        <v>0.22982258104524106</v>
      </c>
      <c r="K12" s="5">
        <f ca="1">SUM('DemandaTroncales-SING'!$B$12:B13)/'DemandaTroncales-SING'!$B$16</f>
        <v>0.19570254911091489</v>
      </c>
      <c r="L12" s="5">
        <f ca="1">SUM('DemandaTroncales-SING'!$B$13:B13)/'DemandaTroncales-SING'!$B$16</f>
        <v>0.14496104562316836</v>
      </c>
      <c r="M12" s="5"/>
      <c r="N12" s="5"/>
    </row>
    <row r="13" spans="1:14" x14ac:dyDescent="0.25">
      <c r="A13" s="7" t="s">
        <v>8</v>
      </c>
      <c r="B13" s="5">
        <f ca="1">SUM('DemandaTroncales-SING'!$B$3:B14)/'DemandaTroncales-SING'!$B$16</f>
        <v>0.92563994043041586</v>
      </c>
      <c r="C13" s="5">
        <f ca="1">SUM('DemandaTroncales-SING'!$B$4:B14)/'DemandaTroncales-SING'!$B$16</f>
        <v>0.90204981710137078</v>
      </c>
      <c r="D13" s="5">
        <f ca="1">SUM('DemandaTroncales-SING'!$B$5:B14)/'DemandaTroncales-SING'!$B$16</f>
        <v>0.85909753952109513</v>
      </c>
      <c r="E13" s="5">
        <f ca="1">SUM('DemandaTroncales-SING'!$B$6:B14)/'DemandaTroncales-SING'!$B$16</f>
        <v>0.82736133475435936</v>
      </c>
      <c r="F13" s="5">
        <f ca="1">SUM('DemandaTroncales-SING'!$B$7:B14)/'DemandaTroncales-SING'!$B$16</f>
        <v>0.82736133475435936</v>
      </c>
      <c r="G13" s="5">
        <f ca="1">SUM('DemandaTroncales-SING'!$B$8:B14)/'DemandaTroncales-SING'!$B$16</f>
        <v>0.5884710065445522</v>
      </c>
      <c r="H13" s="5">
        <f ca="1">SUM('DemandaTroncales-SING'!$B$9:B14)/'DemandaTroncales-SING'!$B$16</f>
        <v>0.38591867249499978</v>
      </c>
      <c r="I13" s="5">
        <f ca="1">SUM('DemandaTroncales-SING'!$B$10:B14)/'DemandaTroncales-SING'!$B$16</f>
        <v>0.35581594762168861</v>
      </c>
      <c r="J13" s="5">
        <f ca="1">SUM('DemandaTroncales-SING'!$B$11:B14)/'DemandaTroncales-SING'!$B$16</f>
        <v>0.26992949721330317</v>
      </c>
      <c r="K13" s="5">
        <f ca="1">SUM('DemandaTroncales-SING'!$B$12:B14)/'DemandaTroncales-SING'!$B$16</f>
        <v>0.23580946527897698</v>
      </c>
      <c r="L13" s="5">
        <f ca="1">SUM('DemandaTroncales-SING'!$B$13:B14)/'DemandaTroncales-SING'!$B$16</f>
        <v>0.18506796179123047</v>
      </c>
      <c r="M13" s="5">
        <f ca="1">SUM('DemandaTroncales-SING'!$B$14:B14)/'DemandaTroncales-SING'!$B$16</f>
        <v>4.0106916168062119E-2</v>
      </c>
      <c r="N13" s="5"/>
    </row>
    <row r="14" spans="1:14" x14ac:dyDescent="0.25">
      <c r="A14" s="7" t="s">
        <v>7</v>
      </c>
      <c r="B14" s="5">
        <f ca="1">SUM('DemandaTroncales-SING'!$B$3:B15)/'DemandaTroncales-SING'!$B$16</f>
        <v>1</v>
      </c>
      <c r="C14" s="5">
        <f ca="1">SUM('DemandaTroncales-SING'!$B$4:B15)/'DemandaTroncales-SING'!$B$16</f>
        <v>0.97640987667095491</v>
      </c>
      <c r="D14" s="5">
        <f ca="1">SUM('DemandaTroncales-SING'!$B$5:B15)/'DemandaTroncales-SING'!$B$16</f>
        <v>0.93345759909067927</v>
      </c>
      <c r="E14" s="5">
        <f ca="1">SUM('DemandaTroncales-SING'!$B$6:B15)/'DemandaTroncales-SING'!$B$16</f>
        <v>0.90172139432394349</v>
      </c>
      <c r="F14" s="5">
        <f ca="1">SUM('DemandaTroncales-SING'!$B$7:B15)/'DemandaTroncales-SING'!$B$16</f>
        <v>0.90172139432394349</v>
      </c>
      <c r="G14" s="5">
        <f ca="1">SUM('DemandaTroncales-SING'!$B$8:B15)/'DemandaTroncales-SING'!$B$16</f>
        <v>0.66283106611413634</v>
      </c>
      <c r="H14" s="5">
        <f ca="1">SUM('DemandaTroncales-SING'!$B$9:B15)/'DemandaTroncales-SING'!$B$16</f>
        <v>0.46027873206458397</v>
      </c>
      <c r="I14" s="5">
        <f ca="1">SUM('DemandaTroncales-SING'!$B$10:B15)/'DemandaTroncales-SING'!$B$16</f>
        <v>0.4301760071912728</v>
      </c>
      <c r="J14" s="5">
        <f ca="1">SUM('DemandaTroncales-SING'!$B$11:B15)/'DemandaTroncales-SING'!$B$16</f>
        <v>0.34428955678288736</v>
      </c>
      <c r="K14" s="5">
        <f ca="1">SUM('DemandaTroncales-SING'!$B$12:B15)/'DemandaTroncales-SING'!$B$16</f>
        <v>0.3101695248485612</v>
      </c>
      <c r="L14" s="5">
        <f ca="1">SUM('DemandaTroncales-SING'!$B$13:B15)/'DemandaTroncales-SING'!$B$16</f>
        <v>0.25942802136081466</v>
      </c>
      <c r="M14" s="5">
        <f ca="1">SUM('DemandaTroncales-SING'!$B$14:B15)/'DemandaTroncales-SING'!$B$16</f>
        <v>0.11446697573764633</v>
      </c>
      <c r="N14" s="5">
        <f ca="1">SUM('DemandaTroncales-SING'!$B$15:B15)/'DemandaTroncales-SING'!$B$16</f>
        <v>7.4360059569584219E-2</v>
      </c>
    </row>
  </sheetData>
  <conditionalFormatting sqref="B2:N14">
    <cfRule type="cellIs" dxfId="1" priority="1" operator="greaterThan">
      <formula>0.75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workbookViewId="0"/>
  </sheetViews>
  <sheetFormatPr baseColWidth="10" defaultRowHeight="15" x14ac:dyDescent="0.25"/>
  <cols>
    <col min="1" max="1" width="11.42578125" style="12"/>
    <col min="2" max="2" width="21" style="12" bestFit="1" customWidth="1"/>
    <col min="3" max="3" width="18.42578125" style="12" customWidth="1"/>
    <col min="4" max="16384" width="11.42578125" style="12"/>
  </cols>
  <sheetData>
    <row r="1" spans="1:3" ht="15.75" thickBot="1" x14ac:dyDescent="0.3">
      <c r="A1" s="3" t="s">
        <v>165</v>
      </c>
      <c r="B1" s="25" t="s">
        <v>17</v>
      </c>
      <c r="C1" s="26" t="s">
        <v>169</v>
      </c>
    </row>
    <row r="2" spans="1:3" x14ac:dyDescent="0.25">
      <c r="A2" s="1">
        <v>2015</v>
      </c>
      <c r="B2" s="16" t="s">
        <v>118</v>
      </c>
      <c r="C2" s="2">
        <v>1700.3750000000002</v>
      </c>
    </row>
    <row r="3" spans="1:3" x14ac:dyDescent="0.25">
      <c r="A3" s="1">
        <v>2015</v>
      </c>
      <c r="B3" s="16" t="s">
        <v>119</v>
      </c>
      <c r="C3" s="2">
        <v>1747.9320000000005</v>
      </c>
    </row>
    <row r="4" spans="1:3" x14ac:dyDescent="0.25">
      <c r="A4" s="1">
        <v>2015</v>
      </c>
      <c r="B4" s="16" t="s">
        <v>130</v>
      </c>
      <c r="C4" s="2">
        <v>36.93499999999996</v>
      </c>
    </row>
    <row r="5" spans="1:3" x14ac:dyDescent="0.25">
      <c r="A5" s="1">
        <v>2015</v>
      </c>
      <c r="B5" s="16" t="s">
        <v>131</v>
      </c>
      <c r="C5" s="2">
        <v>45.146999999999977</v>
      </c>
    </row>
    <row r="6" spans="1:3" x14ac:dyDescent="0.25">
      <c r="A6" s="1">
        <v>2015</v>
      </c>
      <c r="B6" s="16" t="s">
        <v>72</v>
      </c>
      <c r="C6" s="2">
        <v>22.211000000000009</v>
      </c>
    </row>
    <row r="7" spans="1:3" x14ac:dyDescent="0.25">
      <c r="A7" s="1">
        <v>2015</v>
      </c>
      <c r="B7" s="16" t="s">
        <v>109</v>
      </c>
      <c r="C7" s="2">
        <v>927.18591071428602</v>
      </c>
    </row>
    <row r="8" spans="1:3" x14ac:dyDescent="0.25">
      <c r="A8" s="1">
        <v>2015</v>
      </c>
      <c r="B8" s="16" t="s">
        <v>111</v>
      </c>
      <c r="C8" s="2">
        <v>36.208732142857137</v>
      </c>
    </row>
    <row r="9" spans="1:3" x14ac:dyDescent="0.25">
      <c r="A9" s="1">
        <v>2015</v>
      </c>
      <c r="B9" s="16" t="s">
        <v>75</v>
      </c>
      <c r="C9" s="2">
        <v>86.609000000000023</v>
      </c>
    </row>
    <row r="10" spans="1:3" x14ac:dyDescent="0.25">
      <c r="A10" s="1">
        <v>2015</v>
      </c>
      <c r="B10" s="16" t="s">
        <v>116</v>
      </c>
      <c r="C10" s="2">
        <v>1091.9510000000005</v>
      </c>
    </row>
    <row r="11" spans="1:3" x14ac:dyDescent="0.25">
      <c r="A11" s="1">
        <v>2015</v>
      </c>
      <c r="B11" s="16" t="s">
        <v>117</v>
      </c>
      <c r="C11" s="2">
        <v>1098.0489999999995</v>
      </c>
    </row>
    <row r="12" spans="1:3" x14ac:dyDescent="0.25">
      <c r="A12" s="1">
        <v>2015</v>
      </c>
      <c r="B12" s="16" t="s">
        <v>84</v>
      </c>
      <c r="C12" s="2">
        <v>1105.1799999999998</v>
      </c>
    </row>
    <row r="13" spans="1:3" x14ac:dyDescent="0.25">
      <c r="A13" s="1">
        <v>2015</v>
      </c>
      <c r="B13" s="16" t="s">
        <v>85</v>
      </c>
      <c r="C13" s="2">
        <v>1170.1109999999985</v>
      </c>
    </row>
    <row r="14" spans="1:3" x14ac:dyDescent="0.25">
      <c r="A14" s="1">
        <v>2015</v>
      </c>
      <c r="B14" s="16" t="s">
        <v>113</v>
      </c>
      <c r="C14" s="2">
        <v>1070.3635535714288</v>
      </c>
    </row>
    <row r="15" spans="1:3" x14ac:dyDescent="0.25">
      <c r="A15" s="1">
        <v>2015</v>
      </c>
      <c r="B15" s="16" t="s">
        <v>98</v>
      </c>
      <c r="C15" s="2">
        <v>1114.3800000000026</v>
      </c>
    </row>
    <row r="16" spans="1:3" x14ac:dyDescent="0.25">
      <c r="A16" s="1">
        <v>2015</v>
      </c>
      <c r="B16" s="16" t="s">
        <v>124</v>
      </c>
      <c r="C16" s="2">
        <v>4.1020000000000021</v>
      </c>
    </row>
    <row r="17" spans="1:3" x14ac:dyDescent="0.25">
      <c r="A17" s="1">
        <v>2015</v>
      </c>
      <c r="B17" s="16" t="s">
        <v>76</v>
      </c>
      <c r="C17" s="2">
        <v>33.567999999999991</v>
      </c>
    </row>
    <row r="18" spans="1:3" x14ac:dyDescent="0.25">
      <c r="A18" s="1">
        <v>2015</v>
      </c>
      <c r="B18" s="16" t="s">
        <v>126</v>
      </c>
      <c r="C18" s="2">
        <v>26.301999999999982</v>
      </c>
    </row>
    <row r="19" spans="1:3" x14ac:dyDescent="0.25">
      <c r="A19" s="1">
        <v>2015</v>
      </c>
      <c r="B19" s="16" t="s">
        <v>127</v>
      </c>
      <c r="C19" s="2">
        <v>61.378999999999941</v>
      </c>
    </row>
    <row r="20" spans="1:3" x14ac:dyDescent="0.25">
      <c r="A20" s="1">
        <v>2015</v>
      </c>
      <c r="B20" s="16" t="s">
        <v>136</v>
      </c>
      <c r="C20" s="2">
        <v>207.40200000000004</v>
      </c>
    </row>
    <row r="21" spans="1:3" x14ac:dyDescent="0.25">
      <c r="A21" s="1">
        <v>2015</v>
      </c>
      <c r="B21" s="16" t="s">
        <v>73</v>
      </c>
      <c r="C21" s="2">
        <v>9.3919999999999977</v>
      </c>
    </row>
    <row r="22" spans="1:3" x14ac:dyDescent="0.25">
      <c r="A22" s="1">
        <v>2015</v>
      </c>
      <c r="B22" s="16" t="s">
        <v>74</v>
      </c>
      <c r="C22" s="2">
        <v>9.3919999999999977</v>
      </c>
    </row>
    <row r="23" spans="1:3" x14ac:dyDescent="0.25">
      <c r="A23" s="1">
        <v>2015</v>
      </c>
      <c r="B23" s="16" t="s">
        <v>120</v>
      </c>
      <c r="C23" s="2">
        <v>141.47299999999993</v>
      </c>
    </row>
    <row r="24" spans="1:3" x14ac:dyDescent="0.25">
      <c r="A24" s="1">
        <v>2015</v>
      </c>
      <c r="B24" s="16" t="s">
        <v>96</v>
      </c>
      <c r="C24" s="2">
        <v>909.26299999999969</v>
      </c>
    </row>
    <row r="25" spans="1:3" x14ac:dyDescent="0.25">
      <c r="A25" s="1">
        <v>2015</v>
      </c>
      <c r="B25" s="16" t="s">
        <v>97</v>
      </c>
      <c r="C25" s="2">
        <v>1004.1430000000017</v>
      </c>
    </row>
    <row r="26" spans="1:3" x14ac:dyDescent="0.25">
      <c r="A26" s="1">
        <v>2015</v>
      </c>
      <c r="B26" s="16" t="s">
        <v>125</v>
      </c>
      <c r="C26" s="2">
        <v>21.916000000000015</v>
      </c>
    </row>
    <row r="27" spans="1:3" x14ac:dyDescent="0.25">
      <c r="A27" s="1">
        <v>2015</v>
      </c>
      <c r="B27" s="16" t="s">
        <v>129</v>
      </c>
      <c r="C27" s="2">
        <v>46.760999999999974</v>
      </c>
    </row>
    <row r="28" spans="1:3" x14ac:dyDescent="0.25">
      <c r="A28" s="1">
        <v>2015</v>
      </c>
      <c r="B28" s="16" t="s">
        <v>128</v>
      </c>
      <c r="C28" s="2">
        <v>58.451999999999906</v>
      </c>
    </row>
    <row r="29" spans="1:3" x14ac:dyDescent="0.25">
      <c r="A29" s="1">
        <v>2015</v>
      </c>
      <c r="B29" s="16" t="s">
        <v>132</v>
      </c>
      <c r="C29" s="2">
        <v>87.673999999999992</v>
      </c>
    </row>
    <row r="30" spans="1:3" x14ac:dyDescent="0.25">
      <c r="A30" s="1">
        <v>2015</v>
      </c>
      <c r="B30" s="16" t="s">
        <v>89</v>
      </c>
      <c r="C30" s="2">
        <v>561.81300000000101</v>
      </c>
    </row>
    <row r="31" spans="1:3" x14ac:dyDescent="0.25">
      <c r="A31" s="1">
        <v>2015</v>
      </c>
      <c r="B31" s="16" t="s">
        <v>90</v>
      </c>
      <c r="C31" s="2">
        <v>564.8050000000004</v>
      </c>
    </row>
    <row r="32" spans="1:3" x14ac:dyDescent="0.25">
      <c r="A32" s="1">
        <v>2015</v>
      </c>
      <c r="B32" s="16" t="s">
        <v>91</v>
      </c>
      <c r="C32" s="2">
        <v>903.94900000000052</v>
      </c>
    </row>
    <row r="33" spans="1:3" x14ac:dyDescent="0.25">
      <c r="A33" s="1">
        <v>2015</v>
      </c>
      <c r="B33" s="16" t="s">
        <v>92</v>
      </c>
      <c r="C33" s="2">
        <v>875.81999999999982</v>
      </c>
    </row>
    <row r="34" spans="1:3" x14ac:dyDescent="0.25">
      <c r="A34" s="1">
        <v>2015</v>
      </c>
      <c r="B34" s="16" t="s">
        <v>107</v>
      </c>
      <c r="C34" s="2">
        <v>2746.3145178571431</v>
      </c>
    </row>
    <row r="35" spans="1:3" x14ac:dyDescent="0.25">
      <c r="A35" s="1">
        <v>2015</v>
      </c>
      <c r="B35" s="16" t="s">
        <v>166</v>
      </c>
      <c r="C35" s="2">
        <v>265.99173214285707</v>
      </c>
    </row>
    <row r="36" spans="1:3" x14ac:dyDescent="0.25">
      <c r="A36" s="1">
        <v>2016</v>
      </c>
      <c r="B36" s="16" t="s">
        <v>118</v>
      </c>
      <c r="C36" s="2">
        <v>1700.3750000000002</v>
      </c>
    </row>
    <row r="37" spans="1:3" x14ac:dyDescent="0.25">
      <c r="A37" s="1">
        <v>2016</v>
      </c>
      <c r="B37" s="16" t="s">
        <v>119</v>
      </c>
      <c r="C37" s="2">
        <v>1747.9320000000005</v>
      </c>
    </row>
    <row r="38" spans="1:3" x14ac:dyDescent="0.25">
      <c r="A38" s="1">
        <v>2016</v>
      </c>
      <c r="B38" s="16" t="s">
        <v>130</v>
      </c>
      <c r="C38" s="2">
        <v>36.93499999999996</v>
      </c>
    </row>
    <row r="39" spans="1:3" x14ac:dyDescent="0.25">
      <c r="A39" s="1">
        <v>2016</v>
      </c>
      <c r="B39" s="16" t="s">
        <v>131</v>
      </c>
      <c r="C39" s="2">
        <v>45.146999999999977</v>
      </c>
    </row>
    <row r="40" spans="1:3" x14ac:dyDescent="0.25">
      <c r="A40" s="1">
        <v>2016</v>
      </c>
      <c r="B40" s="16" t="s">
        <v>72</v>
      </c>
      <c r="C40" s="2">
        <v>22.211000000000009</v>
      </c>
    </row>
    <row r="41" spans="1:3" x14ac:dyDescent="0.25">
      <c r="A41" s="1">
        <v>2016</v>
      </c>
      <c r="B41" s="16" t="s">
        <v>109</v>
      </c>
      <c r="C41" s="2">
        <v>131.28435714285712</v>
      </c>
    </row>
    <row r="42" spans="1:3" x14ac:dyDescent="0.25">
      <c r="A42" s="1">
        <v>2016</v>
      </c>
      <c r="B42" s="16" t="s">
        <v>111</v>
      </c>
      <c r="C42" s="2">
        <v>1.7848214285714292</v>
      </c>
    </row>
    <row r="43" spans="1:3" x14ac:dyDescent="0.25">
      <c r="A43" s="1">
        <v>2016</v>
      </c>
      <c r="B43" s="16" t="s">
        <v>75</v>
      </c>
      <c r="C43" s="2">
        <v>86.609000000000023</v>
      </c>
    </row>
    <row r="44" spans="1:3" x14ac:dyDescent="0.25">
      <c r="A44" s="1">
        <v>2016</v>
      </c>
      <c r="B44" s="16" t="s">
        <v>133</v>
      </c>
      <c r="C44" s="2">
        <v>1800.686785714285</v>
      </c>
    </row>
    <row r="45" spans="1:3" x14ac:dyDescent="0.25">
      <c r="A45" s="1">
        <v>2016</v>
      </c>
      <c r="B45" s="16" t="s">
        <v>134</v>
      </c>
      <c r="C45" s="2">
        <v>970.40712500000029</v>
      </c>
    </row>
    <row r="46" spans="1:3" x14ac:dyDescent="0.25">
      <c r="A46" s="1">
        <v>2016</v>
      </c>
      <c r="B46" s="16" t="s">
        <v>116</v>
      </c>
      <c r="C46" s="2">
        <v>1091.9510000000005</v>
      </c>
    </row>
    <row r="47" spans="1:3" x14ac:dyDescent="0.25">
      <c r="A47" s="1">
        <v>2016</v>
      </c>
      <c r="B47" s="16" t="s">
        <v>117</v>
      </c>
      <c r="C47" s="2">
        <v>1098.0489999999995</v>
      </c>
    </row>
    <row r="48" spans="1:3" x14ac:dyDescent="0.25">
      <c r="A48" s="1">
        <v>2016</v>
      </c>
      <c r="B48" s="16" t="s">
        <v>84</v>
      </c>
      <c r="C48" s="2">
        <v>1105.1799999999998</v>
      </c>
    </row>
    <row r="49" spans="1:3" x14ac:dyDescent="0.25">
      <c r="A49" s="1">
        <v>2016</v>
      </c>
      <c r="B49" s="16" t="s">
        <v>85</v>
      </c>
      <c r="C49" s="2">
        <v>1170.1109999999985</v>
      </c>
    </row>
    <row r="50" spans="1:3" x14ac:dyDescent="0.25">
      <c r="A50" s="1">
        <v>2016</v>
      </c>
      <c r="B50" s="16" t="s">
        <v>113</v>
      </c>
      <c r="C50" s="2">
        <v>373.41283928571426</v>
      </c>
    </row>
    <row r="51" spans="1:3" x14ac:dyDescent="0.25">
      <c r="A51" s="1">
        <v>2016</v>
      </c>
      <c r="B51" s="16" t="s">
        <v>98</v>
      </c>
      <c r="C51" s="2">
        <v>1114.3800000000026</v>
      </c>
    </row>
    <row r="52" spans="1:3" x14ac:dyDescent="0.25">
      <c r="A52" s="1">
        <v>2016</v>
      </c>
      <c r="B52" s="16" t="s">
        <v>124</v>
      </c>
      <c r="C52" s="2">
        <v>4.1020000000000021</v>
      </c>
    </row>
    <row r="53" spans="1:3" x14ac:dyDescent="0.25">
      <c r="A53" s="1">
        <v>2016</v>
      </c>
      <c r="B53" s="16" t="s">
        <v>76</v>
      </c>
      <c r="C53" s="2">
        <v>33.567999999999991</v>
      </c>
    </row>
    <row r="54" spans="1:3" x14ac:dyDescent="0.25">
      <c r="A54" s="1">
        <v>2016</v>
      </c>
      <c r="B54" s="16" t="s">
        <v>135</v>
      </c>
      <c r="C54" s="2">
        <v>1087.9440714285715</v>
      </c>
    </row>
    <row r="55" spans="1:3" x14ac:dyDescent="0.25">
      <c r="A55" s="1">
        <v>2016</v>
      </c>
      <c r="B55" s="16" t="s">
        <v>126</v>
      </c>
      <c r="C55" s="2">
        <v>26.301999999999982</v>
      </c>
    </row>
    <row r="56" spans="1:3" x14ac:dyDescent="0.25">
      <c r="A56" s="1">
        <v>2016</v>
      </c>
      <c r="B56" s="16" t="s">
        <v>127</v>
      </c>
      <c r="C56" s="2">
        <v>61.378999999999941</v>
      </c>
    </row>
    <row r="57" spans="1:3" x14ac:dyDescent="0.25">
      <c r="A57" s="1">
        <v>2016</v>
      </c>
      <c r="B57" s="16" t="s">
        <v>136</v>
      </c>
      <c r="C57" s="2">
        <v>207.40200000000004</v>
      </c>
    </row>
    <row r="58" spans="1:3" x14ac:dyDescent="0.25">
      <c r="A58" s="1">
        <v>2016</v>
      </c>
      <c r="B58" s="16" t="s">
        <v>73</v>
      </c>
      <c r="C58" s="2">
        <v>9.3919999999999977</v>
      </c>
    </row>
    <row r="59" spans="1:3" x14ac:dyDescent="0.25">
      <c r="A59" s="1">
        <v>2016</v>
      </c>
      <c r="B59" s="16" t="s">
        <v>74</v>
      </c>
      <c r="C59" s="2">
        <v>9.3919999999999977</v>
      </c>
    </row>
    <row r="60" spans="1:3" x14ac:dyDescent="0.25">
      <c r="A60" s="1">
        <v>2016</v>
      </c>
      <c r="B60" s="16" t="s">
        <v>120</v>
      </c>
      <c r="C60" s="2">
        <v>141.47299999999993</v>
      </c>
    </row>
    <row r="61" spans="1:3" x14ac:dyDescent="0.25">
      <c r="A61" s="1">
        <v>2016</v>
      </c>
      <c r="B61" s="16" t="s">
        <v>96</v>
      </c>
      <c r="C61" s="2">
        <v>909.26299999999969</v>
      </c>
    </row>
    <row r="62" spans="1:3" x14ac:dyDescent="0.25">
      <c r="A62" s="1">
        <v>2016</v>
      </c>
      <c r="B62" s="16" t="s">
        <v>97</v>
      </c>
      <c r="C62" s="2">
        <v>1004.1430000000017</v>
      </c>
    </row>
    <row r="63" spans="1:3" x14ac:dyDescent="0.25">
      <c r="A63" s="1">
        <v>2016</v>
      </c>
      <c r="B63" s="16" t="s">
        <v>125</v>
      </c>
      <c r="C63" s="2">
        <v>21.916000000000015</v>
      </c>
    </row>
    <row r="64" spans="1:3" x14ac:dyDescent="0.25">
      <c r="A64" s="1">
        <v>2016</v>
      </c>
      <c r="B64" s="16" t="s">
        <v>129</v>
      </c>
      <c r="C64" s="2">
        <v>46.760999999999974</v>
      </c>
    </row>
    <row r="65" spans="1:3" x14ac:dyDescent="0.25">
      <c r="A65" s="1">
        <v>2016</v>
      </c>
      <c r="B65" s="16" t="s">
        <v>128</v>
      </c>
      <c r="C65" s="2">
        <v>58.451999999999906</v>
      </c>
    </row>
    <row r="66" spans="1:3" x14ac:dyDescent="0.25">
      <c r="A66" s="1">
        <v>2016</v>
      </c>
      <c r="B66" s="16" t="s">
        <v>132</v>
      </c>
      <c r="C66" s="2">
        <v>87.673999999999992</v>
      </c>
    </row>
    <row r="67" spans="1:3" x14ac:dyDescent="0.25">
      <c r="A67" s="1">
        <v>2016</v>
      </c>
      <c r="B67" s="16" t="s">
        <v>89</v>
      </c>
      <c r="C67" s="2">
        <v>561.81300000000101</v>
      </c>
    </row>
    <row r="68" spans="1:3" x14ac:dyDescent="0.25">
      <c r="A68" s="1">
        <v>2016</v>
      </c>
      <c r="B68" s="16" t="s">
        <v>90</v>
      </c>
      <c r="C68" s="2">
        <v>564.8050000000004</v>
      </c>
    </row>
    <row r="69" spans="1:3" x14ac:dyDescent="0.25">
      <c r="A69" s="1">
        <v>2016</v>
      </c>
      <c r="B69" s="16" t="s">
        <v>91</v>
      </c>
      <c r="C69" s="2">
        <v>903.94900000000052</v>
      </c>
    </row>
    <row r="70" spans="1:3" x14ac:dyDescent="0.25">
      <c r="A70" s="1">
        <v>2016</v>
      </c>
      <c r="B70" s="16" t="s">
        <v>92</v>
      </c>
      <c r="C70" s="2">
        <v>875.81999999999982</v>
      </c>
    </row>
    <row r="71" spans="1:3" x14ac:dyDescent="0.25">
      <c r="A71" s="1">
        <v>2016</v>
      </c>
      <c r="B71" s="16" t="s">
        <v>107</v>
      </c>
      <c r="C71" s="2">
        <v>1342.6122321428577</v>
      </c>
    </row>
    <row r="72" spans="1:3" x14ac:dyDescent="0.25">
      <c r="A72" s="1">
        <v>2016</v>
      </c>
      <c r="B72" s="16" t="s">
        <v>166</v>
      </c>
      <c r="C72" s="2">
        <v>258.73957142857142</v>
      </c>
    </row>
    <row r="73" spans="1:3" x14ac:dyDescent="0.25">
      <c r="A73" s="1">
        <v>2017</v>
      </c>
      <c r="B73" s="16" t="s">
        <v>118</v>
      </c>
      <c r="C73" s="2">
        <v>1700.3750000000002</v>
      </c>
    </row>
    <row r="74" spans="1:3" x14ac:dyDescent="0.25">
      <c r="A74" s="1">
        <v>2017</v>
      </c>
      <c r="B74" s="16" t="s">
        <v>119</v>
      </c>
      <c r="C74" s="2">
        <v>1747.9320000000005</v>
      </c>
    </row>
    <row r="75" spans="1:3" x14ac:dyDescent="0.25">
      <c r="A75" s="1">
        <v>2017</v>
      </c>
      <c r="B75" s="16" t="s">
        <v>130</v>
      </c>
      <c r="C75" s="2">
        <v>36.93499999999996</v>
      </c>
    </row>
    <row r="76" spans="1:3" x14ac:dyDescent="0.25">
      <c r="A76" s="1">
        <v>2017</v>
      </c>
      <c r="B76" s="16" t="s">
        <v>131</v>
      </c>
      <c r="C76" s="2">
        <v>45.146999999999977</v>
      </c>
    </row>
    <row r="77" spans="1:3" x14ac:dyDescent="0.25">
      <c r="A77" s="1">
        <v>2017</v>
      </c>
      <c r="B77" s="16" t="s">
        <v>72</v>
      </c>
      <c r="C77" s="2">
        <v>22.211000000000009</v>
      </c>
    </row>
    <row r="78" spans="1:3" x14ac:dyDescent="0.25">
      <c r="A78" s="1">
        <v>2017</v>
      </c>
      <c r="B78" s="16" t="s">
        <v>75</v>
      </c>
      <c r="C78" s="2">
        <v>86.609000000000023</v>
      </c>
    </row>
    <row r="79" spans="1:3" x14ac:dyDescent="0.25">
      <c r="A79" s="1">
        <v>2017</v>
      </c>
      <c r="B79" s="16" t="s">
        <v>133</v>
      </c>
      <c r="C79" s="2">
        <v>1842.5944999999999</v>
      </c>
    </row>
    <row r="80" spans="1:3" x14ac:dyDescent="0.25">
      <c r="A80" s="1">
        <v>2017</v>
      </c>
      <c r="B80" s="16" t="s">
        <v>134</v>
      </c>
      <c r="C80" s="2">
        <v>1842.563857142856</v>
      </c>
    </row>
    <row r="81" spans="1:3" x14ac:dyDescent="0.25">
      <c r="A81" s="1">
        <v>2017</v>
      </c>
      <c r="B81" s="16" t="s">
        <v>116</v>
      </c>
      <c r="C81" s="2">
        <v>1091.9510000000005</v>
      </c>
    </row>
    <row r="82" spans="1:3" x14ac:dyDescent="0.25">
      <c r="A82" s="1">
        <v>2017</v>
      </c>
      <c r="B82" s="16" t="s">
        <v>117</v>
      </c>
      <c r="C82" s="2">
        <v>1098.0489999999995</v>
      </c>
    </row>
    <row r="83" spans="1:3" x14ac:dyDescent="0.25">
      <c r="A83" s="1">
        <v>2017</v>
      </c>
      <c r="B83" s="16" t="s">
        <v>84</v>
      </c>
      <c r="C83" s="2">
        <v>1105.1799999999998</v>
      </c>
    </row>
    <row r="84" spans="1:3" x14ac:dyDescent="0.25">
      <c r="A84" s="1">
        <v>2017</v>
      </c>
      <c r="B84" s="16" t="s">
        <v>85</v>
      </c>
      <c r="C84" s="2">
        <v>1170.1109999999985</v>
      </c>
    </row>
    <row r="85" spans="1:3" x14ac:dyDescent="0.25">
      <c r="A85" s="1">
        <v>2017</v>
      </c>
      <c r="B85" s="16" t="s">
        <v>98</v>
      </c>
      <c r="C85" s="2">
        <v>1114.3800000000026</v>
      </c>
    </row>
    <row r="86" spans="1:3" x14ac:dyDescent="0.25">
      <c r="A86" s="1">
        <v>2017</v>
      </c>
      <c r="B86" s="16" t="s">
        <v>124</v>
      </c>
      <c r="C86" s="2">
        <v>4.1020000000000021</v>
      </c>
    </row>
    <row r="87" spans="1:3" x14ac:dyDescent="0.25">
      <c r="A87" s="1">
        <v>2017</v>
      </c>
      <c r="B87" s="16" t="s">
        <v>167</v>
      </c>
      <c r="C87" s="2">
        <v>280.46387500000003</v>
      </c>
    </row>
    <row r="88" spans="1:3" x14ac:dyDescent="0.25">
      <c r="A88" s="1">
        <v>2017</v>
      </c>
      <c r="B88" s="16" t="s">
        <v>76</v>
      </c>
      <c r="C88" s="2">
        <v>33.567999999999991</v>
      </c>
    </row>
    <row r="89" spans="1:3" x14ac:dyDescent="0.25">
      <c r="A89" s="1">
        <v>2017</v>
      </c>
      <c r="B89" s="16" t="s">
        <v>135</v>
      </c>
      <c r="C89" s="2">
        <v>2465.0177678571426</v>
      </c>
    </row>
    <row r="90" spans="1:3" x14ac:dyDescent="0.25">
      <c r="A90" s="1">
        <v>2017</v>
      </c>
      <c r="B90" s="16" t="s">
        <v>126</v>
      </c>
      <c r="C90" s="2">
        <v>26.301999999999982</v>
      </c>
    </row>
    <row r="91" spans="1:3" x14ac:dyDescent="0.25">
      <c r="A91" s="1">
        <v>2017</v>
      </c>
      <c r="B91" s="16" t="s">
        <v>127</v>
      </c>
      <c r="C91" s="2">
        <v>61.378999999999941</v>
      </c>
    </row>
    <row r="92" spans="1:3" x14ac:dyDescent="0.25">
      <c r="A92" s="1">
        <v>2017</v>
      </c>
      <c r="B92" s="16" t="s">
        <v>136</v>
      </c>
      <c r="C92" s="2">
        <v>207.40200000000004</v>
      </c>
    </row>
    <row r="93" spans="1:3" x14ac:dyDescent="0.25">
      <c r="A93" s="1">
        <v>2017</v>
      </c>
      <c r="B93" s="16" t="s">
        <v>73</v>
      </c>
      <c r="C93" s="2">
        <v>9.3919999999999977</v>
      </c>
    </row>
    <row r="94" spans="1:3" x14ac:dyDescent="0.25">
      <c r="A94" s="1">
        <v>2017</v>
      </c>
      <c r="B94" s="16" t="s">
        <v>74</v>
      </c>
      <c r="C94" s="2">
        <v>9.3919999999999977</v>
      </c>
    </row>
    <row r="95" spans="1:3" x14ac:dyDescent="0.25">
      <c r="A95" s="1">
        <v>2017</v>
      </c>
      <c r="B95" s="16" t="s">
        <v>120</v>
      </c>
      <c r="C95" s="2">
        <v>141.47299999999993</v>
      </c>
    </row>
    <row r="96" spans="1:3" x14ac:dyDescent="0.25">
      <c r="A96" s="1">
        <v>2017</v>
      </c>
      <c r="B96" s="16" t="s">
        <v>96</v>
      </c>
      <c r="C96" s="2">
        <v>909.26299999999969</v>
      </c>
    </row>
    <row r="97" spans="1:3" x14ac:dyDescent="0.25">
      <c r="A97" s="1">
        <v>2017</v>
      </c>
      <c r="B97" s="16" t="s">
        <v>97</v>
      </c>
      <c r="C97" s="2">
        <v>1004.1430000000017</v>
      </c>
    </row>
    <row r="98" spans="1:3" x14ac:dyDescent="0.25">
      <c r="A98" s="1">
        <v>2017</v>
      </c>
      <c r="B98" s="16" t="s">
        <v>125</v>
      </c>
      <c r="C98" s="2">
        <v>21.916000000000015</v>
      </c>
    </row>
    <row r="99" spans="1:3" x14ac:dyDescent="0.25">
      <c r="A99" s="1">
        <v>2017</v>
      </c>
      <c r="B99" s="16" t="s">
        <v>129</v>
      </c>
      <c r="C99" s="2">
        <v>46.760999999999974</v>
      </c>
    </row>
    <row r="100" spans="1:3" x14ac:dyDescent="0.25">
      <c r="A100" s="1">
        <v>2017</v>
      </c>
      <c r="B100" s="16" t="s">
        <v>128</v>
      </c>
      <c r="C100" s="2">
        <v>58.451999999999906</v>
      </c>
    </row>
    <row r="101" spans="1:3" x14ac:dyDescent="0.25">
      <c r="A101" s="1">
        <v>2017</v>
      </c>
      <c r="B101" s="16" t="s">
        <v>132</v>
      </c>
      <c r="C101" s="2">
        <v>87.673999999999992</v>
      </c>
    </row>
    <row r="102" spans="1:3" x14ac:dyDescent="0.25">
      <c r="A102" s="1">
        <v>2017</v>
      </c>
      <c r="B102" s="16" t="s">
        <v>89</v>
      </c>
      <c r="C102" s="2">
        <v>561.81300000000101</v>
      </c>
    </row>
    <row r="103" spans="1:3" x14ac:dyDescent="0.25">
      <c r="A103" s="1">
        <v>2017</v>
      </c>
      <c r="B103" s="16" t="s">
        <v>90</v>
      </c>
      <c r="C103" s="2">
        <v>564.8050000000004</v>
      </c>
    </row>
    <row r="104" spans="1:3" x14ac:dyDescent="0.25">
      <c r="A104" s="1">
        <v>2017</v>
      </c>
      <c r="B104" s="16" t="s">
        <v>91</v>
      </c>
      <c r="C104" s="2">
        <v>903.94900000000052</v>
      </c>
    </row>
    <row r="105" spans="1:3" x14ac:dyDescent="0.25">
      <c r="A105" s="1">
        <v>2017</v>
      </c>
      <c r="B105" s="16" t="s">
        <v>92</v>
      </c>
      <c r="C105" s="2">
        <v>875.81999999999982</v>
      </c>
    </row>
    <row r="106" spans="1:3" x14ac:dyDescent="0.25">
      <c r="A106" s="1">
        <v>2017</v>
      </c>
      <c r="B106" s="16" t="s">
        <v>107</v>
      </c>
      <c r="C106" s="2">
        <v>406.60716071428573</v>
      </c>
    </row>
    <row r="107" spans="1:3" x14ac:dyDescent="0.25">
      <c r="A107" s="1">
        <v>2017</v>
      </c>
      <c r="B107" s="16" t="s">
        <v>166</v>
      </c>
      <c r="C107" s="2">
        <v>264.90292857142862</v>
      </c>
    </row>
    <row r="108" spans="1:3" x14ac:dyDescent="0.25">
      <c r="A108" s="1">
        <v>2018</v>
      </c>
      <c r="B108" s="16" t="s">
        <v>118</v>
      </c>
      <c r="C108" s="2">
        <v>1700.3750000000002</v>
      </c>
    </row>
    <row r="109" spans="1:3" x14ac:dyDescent="0.25">
      <c r="A109" s="1">
        <v>2018</v>
      </c>
      <c r="B109" s="16" t="s">
        <v>119</v>
      </c>
      <c r="C109" s="2">
        <v>1747.9320000000005</v>
      </c>
    </row>
    <row r="110" spans="1:3" x14ac:dyDescent="0.25">
      <c r="A110" s="1">
        <v>2018</v>
      </c>
      <c r="B110" s="16" t="s">
        <v>130</v>
      </c>
      <c r="C110" s="2">
        <v>36.93499999999996</v>
      </c>
    </row>
    <row r="111" spans="1:3" x14ac:dyDescent="0.25">
      <c r="A111" s="1">
        <v>2018</v>
      </c>
      <c r="B111" s="16" t="s">
        <v>131</v>
      </c>
      <c r="C111" s="2">
        <v>45.146999999999977</v>
      </c>
    </row>
    <row r="112" spans="1:3" x14ac:dyDescent="0.25">
      <c r="A112" s="1">
        <v>2018</v>
      </c>
      <c r="B112" s="16" t="s">
        <v>72</v>
      </c>
      <c r="C112" s="2">
        <v>22.211000000000009</v>
      </c>
    </row>
    <row r="113" spans="1:3" x14ac:dyDescent="0.25">
      <c r="A113" s="1">
        <v>2018</v>
      </c>
      <c r="B113" s="16" t="s">
        <v>75</v>
      </c>
      <c r="C113" s="2">
        <v>86.609000000000023</v>
      </c>
    </row>
    <row r="114" spans="1:3" x14ac:dyDescent="0.25">
      <c r="A114" s="1">
        <v>2018</v>
      </c>
      <c r="B114" s="16" t="s">
        <v>133</v>
      </c>
      <c r="C114" s="2">
        <v>1845.611999999998</v>
      </c>
    </row>
    <row r="115" spans="1:3" x14ac:dyDescent="0.25">
      <c r="A115" s="1">
        <v>2018</v>
      </c>
      <c r="B115" s="16" t="s">
        <v>134</v>
      </c>
      <c r="C115" s="2">
        <v>1845.6129999999987</v>
      </c>
    </row>
    <row r="116" spans="1:3" x14ac:dyDescent="0.25">
      <c r="A116" s="1">
        <v>2018</v>
      </c>
      <c r="B116" s="16" t="s">
        <v>116</v>
      </c>
      <c r="C116" s="2">
        <v>1091.9510000000005</v>
      </c>
    </row>
    <row r="117" spans="1:3" x14ac:dyDescent="0.25">
      <c r="A117" s="1">
        <v>2018</v>
      </c>
      <c r="B117" s="16" t="s">
        <v>117</v>
      </c>
      <c r="C117" s="2">
        <v>1098.0489999999995</v>
      </c>
    </row>
    <row r="118" spans="1:3" x14ac:dyDescent="0.25">
      <c r="A118" s="1">
        <v>2018</v>
      </c>
      <c r="B118" s="16" t="s">
        <v>84</v>
      </c>
      <c r="C118" s="2">
        <v>1105.1799999999998</v>
      </c>
    </row>
    <row r="119" spans="1:3" x14ac:dyDescent="0.25">
      <c r="A119" s="1">
        <v>2018</v>
      </c>
      <c r="B119" s="16" t="s">
        <v>85</v>
      </c>
      <c r="C119" s="2">
        <v>1170.1109999999985</v>
      </c>
    </row>
    <row r="120" spans="1:3" x14ac:dyDescent="0.25">
      <c r="A120" s="1">
        <v>2018</v>
      </c>
      <c r="B120" s="16" t="s">
        <v>113</v>
      </c>
      <c r="C120" s="2">
        <v>37.572892857142847</v>
      </c>
    </row>
    <row r="121" spans="1:3" x14ac:dyDescent="0.25">
      <c r="A121" s="1">
        <v>2018</v>
      </c>
      <c r="B121" s="16" t="s">
        <v>98</v>
      </c>
      <c r="C121" s="2">
        <v>1114.3800000000026</v>
      </c>
    </row>
    <row r="122" spans="1:3" x14ac:dyDescent="0.25">
      <c r="A122" s="1">
        <v>2018</v>
      </c>
      <c r="B122" s="16" t="s">
        <v>124</v>
      </c>
      <c r="C122" s="2">
        <v>4.1020000000000021</v>
      </c>
    </row>
    <row r="123" spans="1:3" x14ac:dyDescent="0.25">
      <c r="A123" s="1">
        <v>2018</v>
      </c>
      <c r="B123" s="16" t="s">
        <v>167</v>
      </c>
      <c r="C123" s="2">
        <v>275.94292857142847</v>
      </c>
    </row>
    <row r="124" spans="1:3" x14ac:dyDescent="0.25">
      <c r="A124" s="1">
        <v>2018</v>
      </c>
      <c r="B124" s="16" t="s">
        <v>76</v>
      </c>
      <c r="C124" s="2">
        <v>33.567999999999991</v>
      </c>
    </row>
    <row r="125" spans="1:3" x14ac:dyDescent="0.25">
      <c r="A125" s="1">
        <v>2018</v>
      </c>
      <c r="B125" s="16" t="s">
        <v>135</v>
      </c>
      <c r="C125" s="2">
        <v>3198.638196428572</v>
      </c>
    </row>
    <row r="126" spans="1:3" x14ac:dyDescent="0.25">
      <c r="A126" s="1">
        <v>2018</v>
      </c>
      <c r="B126" s="16" t="s">
        <v>126</v>
      </c>
      <c r="C126" s="2">
        <v>26.301999999999982</v>
      </c>
    </row>
    <row r="127" spans="1:3" x14ac:dyDescent="0.25">
      <c r="A127" s="1">
        <v>2018</v>
      </c>
      <c r="B127" s="16" t="s">
        <v>127</v>
      </c>
      <c r="C127" s="2">
        <v>61.378999999999941</v>
      </c>
    </row>
    <row r="128" spans="1:3" x14ac:dyDescent="0.25">
      <c r="A128" s="1">
        <v>2018</v>
      </c>
      <c r="B128" s="16" t="s">
        <v>136</v>
      </c>
      <c r="C128" s="2">
        <v>207.40200000000004</v>
      </c>
    </row>
    <row r="129" spans="1:3" x14ac:dyDescent="0.25">
      <c r="A129" s="1">
        <v>2018</v>
      </c>
      <c r="B129" s="16" t="s">
        <v>73</v>
      </c>
      <c r="C129" s="2">
        <v>9.3919999999999977</v>
      </c>
    </row>
    <row r="130" spans="1:3" x14ac:dyDescent="0.25">
      <c r="A130" s="1">
        <v>2018</v>
      </c>
      <c r="B130" s="16" t="s">
        <v>74</v>
      </c>
      <c r="C130" s="2">
        <v>9.3919999999999977</v>
      </c>
    </row>
    <row r="131" spans="1:3" x14ac:dyDescent="0.25">
      <c r="A131" s="1">
        <v>2018</v>
      </c>
      <c r="B131" s="16" t="s">
        <v>120</v>
      </c>
      <c r="C131" s="2">
        <v>141.47299999999993</v>
      </c>
    </row>
    <row r="132" spans="1:3" x14ac:dyDescent="0.25">
      <c r="A132" s="1">
        <v>2018</v>
      </c>
      <c r="B132" s="16" t="s">
        <v>96</v>
      </c>
      <c r="C132" s="2">
        <v>909.26299999999969</v>
      </c>
    </row>
    <row r="133" spans="1:3" x14ac:dyDescent="0.25">
      <c r="A133" s="1">
        <v>2018</v>
      </c>
      <c r="B133" s="16" t="s">
        <v>97</v>
      </c>
      <c r="C133" s="2">
        <v>1004.1430000000017</v>
      </c>
    </row>
    <row r="134" spans="1:3" x14ac:dyDescent="0.25">
      <c r="A134" s="1">
        <v>2018</v>
      </c>
      <c r="B134" s="16" t="s">
        <v>125</v>
      </c>
      <c r="C134" s="2">
        <v>21.916000000000015</v>
      </c>
    </row>
    <row r="135" spans="1:3" x14ac:dyDescent="0.25">
      <c r="A135" s="1">
        <v>2018</v>
      </c>
      <c r="B135" s="16" t="s">
        <v>129</v>
      </c>
      <c r="C135" s="2">
        <v>46.760999999999974</v>
      </c>
    </row>
    <row r="136" spans="1:3" x14ac:dyDescent="0.25">
      <c r="A136" s="1">
        <v>2018</v>
      </c>
      <c r="B136" s="16" t="s">
        <v>128</v>
      </c>
      <c r="C136" s="2">
        <v>58.451999999999906</v>
      </c>
    </row>
    <row r="137" spans="1:3" x14ac:dyDescent="0.25">
      <c r="A137" s="1">
        <v>2018</v>
      </c>
      <c r="B137" s="16" t="s">
        <v>132</v>
      </c>
      <c r="C137" s="2">
        <v>87.673999999999992</v>
      </c>
    </row>
    <row r="138" spans="1:3" x14ac:dyDescent="0.25">
      <c r="A138" s="1">
        <v>2018</v>
      </c>
      <c r="B138" s="16" t="s">
        <v>89</v>
      </c>
      <c r="C138" s="2">
        <v>561.81300000000101</v>
      </c>
    </row>
    <row r="139" spans="1:3" x14ac:dyDescent="0.25">
      <c r="A139" s="1">
        <v>2018</v>
      </c>
      <c r="B139" s="16" t="s">
        <v>90</v>
      </c>
      <c r="C139" s="2">
        <v>564.8050000000004</v>
      </c>
    </row>
    <row r="140" spans="1:3" x14ac:dyDescent="0.25">
      <c r="A140" s="1">
        <v>2018</v>
      </c>
      <c r="B140" s="16" t="s">
        <v>91</v>
      </c>
      <c r="C140" s="2">
        <v>903.94900000000052</v>
      </c>
    </row>
    <row r="141" spans="1:3" x14ac:dyDescent="0.25">
      <c r="A141" s="1">
        <v>2018</v>
      </c>
      <c r="B141" s="16" t="s">
        <v>92</v>
      </c>
      <c r="C141" s="2">
        <v>875.81999999999982</v>
      </c>
    </row>
    <row r="142" spans="1:3" x14ac:dyDescent="0.25">
      <c r="A142" s="1">
        <v>2018</v>
      </c>
      <c r="B142" s="16" t="s">
        <v>107</v>
      </c>
      <c r="C142" s="2">
        <v>1061.0704821428569</v>
      </c>
    </row>
    <row r="143" spans="1:3" ht="15.75" thickBot="1" x14ac:dyDescent="0.3">
      <c r="A143" s="40">
        <v>2018</v>
      </c>
      <c r="B143" s="22" t="s">
        <v>166</v>
      </c>
      <c r="C143" s="39">
        <v>257.29191071428568</v>
      </c>
    </row>
    <row r="144" spans="1:3" x14ac:dyDescent="0.25">
      <c r="C144" s="27">
        <f>SUM(C2:C143)</f>
        <v>85622.77175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0"/>
  <sheetViews>
    <sheetView workbookViewId="0"/>
  </sheetViews>
  <sheetFormatPr baseColWidth="10" defaultRowHeight="15" x14ac:dyDescent="0.25"/>
  <cols>
    <col min="1" max="1" width="11.42578125" style="63"/>
    <col min="2" max="2" width="21" style="63" bestFit="1" customWidth="1"/>
    <col min="3" max="3" width="18.42578125" style="63" customWidth="1"/>
    <col min="4" max="16384" width="11.42578125" style="63"/>
  </cols>
  <sheetData>
    <row r="1" spans="1:3" ht="15.75" thickBot="1" x14ac:dyDescent="0.3">
      <c r="A1" s="3" t="s">
        <v>165</v>
      </c>
      <c r="B1" s="25" t="s">
        <v>17</v>
      </c>
      <c r="C1" s="26" t="s">
        <v>233</v>
      </c>
    </row>
    <row r="2" spans="1:3" x14ac:dyDescent="0.25">
      <c r="A2" s="1">
        <v>2015</v>
      </c>
      <c r="B2" s="16" t="s">
        <v>22</v>
      </c>
      <c r="C2" s="67">
        <v>97.545089999999988</v>
      </c>
    </row>
    <row r="3" spans="1:3" x14ac:dyDescent="0.25">
      <c r="A3" s="1">
        <v>2015</v>
      </c>
      <c r="B3" s="16" t="s">
        <v>23</v>
      </c>
      <c r="C3" s="67">
        <v>342.56699000000009</v>
      </c>
    </row>
    <row r="4" spans="1:3" x14ac:dyDescent="0.25">
      <c r="A4" s="1">
        <v>2015</v>
      </c>
      <c r="B4" s="16" t="s">
        <v>24</v>
      </c>
      <c r="C4" s="67">
        <v>44.750410000000002</v>
      </c>
    </row>
    <row r="5" spans="1:3" x14ac:dyDescent="0.25">
      <c r="A5" s="1">
        <v>2015</v>
      </c>
      <c r="B5" s="16" t="s">
        <v>25</v>
      </c>
      <c r="C5" s="67">
        <v>31.389770000000006</v>
      </c>
    </row>
    <row r="6" spans="1:3" x14ac:dyDescent="0.25">
      <c r="A6" s="1">
        <v>2015</v>
      </c>
      <c r="B6" s="16" t="s">
        <v>5</v>
      </c>
      <c r="C6" s="67">
        <v>0</v>
      </c>
    </row>
    <row r="7" spans="1:3" x14ac:dyDescent="0.25">
      <c r="A7" s="1">
        <v>2015</v>
      </c>
      <c r="B7" s="16" t="s">
        <v>26</v>
      </c>
      <c r="C7" s="67">
        <v>290.38324000000011</v>
      </c>
    </row>
    <row r="8" spans="1:3" x14ac:dyDescent="0.25">
      <c r="A8" s="1">
        <v>2015</v>
      </c>
      <c r="B8" s="16" t="s">
        <v>27</v>
      </c>
      <c r="C8" s="67">
        <v>364.93434999999994</v>
      </c>
    </row>
    <row r="9" spans="1:3" x14ac:dyDescent="0.25">
      <c r="A9" s="1">
        <v>2015</v>
      </c>
      <c r="B9" s="16" t="s">
        <v>28</v>
      </c>
      <c r="C9" s="67">
        <v>133.81449000000001</v>
      </c>
    </row>
    <row r="10" spans="1:3" x14ac:dyDescent="0.25">
      <c r="A10" s="1">
        <v>2015</v>
      </c>
      <c r="B10" s="16" t="s">
        <v>29</v>
      </c>
      <c r="C10" s="67">
        <v>121.87905000000003</v>
      </c>
    </row>
    <row r="11" spans="1:3" x14ac:dyDescent="0.25">
      <c r="A11" s="1">
        <v>2015</v>
      </c>
      <c r="B11" s="16" t="s">
        <v>30</v>
      </c>
      <c r="C11" s="67">
        <v>1.9373799999999992</v>
      </c>
    </row>
    <row r="12" spans="1:3" x14ac:dyDescent="0.25">
      <c r="A12" s="1">
        <v>2015</v>
      </c>
      <c r="B12" s="16" t="s">
        <v>31</v>
      </c>
      <c r="C12" s="67">
        <v>118.16140000000003</v>
      </c>
    </row>
    <row r="13" spans="1:3" x14ac:dyDescent="0.25">
      <c r="A13" s="1">
        <v>2015</v>
      </c>
      <c r="B13" s="16" t="s">
        <v>32</v>
      </c>
      <c r="C13" s="67">
        <v>6.8338400000000004</v>
      </c>
    </row>
    <row r="14" spans="1:3" x14ac:dyDescent="0.25">
      <c r="A14" s="1">
        <v>2015</v>
      </c>
      <c r="B14" s="16" t="s">
        <v>33</v>
      </c>
      <c r="C14" s="67">
        <v>2237.03208</v>
      </c>
    </row>
    <row r="15" spans="1:3" x14ac:dyDescent="0.25">
      <c r="A15" s="1">
        <v>2015</v>
      </c>
      <c r="B15" s="16" t="s">
        <v>34</v>
      </c>
      <c r="C15" s="67">
        <v>1456.9366999999995</v>
      </c>
    </row>
    <row r="16" spans="1:3" x14ac:dyDescent="0.25">
      <c r="A16" s="1">
        <v>2015</v>
      </c>
      <c r="B16" s="16" t="s">
        <v>35</v>
      </c>
      <c r="C16" s="67">
        <v>24.560679999999991</v>
      </c>
    </row>
    <row r="17" spans="1:3" x14ac:dyDescent="0.25">
      <c r="A17" s="1">
        <v>2015</v>
      </c>
      <c r="B17" s="16" t="s">
        <v>3</v>
      </c>
      <c r="C17" s="67">
        <v>0</v>
      </c>
    </row>
    <row r="18" spans="1:3" x14ac:dyDescent="0.25">
      <c r="A18" s="1">
        <v>2015</v>
      </c>
      <c r="B18" s="16" t="s">
        <v>36</v>
      </c>
      <c r="C18" s="67">
        <v>88.324460000000016</v>
      </c>
    </row>
    <row r="19" spans="1:3" x14ac:dyDescent="0.25">
      <c r="A19" s="1">
        <v>2015</v>
      </c>
      <c r="B19" s="16" t="s">
        <v>37</v>
      </c>
      <c r="C19" s="67">
        <v>6.2964199999999986</v>
      </c>
    </row>
    <row r="20" spans="1:3" x14ac:dyDescent="0.25">
      <c r="A20" s="1">
        <v>2015</v>
      </c>
      <c r="B20" s="16" t="s">
        <v>6</v>
      </c>
      <c r="C20" s="67">
        <v>1313.7674399999996</v>
      </c>
    </row>
    <row r="21" spans="1:3" x14ac:dyDescent="0.25">
      <c r="A21" s="1">
        <v>2015</v>
      </c>
      <c r="B21" s="16" t="s">
        <v>38</v>
      </c>
      <c r="C21" s="67">
        <v>818.81754999999964</v>
      </c>
    </row>
    <row r="22" spans="1:3" x14ac:dyDescent="0.25">
      <c r="A22" s="1">
        <v>2015</v>
      </c>
      <c r="B22" s="16" t="s">
        <v>39</v>
      </c>
      <c r="C22" s="67">
        <v>19.324080000000006</v>
      </c>
    </row>
    <row r="23" spans="1:3" x14ac:dyDescent="0.25">
      <c r="A23" s="1">
        <v>2015</v>
      </c>
      <c r="B23" s="16" t="s">
        <v>40</v>
      </c>
      <c r="C23" s="67">
        <v>223.96260000000001</v>
      </c>
    </row>
    <row r="24" spans="1:3" x14ac:dyDescent="0.25">
      <c r="A24" s="1">
        <v>2015</v>
      </c>
      <c r="B24" s="16" t="s">
        <v>41</v>
      </c>
      <c r="C24" s="67">
        <v>33.695010000000011</v>
      </c>
    </row>
    <row r="25" spans="1:3" x14ac:dyDescent="0.25">
      <c r="A25" s="1">
        <v>2015</v>
      </c>
      <c r="B25" s="16" t="s">
        <v>42</v>
      </c>
      <c r="C25" s="67">
        <v>306.80251000000015</v>
      </c>
    </row>
    <row r="26" spans="1:3" x14ac:dyDescent="0.25">
      <c r="A26" s="1">
        <v>2015</v>
      </c>
      <c r="B26" s="16" t="s">
        <v>4</v>
      </c>
      <c r="C26" s="67">
        <v>1822.0423999999998</v>
      </c>
    </row>
    <row r="27" spans="1:3" x14ac:dyDescent="0.25">
      <c r="A27" s="1">
        <v>2015</v>
      </c>
      <c r="B27" s="16" t="s">
        <v>7</v>
      </c>
      <c r="C27" s="67">
        <v>1539.2834999999998</v>
      </c>
    </row>
    <row r="28" spans="1:3" x14ac:dyDescent="0.25">
      <c r="A28" s="1">
        <v>2015</v>
      </c>
      <c r="B28" s="16" t="s">
        <v>43</v>
      </c>
      <c r="C28" s="67">
        <v>1222.8862799999995</v>
      </c>
    </row>
    <row r="29" spans="1:3" x14ac:dyDescent="0.25">
      <c r="A29" s="1">
        <v>2015</v>
      </c>
      <c r="B29" s="16" t="s">
        <v>44</v>
      </c>
      <c r="C29" s="67">
        <v>400.74096000000009</v>
      </c>
    </row>
    <row r="30" spans="1:3" x14ac:dyDescent="0.25">
      <c r="A30" s="1">
        <v>2015</v>
      </c>
      <c r="B30" s="16" t="s">
        <v>45</v>
      </c>
      <c r="C30" s="67">
        <v>36.316080000000014</v>
      </c>
    </row>
    <row r="31" spans="1:3" x14ac:dyDescent="0.25">
      <c r="A31" s="1">
        <v>2015</v>
      </c>
      <c r="B31" s="16" t="s">
        <v>46</v>
      </c>
      <c r="C31" s="67">
        <v>132.94978999999992</v>
      </c>
    </row>
    <row r="32" spans="1:3" x14ac:dyDescent="0.25">
      <c r="A32" s="1">
        <v>2015</v>
      </c>
      <c r="B32" s="16" t="s">
        <v>47</v>
      </c>
      <c r="C32" s="67">
        <v>118.86662999999992</v>
      </c>
    </row>
    <row r="33" spans="1:3" x14ac:dyDescent="0.25">
      <c r="A33" s="1">
        <v>2015</v>
      </c>
      <c r="B33" s="16" t="s">
        <v>48</v>
      </c>
      <c r="C33" s="67">
        <v>27.854879999999991</v>
      </c>
    </row>
    <row r="34" spans="1:3" x14ac:dyDescent="0.25">
      <c r="A34" s="1">
        <v>2015</v>
      </c>
      <c r="B34" s="16" t="s">
        <v>1</v>
      </c>
      <c r="C34" s="67">
        <v>0</v>
      </c>
    </row>
    <row r="35" spans="1:3" x14ac:dyDescent="0.25">
      <c r="A35" s="1">
        <v>2015</v>
      </c>
      <c r="B35" s="16" t="s">
        <v>49</v>
      </c>
      <c r="C35" s="67">
        <v>148.1761799999999</v>
      </c>
    </row>
    <row r="36" spans="1:3" x14ac:dyDescent="0.25">
      <c r="A36" s="1">
        <v>2015</v>
      </c>
      <c r="B36" s="16" t="s">
        <v>50</v>
      </c>
      <c r="C36" s="67">
        <v>303.40597999999994</v>
      </c>
    </row>
    <row r="37" spans="1:3" x14ac:dyDescent="0.25">
      <c r="A37" s="1">
        <v>2015</v>
      </c>
      <c r="B37" s="16" t="s">
        <v>51</v>
      </c>
      <c r="C37" s="67">
        <v>226.76841000000007</v>
      </c>
    </row>
    <row r="38" spans="1:3" x14ac:dyDescent="0.25">
      <c r="A38" s="1">
        <v>2015</v>
      </c>
      <c r="B38" s="16" t="s">
        <v>52</v>
      </c>
      <c r="C38" s="67">
        <v>110.05219000000011</v>
      </c>
    </row>
    <row r="39" spans="1:3" x14ac:dyDescent="0.25">
      <c r="A39" s="1">
        <v>2015</v>
      </c>
      <c r="B39" s="16" t="s">
        <v>53</v>
      </c>
      <c r="C39" s="67">
        <v>291.00381000000021</v>
      </c>
    </row>
    <row r="40" spans="1:3" x14ac:dyDescent="0.25">
      <c r="A40" s="1">
        <v>2015</v>
      </c>
      <c r="B40" s="16" t="s">
        <v>54</v>
      </c>
      <c r="C40" s="67">
        <v>76.265959999999993</v>
      </c>
    </row>
    <row r="41" spans="1:3" x14ac:dyDescent="0.25">
      <c r="A41" s="1">
        <v>2015</v>
      </c>
      <c r="B41" s="16" t="s">
        <v>55</v>
      </c>
      <c r="C41" s="67">
        <v>993.99956999999995</v>
      </c>
    </row>
    <row r="42" spans="1:3" x14ac:dyDescent="0.25">
      <c r="A42" s="1">
        <v>2015</v>
      </c>
      <c r="B42" s="16" t="s">
        <v>56</v>
      </c>
      <c r="C42" s="67">
        <v>267.16863000000001</v>
      </c>
    </row>
    <row r="43" spans="1:3" x14ac:dyDescent="0.25">
      <c r="A43" s="1">
        <v>2015</v>
      </c>
      <c r="B43" s="16" t="s">
        <v>57</v>
      </c>
      <c r="C43" s="67">
        <v>129.92909</v>
      </c>
    </row>
    <row r="44" spans="1:3" x14ac:dyDescent="0.25">
      <c r="A44" s="1">
        <v>2015</v>
      </c>
      <c r="B44" s="16" t="s">
        <v>58</v>
      </c>
      <c r="C44" s="67">
        <v>109.36479000000001</v>
      </c>
    </row>
    <row r="45" spans="1:3" x14ac:dyDescent="0.25">
      <c r="A45" s="1">
        <v>2015</v>
      </c>
      <c r="B45" s="16" t="s">
        <v>59</v>
      </c>
      <c r="C45" s="67">
        <v>310.06820999999997</v>
      </c>
    </row>
    <row r="46" spans="1:3" x14ac:dyDescent="0.25">
      <c r="A46" s="1">
        <v>2015</v>
      </c>
      <c r="B46" s="16" t="s">
        <v>60</v>
      </c>
      <c r="C46" s="67">
        <v>44.604959999999998</v>
      </c>
    </row>
    <row r="47" spans="1:3" x14ac:dyDescent="0.25">
      <c r="A47" s="1">
        <v>2015</v>
      </c>
      <c r="B47" s="16" t="s">
        <v>61</v>
      </c>
      <c r="C47" s="67">
        <v>154.35886999999997</v>
      </c>
    </row>
    <row r="48" spans="1:3" x14ac:dyDescent="0.25">
      <c r="A48" s="1">
        <v>2015</v>
      </c>
      <c r="B48" s="16" t="s">
        <v>62</v>
      </c>
      <c r="C48" s="67">
        <v>121.81854999999999</v>
      </c>
    </row>
    <row r="49" spans="1:3" x14ac:dyDescent="0.25">
      <c r="A49" s="1">
        <v>2015</v>
      </c>
      <c r="B49" s="16" t="s">
        <v>63</v>
      </c>
      <c r="C49" s="67">
        <v>56.926670000000016</v>
      </c>
    </row>
    <row r="50" spans="1:3" x14ac:dyDescent="0.25">
      <c r="A50" s="1">
        <v>2015</v>
      </c>
      <c r="B50" s="16" t="s">
        <v>64</v>
      </c>
      <c r="C50" s="67">
        <v>858.55925000000002</v>
      </c>
    </row>
    <row r="51" spans="1:3" x14ac:dyDescent="0.25">
      <c r="A51" s="1">
        <v>2015</v>
      </c>
      <c r="B51" s="16" t="s">
        <v>65</v>
      </c>
      <c r="C51" s="67">
        <v>26.067139999999995</v>
      </c>
    </row>
    <row r="52" spans="1:3" x14ac:dyDescent="0.25">
      <c r="A52" s="1">
        <v>2015</v>
      </c>
      <c r="B52" s="16" t="s">
        <v>8</v>
      </c>
      <c r="C52" s="67">
        <v>830.22948000000008</v>
      </c>
    </row>
    <row r="53" spans="1:3" x14ac:dyDescent="0.25">
      <c r="A53" s="1">
        <v>2015</v>
      </c>
      <c r="B53" s="16" t="s">
        <v>66</v>
      </c>
      <c r="C53" s="67">
        <v>90.571200000000019</v>
      </c>
    </row>
    <row r="54" spans="1:3" x14ac:dyDescent="0.25">
      <c r="A54" s="1">
        <v>2015</v>
      </c>
      <c r="B54" s="16" t="s">
        <v>67</v>
      </c>
      <c r="C54" s="67">
        <v>51.739739999999991</v>
      </c>
    </row>
    <row r="55" spans="1:3" x14ac:dyDescent="0.25">
      <c r="A55" s="1">
        <v>2015</v>
      </c>
      <c r="B55" s="16" t="s">
        <v>68</v>
      </c>
      <c r="C55" s="67">
        <v>38.366539999999993</v>
      </c>
    </row>
    <row r="56" spans="1:3" x14ac:dyDescent="0.25">
      <c r="A56" s="1">
        <v>2015</v>
      </c>
      <c r="B56" s="16" t="s">
        <v>69</v>
      </c>
      <c r="C56" s="67">
        <v>32.837520000000005</v>
      </c>
    </row>
    <row r="57" spans="1:3" x14ac:dyDescent="0.25">
      <c r="A57" s="1">
        <v>2015</v>
      </c>
      <c r="B57" s="16" t="s">
        <v>70</v>
      </c>
      <c r="C57" s="67">
        <v>19.077359999999988</v>
      </c>
    </row>
    <row r="58" spans="1:3" x14ac:dyDescent="0.25">
      <c r="A58" s="1">
        <v>2015</v>
      </c>
      <c r="B58" s="16" t="s">
        <v>71</v>
      </c>
      <c r="C58" s="67">
        <v>538.18123000000003</v>
      </c>
    </row>
    <row r="59" spans="1:3" x14ac:dyDescent="0.25">
      <c r="A59" s="1">
        <v>2016</v>
      </c>
      <c r="B59" s="16" t="s">
        <v>22</v>
      </c>
      <c r="C59" s="67">
        <v>101.89849000000001</v>
      </c>
    </row>
    <row r="60" spans="1:3" x14ac:dyDescent="0.25">
      <c r="A60" s="1">
        <v>2016</v>
      </c>
      <c r="B60" s="16" t="s">
        <v>23</v>
      </c>
      <c r="C60" s="67">
        <v>350.7978</v>
      </c>
    </row>
    <row r="61" spans="1:3" x14ac:dyDescent="0.25">
      <c r="A61" s="1">
        <v>2016</v>
      </c>
      <c r="B61" s="16" t="s">
        <v>24</v>
      </c>
      <c r="C61" s="67">
        <v>46.748050000000006</v>
      </c>
    </row>
    <row r="62" spans="1:3" x14ac:dyDescent="0.25">
      <c r="A62" s="1">
        <v>2016</v>
      </c>
      <c r="B62" s="16" t="s">
        <v>25</v>
      </c>
      <c r="C62" s="67">
        <v>31.801860000000001</v>
      </c>
    </row>
    <row r="63" spans="1:3" x14ac:dyDescent="0.25">
      <c r="A63" s="1">
        <v>2016</v>
      </c>
      <c r="B63" s="16" t="s">
        <v>5</v>
      </c>
      <c r="C63" s="67">
        <v>0</v>
      </c>
    </row>
    <row r="64" spans="1:3" x14ac:dyDescent="0.25">
      <c r="A64" s="1">
        <v>2016</v>
      </c>
      <c r="B64" s="16" t="s">
        <v>26</v>
      </c>
      <c r="C64" s="67">
        <v>303.18230000000011</v>
      </c>
    </row>
    <row r="65" spans="1:3" x14ac:dyDescent="0.25">
      <c r="A65" s="1">
        <v>2016</v>
      </c>
      <c r="B65" s="16" t="s">
        <v>27</v>
      </c>
      <c r="C65" s="67">
        <v>381.06105999999983</v>
      </c>
    </row>
    <row r="66" spans="1:3" x14ac:dyDescent="0.25">
      <c r="A66" s="1">
        <v>2016</v>
      </c>
      <c r="B66" s="16" t="s">
        <v>28</v>
      </c>
      <c r="C66" s="67">
        <v>139.78637000000003</v>
      </c>
    </row>
    <row r="67" spans="1:3" x14ac:dyDescent="0.25">
      <c r="A67" s="1">
        <v>2016</v>
      </c>
      <c r="B67" s="16" t="s">
        <v>29</v>
      </c>
      <c r="C67" s="67">
        <v>123.92380000000001</v>
      </c>
    </row>
    <row r="68" spans="1:3" x14ac:dyDescent="0.25">
      <c r="A68" s="1">
        <v>2016</v>
      </c>
      <c r="B68" s="16" t="s">
        <v>30</v>
      </c>
      <c r="C68" s="67">
        <v>2.0332999999999997</v>
      </c>
    </row>
    <row r="69" spans="1:3" x14ac:dyDescent="0.25">
      <c r="A69" s="1">
        <v>2016</v>
      </c>
      <c r="B69" s="16" t="s">
        <v>31</v>
      </c>
      <c r="C69" s="67">
        <v>123.09464</v>
      </c>
    </row>
    <row r="70" spans="1:3" x14ac:dyDescent="0.25">
      <c r="A70" s="1">
        <v>2016</v>
      </c>
      <c r="B70" s="16" t="s">
        <v>32</v>
      </c>
      <c r="C70" s="67">
        <v>6.9437200000000008</v>
      </c>
    </row>
    <row r="71" spans="1:3" x14ac:dyDescent="0.25">
      <c r="A71" s="1">
        <v>2016</v>
      </c>
      <c r="B71" s="16" t="s">
        <v>33</v>
      </c>
      <c r="C71" s="67">
        <v>2308.8576600000006</v>
      </c>
    </row>
    <row r="72" spans="1:3" x14ac:dyDescent="0.25">
      <c r="A72" s="1">
        <v>2016</v>
      </c>
      <c r="B72" s="16" t="s">
        <v>34</v>
      </c>
      <c r="C72" s="67">
        <v>1541.5510999999995</v>
      </c>
    </row>
    <row r="73" spans="1:3" x14ac:dyDescent="0.25">
      <c r="A73" s="1">
        <v>2016</v>
      </c>
      <c r="B73" s="16" t="s">
        <v>35</v>
      </c>
      <c r="C73" s="67">
        <v>25.465699999999991</v>
      </c>
    </row>
    <row r="74" spans="1:3" x14ac:dyDescent="0.25">
      <c r="A74" s="1">
        <v>2016</v>
      </c>
      <c r="B74" s="16" t="s">
        <v>3</v>
      </c>
      <c r="C74" s="67">
        <v>0</v>
      </c>
    </row>
    <row r="75" spans="1:3" x14ac:dyDescent="0.25">
      <c r="A75" s="1">
        <v>2016</v>
      </c>
      <c r="B75" s="16" t="s">
        <v>36</v>
      </c>
      <c r="C75" s="67">
        <v>91.52498999999996</v>
      </c>
    </row>
    <row r="76" spans="1:3" x14ac:dyDescent="0.25">
      <c r="A76" s="1">
        <v>2016</v>
      </c>
      <c r="B76" s="16" t="s">
        <v>37</v>
      </c>
      <c r="C76" s="67">
        <v>5.7608299999999986</v>
      </c>
    </row>
    <row r="77" spans="1:3" x14ac:dyDescent="0.25">
      <c r="A77" s="1">
        <v>2016</v>
      </c>
      <c r="B77" s="16" t="s">
        <v>6</v>
      </c>
      <c r="C77" s="67">
        <v>1246.0452599999999</v>
      </c>
    </row>
    <row r="78" spans="1:3" x14ac:dyDescent="0.25">
      <c r="A78" s="1">
        <v>2016</v>
      </c>
      <c r="B78" s="16" t="s">
        <v>38</v>
      </c>
      <c r="C78" s="67">
        <v>840.14635000000021</v>
      </c>
    </row>
    <row r="79" spans="1:3" x14ac:dyDescent="0.25">
      <c r="A79" s="1">
        <v>2016</v>
      </c>
      <c r="B79" s="16" t="s">
        <v>39</v>
      </c>
      <c r="C79" s="67">
        <v>21.489139999999999</v>
      </c>
    </row>
    <row r="80" spans="1:3" x14ac:dyDescent="0.25">
      <c r="A80" s="1">
        <v>2016</v>
      </c>
      <c r="B80" s="16" t="s">
        <v>40</v>
      </c>
      <c r="C80" s="67">
        <v>228.65555000000003</v>
      </c>
    </row>
    <row r="81" spans="1:3" x14ac:dyDescent="0.25">
      <c r="A81" s="1">
        <v>2016</v>
      </c>
      <c r="B81" s="16" t="s">
        <v>41</v>
      </c>
      <c r="C81" s="67">
        <v>37.232520000000001</v>
      </c>
    </row>
    <row r="82" spans="1:3" x14ac:dyDescent="0.25">
      <c r="A82" s="1">
        <v>2016</v>
      </c>
      <c r="B82" s="16" t="s">
        <v>42</v>
      </c>
      <c r="C82" s="67">
        <v>313.26830999999987</v>
      </c>
    </row>
    <row r="83" spans="1:3" x14ac:dyDescent="0.25">
      <c r="A83" s="1">
        <v>2016</v>
      </c>
      <c r="B83" s="16" t="s">
        <v>4</v>
      </c>
      <c r="C83" s="67">
        <v>2334.8699499999998</v>
      </c>
    </row>
    <row r="84" spans="1:3" x14ac:dyDescent="0.25">
      <c r="A84" s="1">
        <v>2016</v>
      </c>
      <c r="B84" s="16" t="s">
        <v>7</v>
      </c>
      <c r="C84" s="67">
        <v>1459.93642</v>
      </c>
    </row>
    <row r="85" spans="1:3" x14ac:dyDescent="0.25">
      <c r="A85" s="1">
        <v>2016</v>
      </c>
      <c r="B85" s="16" t="s">
        <v>43</v>
      </c>
      <c r="C85" s="67">
        <v>1282.9566599999994</v>
      </c>
    </row>
    <row r="86" spans="1:3" x14ac:dyDescent="0.25">
      <c r="A86" s="1">
        <v>2016</v>
      </c>
      <c r="B86" s="16" t="s">
        <v>44</v>
      </c>
      <c r="C86" s="67">
        <v>409.56026999999978</v>
      </c>
    </row>
    <row r="87" spans="1:3" x14ac:dyDescent="0.25">
      <c r="A87" s="1">
        <v>2016</v>
      </c>
      <c r="B87" s="16" t="s">
        <v>45</v>
      </c>
      <c r="C87" s="67">
        <v>41.491180000000028</v>
      </c>
    </row>
    <row r="88" spans="1:3" x14ac:dyDescent="0.25">
      <c r="A88" s="1">
        <v>2016</v>
      </c>
      <c r="B88" s="16" t="s">
        <v>46</v>
      </c>
      <c r="C88" s="67">
        <v>141.6583</v>
      </c>
    </row>
    <row r="89" spans="1:3" x14ac:dyDescent="0.25">
      <c r="A89" s="1">
        <v>2016</v>
      </c>
      <c r="B89" s="16" t="s">
        <v>47</v>
      </c>
      <c r="C89" s="67">
        <v>124.18133999999998</v>
      </c>
    </row>
    <row r="90" spans="1:3" x14ac:dyDescent="0.25">
      <c r="A90" s="1">
        <v>2016</v>
      </c>
      <c r="B90" s="16" t="s">
        <v>48</v>
      </c>
      <c r="C90" s="67">
        <v>29.311140000000005</v>
      </c>
    </row>
    <row r="91" spans="1:3" x14ac:dyDescent="0.25">
      <c r="A91" s="1">
        <v>2016</v>
      </c>
      <c r="B91" s="16" t="s">
        <v>1</v>
      </c>
      <c r="C91" s="67">
        <v>0</v>
      </c>
    </row>
    <row r="92" spans="1:3" x14ac:dyDescent="0.25">
      <c r="A92" s="1">
        <v>2016</v>
      </c>
      <c r="B92" s="16" t="s">
        <v>49</v>
      </c>
      <c r="C92" s="67">
        <v>149.91389999999998</v>
      </c>
    </row>
    <row r="93" spans="1:3" x14ac:dyDescent="0.25">
      <c r="A93" s="1">
        <v>2016</v>
      </c>
      <c r="B93" s="16" t="s">
        <v>50</v>
      </c>
      <c r="C93" s="67">
        <v>308.51544000000001</v>
      </c>
    </row>
    <row r="94" spans="1:3" x14ac:dyDescent="0.25">
      <c r="A94" s="1">
        <v>2016</v>
      </c>
      <c r="B94" s="16" t="s">
        <v>51</v>
      </c>
      <c r="C94" s="67">
        <v>231.59590999999992</v>
      </c>
    </row>
    <row r="95" spans="1:3" x14ac:dyDescent="0.25">
      <c r="A95" s="1">
        <v>2016</v>
      </c>
      <c r="B95" s="16" t="s">
        <v>52</v>
      </c>
      <c r="C95" s="67">
        <v>117.69508000000002</v>
      </c>
    </row>
    <row r="96" spans="1:3" x14ac:dyDescent="0.25">
      <c r="A96" s="1">
        <v>2016</v>
      </c>
      <c r="B96" s="16" t="s">
        <v>53</v>
      </c>
      <c r="C96" s="67">
        <v>298.79908999999998</v>
      </c>
    </row>
    <row r="97" spans="1:3" x14ac:dyDescent="0.25">
      <c r="A97" s="1">
        <v>2016</v>
      </c>
      <c r="B97" s="16" t="s">
        <v>54</v>
      </c>
      <c r="C97" s="67">
        <v>78.70833999999995</v>
      </c>
    </row>
    <row r="98" spans="1:3" x14ac:dyDescent="0.25">
      <c r="A98" s="1">
        <v>2016</v>
      </c>
      <c r="B98" s="16" t="s">
        <v>55</v>
      </c>
      <c r="C98" s="67">
        <v>993.99956999999995</v>
      </c>
    </row>
    <row r="99" spans="1:3" x14ac:dyDescent="0.25">
      <c r="A99" s="1">
        <v>2016</v>
      </c>
      <c r="B99" s="16" t="s">
        <v>56</v>
      </c>
      <c r="C99" s="67">
        <v>253.39664999999999</v>
      </c>
    </row>
    <row r="100" spans="1:3" x14ac:dyDescent="0.25">
      <c r="A100" s="1">
        <v>2016</v>
      </c>
      <c r="B100" s="16" t="s">
        <v>57</v>
      </c>
      <c r="C100" s="67">
        <v>135.72476000000003</v>
      </c>
    </row>
    <row r="101" spans="1:3" x14ac:dyDescent="0.25">
      <c r="A101" s="1">
        <v>2016</v>
      </c>
      <c r="B101" s="16" t="s">
        <v>58</v>
      </c>
      <c r="C101" s="67">
        <v>114.24329999999999</v>
      </c>
    </row>
    <row r="102" spans="1:3" x14ac:dyDescent="0.25">
      <c r="A102" s="1">
        <v>2016</v>
      </c>
      <c r="B102" s="16" t="s">
        <v>59</v>
      </c>
      <c r="C102" s="67">
        <v>318.42644999999987</v>
      </c>
    </row>
    <row r="103" spans="1:3" x14ac:dyDescent="0.25">
      <c r="A103" s="1">
        <v>2016</v>
      </c>
      <c r="B103" s="16" t="s">
        <v>60</v>
      </c>
      <c r="C103" s="67">
        <v>46.595229999999972</v>
      </c>
    </row>
    <row r="104" spans="1:3" x14ac:dyDescent="0.25">
      <c r="A104" s="1">
        <v>2016</v>
      </c>
      <c r="B104" s="16" t="s">
        <v>61</v>
      </c>
      <c r="C104" s="67">
        <v>160.80858000000001</v>
      </c>
    </row>
    <row r="105" spans="1:3" x14ac:dyDescent="0.25">
      <c r="A105" s="1">
        <v>2016</v>
      </c>
      <c r="B105" s="16" t="s">
        <v>62</v>
      </c>
      <c r="C105" s="67">
        <v>186.79524999999998</v>
      </c>
    </row>
    <row r="106" spans="1:3" x14ac:dyDescent="0.25">
      <c r="A106" s="1">
        <v>2016</v>
      </c>
      <c r="B106" s="16" t="s">
        <v>63</v>
      </c>
      <c r="C106" s="67">
        <v>59.304849999999995</v>
      </c>
    </row>
    <row r="107" spans="1:3" x14ac:dyDescent="0.25">
      <c r="A107" s="1">
        <v>2016</v>
      </c>
      <c r="B107" s="16" t="s">
        <v>64</v>
      </c>
      <c r="C107" s="67">
        <v>965.1361999999998</v>
      </c>
    </row>
    <row r="108" spans="1:3" x14ac:dyDescent="0.25">
      <c r="A108" s="1">
        <v>2016</v>
      </c>
      <c r="B108" s="16" t="s">
        <v>65</v>
      </c>
      <c r="C108" s="67">
        <v>26.74617000000001</v>
      </c>
    </row>
    <row r="109" spans="1:3" x14ac:dyDescent="0.25">
      <c r="A109" s="1">
        <v>2016</v>
      </c>
      <c r="B109" s="16" t="s">
        <v>8</v>
      </c>
      <c r="C109" s="67">
        <v>787.43279999999993</v>
      </c>
    </row>
    <row r="110" spans="1:3" x14ac:dyDescent="0.25">
      <c r="A110" s="1">
        <v>2016</v>
      </c>
      <c r="B110" s="16" t="s">
        <v>66</v>
      </c>
      <c r="C110" s="67">
        <v>94.623750000000044</v>
      </c>
    </row>
    <row r="111" spans="1:3" x14ac:dyDescent="0.25">
      <c r="A111" s="1">
        <v>2016</v>
      </c>
      <c r="B111" s="16" t="s">
        <v>67</v>
      </c>
      <c r="C111" s="67">
        <v>54.147930000000009</v>
      </c>
    </row>
    <row r="112" spans="1:3" x14ac:dyDescent="0.25">
      <c r="A112" s="1">
        <v>2016</v>
      </c>
      <c r="B112" s="16" t="s">
        <v>68</v>
      </c>
      <c r="C112" s="67">
        <v>41.093710000000002</v>
      </c>
    </row>
    <row r="113" spans="1:3" x14ac:dyDescent="0.25">
      <c r="A113" s="1">
        <v>2016</v>
      </c>
      <c r="B113" s="16" t="s">
        <v>69</v>
      </c>
      <c r="C113" s="67">
        <v>34.223480000000009</v>
      </c>
    </row>
    <row r="114" spans="1:3" x14ac:dyDescent="0.25">
      <c r="A114" s="1">
        <v>2016</v>
      </c>
      <c r="B114" s="16" t="s">
        <v>70</v>
      </c>
      <c r="C114" s="67">
        <v>19.932469999999991</v>
      </c>
    </row>
    <row r="115" spans="1:3" x14ac:dyDescent="0.25">
      <c r="A115" s="1">
        <v>2016</v>
      </c>
      <c r="B115" s="16" t="s">
        <v>71</v>
      </c>
      <c r="C115" s="67">
        <v>546.1345399999999</v>
      </c>
    </row>
    <row r="116" spans="1:3" x14ac:dyDescent="0.25">
      <c r="A116" s="1">
        <v>2017</v>
      </c>
      <c r="B116" s="16" t="s">
        <v>22</v>
      </c>
      <c r="C116" s="67">
        <v>106.20315000000004</v>
      </c>
    </row>
    <row r="117" spans="1:3" x14ac:dyDescent="0.25">
      <c r="A117" s="1">
        <v>2017</v>
      </c>
      <c r="B117" s="16" t="s">
        <v>23</v>
      </c>
      <c r="C117" s="67">
        <v>363.71854999999994</v>
      </c>
    </row>
    <row r="118" spans="1:3" x14ac:dyDescent="0.25">
      <c r="A118" s="1">
        <v>2017</v>
      </c>
      <c r="B118" s="16" t="s">
        <v>24</v>
      </c>
      <c r="C118" s="67">
        <v>48.723340000000007</v>
      </c>
    </row>
    <row r="119" spans="1:3" x14ac:dyDescent="0.25">
      <c r="A119" s="1">
        <v>2017</v>
      </c>
      <c r="B119" s="16" t="s">
        <v>25</v>
      </c>
      <c r="C119" s="67">
        <v>32.646650000000001</v>
      </c>
    </row>
    <row r="120" spans="1:3" x14ac:dyDescent="0.25">
      <c r="A120" s="1">
        <v>2017</v>
      </c>
      <c r="B120" s="16" t="s">
        <v>5</v>
      </c>
      <c r="C120" s="67">
        <v>0</v>
      </c>
    </row>
    <row r="121" spans="1:3" x14ac:dyDescent="0.25">
      <c r="A121" s="1">
        <v>2017</v>
      </c>
      <c r="B121" s="16" t="s">
        <v>26</v>
      </c>
      <c r="C121" s="67">
        <v>315.96960000000036</v>
      </c>
    </row>
    <row r="122" spans="1:3" x14ac:dyDescent="0.25">
      <c r="A122" s="1">
        <v>2017</v>
      </c>
      <c r="B122" s="16" t="s">
        <v>27</v>
      </c>
      <c r="C122" s="67">
        <v>397.33933999999988</v>
      </c>
    </row>
    <row r="123" spans="1:3" x14ac:dyDescent="0.25">
      <c r="A123" s="1">
        <v>2017</v>
      </c>
      <c r="B123" s="16" t="s">
        <v>28</v>
      </c>
      <c r="C123" s="67">
        <v>145.69133999999997</v>
      </c>
    </row>
    <row r="124" spans="1:3" x14ac:dyDescent="0.25">
      <c r="A124" s="1">
        <v>2017</v>
      </c>
      <c r="B124" s="16" t="s">
        <v>29</v>
      </c>
      <c r="C124" s="67">
        <v>127.62667</v>
      </c>
    </row>
    <row r="125" spans="1:3" x14ac:dyDescent="0.25">
      <c r="A125" s="1">
        <v>2017</v>
      </c>
      <c r="B125" s="16" t="s">
        <v>30</v>
      </c>
      <c r="C125" s="67">
        <v>2.1295899999999994</v>
      </c>
    </row>
    <row r="126" spans="1:3" x14ac:dyDescent="0.25">
      <c r="A126" s="1">
        <v>2017</v>
      </c>
      <c r="B126" s="16" t="s">
        <v>31</v>
      </c>
      <c r="C126" s="67">
        <v>127.97221000000003</v>
      </c>
    </row>
    <row r="127" spans="1:3" x14ac:dyDescent="0.25">
      <c r="A127" s="1">
        <v>2017</v>
      </c>
      <c r="B127" s="16" t="s">
        <v>32</v>
      </c>
      <c r="C127" s="67">
        <v>7.127819999999998</v>
      </c>
    </row>
    <row r="128" spans="1:3" x14ac:dyDescent="0.25">
      <c r="A128" s="1">
        <v>2017</v>
      </c>
      <c r="B128" s="16" t="s">
        <v>33</v>
      </c>
      <c r="C128" s="67">
        <v>2422.3197000000005</v>
      </c>
    </row>
    <row r="129" spans="1:3" x14ac:dyDescent="0.25">
      <c r="A129" s="1">
        <v>2017</v>
      </c>
      <c r="B129" s="16" t="s">
        <v>34</v>
      </c>
      <c r="C129" s="67">
        <v>1627.864350000001</v>
      </c>
    </row>
    <row r="130" spans="1:3" x14ac:dyDescent="0.25">
      <c r="A130" s="1">
        <v>2017</v>
      </c>
      <c r="B130" s="16" t="s">
        <v>35</v>
      </c>
      <c r="C130" s="67">
        <v>26.215789999999995</v>
      </c>
    </row>
    <row r="131" spans="1:3" x14ac:dyDescent="0.25">
      <c r="A131" s="1">
        <v>2017</v>
      </c>
      <c r="B131" s="16" t="s">
        <v>3</v>
      </c>
      <c r="C131" s="67">
        <v>0</v>
      </c>
    </row>
    <row r="132" spans="1:3" x14ac:dyDescent="0.25">
      <c r="A132" s="1">
        <v>2017</v>
      </c>
      <c r="B132" s="16" t="s">
        <v>36</v>
      </c>
      <c r="C132" s="67">
        <v>95.835799999999992</v>
      </c>
    </row>
    <row r="133" spans="1:3" x14ac:dyDescent="0.25">
      <c r="A133" s="1">
        <v>2017</v>
      </c>
      <c r="B133" s="16" t="s">
        <v>37</v>
      </c>
      <c r="C133" s="67">
        <v>5.4223299999999943</v>
      </c>
    </row>
    <row r="134" spans="1:3" x14ac:dyDescent="0.25">
      <c r="A134" s="1">
        <v>2017</v>
      </c>
      <c r="B134" s="16" t="s">
        <v>6</v>
      </c>
      <c r="C134" s="67">
        <v>1322.7078000000001</v>
      </c>
    </row>
    <row r="135" spans="1:3" x14ac:dyDescent="0.25">
      <c r="A135" s="1">
        <v>2017</v>
      </c>
      <c r="B135" s="16" t="s">
        <v>38</v>
      </c>
      <c r="C135" s="67">
        <v>871.09931999999992</v>
      </c>
    </row>
    <row r="136" spans="1:3" x14ac:dyDescent="0.25">
      <c r="A136" s="1">
        <v>2017</v>
      </c>
      <c r="B136" s="16" t="s">
        <v>39</v>
      </c>
      <c r="C136" s="67">
        <v>23.64417000000001</v>
      </c>
    </row>
    <row r="137" spans="1:3" x14ac:dyDescent="0.25">
      <c r="A137" s="1">
        <v>2017</v>
      </c>
      <c r="B137" s="16" t="s">
        <v>40</v>
      </c>
      <c r="C137" s="67">
        <v>235.90713</v>
      </c>
    </row>
    <row r="138" spans="1:3" x14ac:dyDescent="0.25">
      <c r="A138" s="1">
        <v>2017</v>
      </c>
      <c r="B138" s="16" t="s">
        <v>41</v>
      </c>
      <c r="C138" s="67">
        <v>40.226869999999991</v>
      </c>
    </row>
    <row r="139" spans="1:3" x14ac:dyDescent="0.25">
      <c r="A139" s="1">
        <v>2017</v>
      </c>
      <c r="B139" s="16" t="s">
        <v>42</v>
      </c>
      <c r="C139" s="67">
        <v>323.22058000000004</v>
      </c>
    </row>
    <row r="140" spans="1:3" x14ac:dyDescent="0.25">
      <c r="A140" s="1">
        <v>2017</v>
      </c>
      <c r="B140" s="16" t="s">
        <v>4</v>
      </c>
      <c r="C140" s="67">
        <v>2655.1655700000001</v>
      </c>
    </row>
    <row r="141" spans="1:3" x14ac:dyDescent="0.25">
      <c r="A141" s="1">
        <v>2017</v>
      </c>
      <c r="B141" s="16" t="s">
        <v>7</v>
      </c>
      <c r="C141" s="67">
        <v>1549.7585700000004</v>
      </c>
    </row>
    <row r="142" spans="1:3" x14ac:dyDescent="0.25">
      <c r="A142" s="1">
        <v>2017</v>
      </c>
      <c r="B142" s="16" t="s">
        <v>43</v>
      </c>
      <c r="C142" s="67">
        <v>1333.8686800000003</v>
      </c>
    </row>
    <row r="143" spans="1:3" x14ac:dyDescent="0.25">
      <c r="A143" s="1">
        <v>2017</v>
      </c>
      <c r="B143" s="16" t="s">
        <v>44</v>
      </c>
      <c r="C143" s="67">
        <v>425.47343000000001</v>
      </c>
    </row>
    <row r="144" spans="1:3" x14ac:dyDescent="0.25">
      <c r="A144" s="1">
        <v>2017</v>
      </c>
      <c r="B144" s="16" t="s">
        <v>45</v>
      </c>
      <c r="C144" s="67">
        <v>38.962070000000011</v>
      </c>
    </row>
    <row r="145" spans="1:3" x14ac:dyDescent="0.25">
      <c r="A145" s="1">
        <v>2017</v>
      </c>
      <c r="B145" s="16" t="s">
        <v>46</v>
      </c>
      <c r="C145" s="67">
        <v>151.60258000000007</v>
      </c>
    </row>
    <row r="146" spans="1:3" x14ac:dyDescent="0.25">
      <c r="A146" s="1">
        <v>2017</v>
      </c>
      <c r="B146" s="16" t="s">
        <v>47</v>
      </c>
      <c r="C146" s="67">
        <v>129.43660000000003</v>
      </c>
    </row>
    <row r="147" spans="1:3" x14ac:dyDescent="0.25">
      <c r="A147" s="1">
        <v>2017</v>
      </c>
      <c r="B147" s="16" t="s">
        <v>48</v>
      </c>
      <c r="C147" s="67">
        <v>31.099889999999974</v>
      </c>
    </row>
    <row r="148" spans="1:3" x14ac:dyDescent="0.25">
      <c r="A148" s="1">
        <v>2017</v>
      </c>
      <c r="B148" s="16" t="s">
        <v>1</v>
      </c>
      <c r="C148" s="67">
        <v>0</v>
      </c>
    </row>
    <row r="149" spans="1:3" x14ac:dyDescent="0.25">
      <c r="A149" s="1">
        <v>2017</v>
      </c>
      <c r="B149" s="16" t="s">
        <v>49</v>
      </c>
      <c r="C149" s="67">
        <v>154.21600999999998</v>
      </c>
    </row>
    <row r="150" spans="1:3" x14ac:dyDescent="0.25">
      <c r="A150" s="1">
        <v>2017</v>
      </c>
      <c r="B150" s="16" t="s">
        <v>50</v>
      </c>
      <c r="C150" s="67">
        <v>318.93982999999997</v>
      </c>
    </row>
    <row r="151" spans="1:3" x14ac:dyDescent="0.25">
      <c r="A151" s="1">
        <v>2017</v>
      </c>
      <c r="B151" s="16" t="s">
        <v>51</v>
      </c>
      <c r="C151" s="67">
        <v>238.97606999999994</v>
      </c>
    </row>
    <row r="152" spans="1:3" x14ac:dyDescent="0.25">
      <c r="A152" s="1">
        <v>2017</v>
      </c>
      <c r="B152" s="16" t="s">
        <v>52</v>
      </c>
      <c r="C152" s="67">
        <v>127.60201000000005</v>
      </c>
    </row>
    <row r="153" spans="1:3" x14ac:dyDescent="0.25">
      <c r="A153" s="1">
        <v>2017</v>
      </c>
      <c r="B153" s="16" t="s">
        <v>53</v>
      </c>
      <c r="C153" s="67">
        <v>301.08608999999996</v>
      </c>
    </row>
    <row r="154" spans="1:3" x14ac:dyDescent="0.25">
      <c r="A154" s="1">
        <v>2017</v>
      </c>
      <c r="B154" s="16" t="s">
        <v>54</v>
      </c>
      <c r="C154" s="67">
        <v>82.581699999999998</v>
      </c>
    </row>
    <row r="155" spans="1:3" x14ac:dyDescent="0.25">
      <c r="A155" s="1">
        <v>2017</v>
      </c>
      <c r="B155" s="16" t="s">
        <v>55</v>
      </c>
      <c r="C155" s="67">
        <v>993.99956999999995</v>
      </c>
    </row>
    <row r="156" spans="1:3" x14ac:dyDescent="0.25">
      <c r="A156" s="1">
        <v>2017</v>
      </c>
      <c r="B156" s="16" t="s">
        <v>56</v>
      </c>
      <c r="C156" s="67">
        <v>268.98676000000006</v>
      </c>
    </row>
    <row r="157" spans="1:3" x14ac:dyDescent="0.25">
      <c r="A157" s="1">
        <v>2017</v>
      </c>
      <c r="B157" s="16" t="s">
        <v>57</v>
      </c>
      <c r="C157" s="67">
        <v>141.45555999999996</v>
      </c>
    </row>
    <row r="158" spans="1:3" x14ac:dyDescent="0.25">
      <c r="A158" s="1">
        <v>2017</v>
      </c>
      <c r="B158" s="16" t="s">
        <v>58</v>
      </c>
      <c r="C158" s="67">
        <v>119.06716999999996</v>
      </c>
    </row>
    <row r="159" spans="1:3" x14ac:dyDescent="0.25">
      <c r="A159" s="1">
        <v>2017</v>
      </c>
      <c r="B159" s="16" t="s">
        <v>59</v>
      </c>
      <c r="C159" s="67">
        <v>330.82247999999998</v>
      </c>
    </row>
    <row r="160" spans="1:3" x14ac:dyDescent="0.25">
      <c r="A160" s="1">
        <v>2017</v>
      </c>
      <c r="B160" s="16" t="s">
        <v>60</v>
      </c>
      <c r="C160" s="67">
        <v>48.563310000000001</v>
      </c>
    </row>
    <row r="161" spans="1:3" x14ac:dyDescent="0.25">
      <c r="A161" s="1">
        <v>2017</v>
      </c>
      <c r="B161" s="16" t="s">
        <v>61</v>
      </c>
      <c r="C161" s="67">
        <v>167.18554999999998</v>
      </c>
    </row>
    <row r="162" spans="1:3" x14ac:dyDescent="0.25">
      <c r="A162" s="1">
        <v>2017</v>
      </c>
      <c r="B162" s="16" t="s">
        <v>62</v>
      </c>
      <c r="C162" s="67">
        <v>244.63409000000013</v>
      </c>
    </row>
    <row r="163" spans="1:3" x14ac:dyDescent="0.25">
      <c r="A163" s="1">
        <v>2017</v>
      </c>
      <c r="B163" s="16" t="s">
        <v>63</v>
      </c>
      <c r="C163" s="67">
        <v>61.656230000000001</v>
      </c>
    </row>
    <row r="164" spans="1:3" x14ac:dyDescent="0.25">
      <c r="A164" s="1">
        <v>2017</v>
      </c>
      <c r="B164" s="16" t="s">
        <v>64</v>
      </c>
      <c r="C164" s="67">
        <v>983.15563999999995</v>
      </c>
    </row>
    <row r="165" spans="1:3" x14ac:dyDescent="0.25">
      <c r="A165" s="1">
        <v>2017</v>
      </c>
      <c r="B165" s="16" t="s">
        <v>65</v>
      </c>
      <c r="C165" s="67">
        <v>27.731569999999998</v>
      </c>
    </row>
    <row r="166" spans="1:3" x14ac:dyDescent="0.25">
      <c r="A166" s="1">
        <v>2017</v>
      </c>
      <c r="B166" s="16" t="s">
        <v>8</v>
      </c>
      <c r="C166" s="67">
        <v>835.87935000000016</v>
      </c>
    </row>
    <row r="167" spans="1:3" x14ac:dyDescent="0.25">
      <c r="A167" s="1">
        <v>2017</v>
      </c>
      <c r="B167" s="16" t="s">
        <v>66</v>
      </c>
      <c r="C167" s="67">
        <v>98.630910000000014</v>
      </c>
    </row>
    <row r="168" spans="1:3" x14ac:dyDescent="0.25">
      <c r="A168" s="1">
        <v>2017</v>
      </c>
      <c r="B168" s="16" t="s">
        <v>67</v>
      </c>
      <c r="C168" s="67">
        <v>56.835260000000005</v>
      </c>
    </row>
    <row r="169" spans="1:3" x14ac:dyDescent="0.25">
      <c r="A169" s="1">
        <v>2017</v>
      </c>
      <c r="B169" s="16" t="s">
        <v>68</v>
      </c>
      <c r="C169" s="67">
        <v>42.539589999999983</v>
      </c>
    </row>
    <row r="170" spans="1:3" x14ac:dyDescent="0.25">
      <c r="A170" s="1">
        <v>2017</v>
      </c>
      <c r="B170" s="16" t="s">
        <v>69</v>
      </c>
      <c r="C170" s="67">
        <v>35.626699999999978</v>
      </c>
    </row>
    <row r="171" spans="1:3" x14ac:dyDescent="0.25">
      <c r="A171" s="1">
        <v>2017</v>
      </c>
      <c r="B171" s="16" t="s">
        <v>70</v>
      </c>
      <c r="C171" s="67">
        <v>20.777999999999995</v>
      </c>
    </row>
    <row r="172" spans="1:3" x14ac:dyDescent="0.25">
      <c r="A172" s="1">
        <v>2017</v>
      </c>
      <c r="B172" s="16" t="s">
        <v>71</v>
      </c>
      <c r="C172" s="67">
        <v>563.4823100000001</v>
      </c>
    </row>
    <row r="173" spans="1:3" x14ac:dyDescent="0.25">
      <c r="A173" s="1">
        <v>2018</v>
      </c>
      <c r="B173" s="16" t="s">
        <v>22</v>
      </c>
      <c r="C173" s="67">
        <v>110.45893999999998</v>
      </c>
    </row>
    <row r="174" spans="1:3" x14ac:dyDescent="0.25">
      <c r="A174" s="1">
        <v>2018</v>
      </c>
      <c r="B174" s="16" t="s">
        <v>23</v>
      </c>
      <c r="C174" s="67">
        <v>374.41562999999985</v>
      </c>
    </row>
    <row r="175" spans="1:3" x14ac:dyDescent="0.25">
      <c r="A175" s="1">
        <v>2018</v>
      </c>
      <c r="B175" s="16" t="s">
        <v>24</v>
      </c>
      <c r="C175" s="67">
        <v>50.676219999999979</v>
      </c>
    </row>
    <row r="176" spans="1:3" x14ac:dyDescent="0.25">
      <c r="A176" s="1">
        <v>2018</v>
      </c>
      <c r="B176" s="16" t="s">
        <v>25</v>
      </c>
      <c r="C176" s="67">
        <v>33.273860000000006</v>
      </c>
    </row>
    <row r="177" spans="1:3" x14ac:dyDescent="0.25">
      <c r="A177" s="1">
        <v>2018</v>
      </c>
      <c r="B177" s="16" t="s">
        <v>5</v>
      </c>
      <c r="C177" s="67">
        <v>0</v>
      </c>
    </row>
    <row r="178" spans="1:3" x14ac:dyDescent="0.25">
      <c r="A178" s="1">
        <v>2018</v>
      </c>
      <c r="B178" s="16" t="s">
        <v>26</v>
      </c>
      <c r="C178" s="67">
        <v>328.54696999999982</v>
      </c>
    </row>
    <row r="179" spans="1:3" x14ac:dyDescent="0.25">
      <c r="A179" s="1">
        <v>2018</v>
      </c>
      <c r="B179" s="16" t="s">
        <v>27</v>
      </c>
      <c r="C179" s="67">
        <v>413.29807</v>
      </c>
    </row>
    <row r="180" spans="1:3" x14ac:dyDescent="0.25">
      <c r="A180" s="1">
        <v>2018</v>
      </c>
      <c r="B180" s="16" t="s">
        <v>28</v>
      </c>
      <c r="C180" s="67">
        <v>151.52941000000004</v>
      </c>
    </row>
    <row r="181" spans="1:3" x14ac:dyDescent="0.25">
      <c r="A181" s="1">
        <v>2018</v>
      </c>
      <c r="B181" s="16" t="s">
        <v>29</v>
      </c>
      <c r="C181" s="67">
        <v>130.40047999999999</v>
      </c>
    </row>
    <row r="182" spans="1:3" x14ac:dyDescent="0.25">
      <c r="A182" s="1">
        <v>2018</v>
      </c>
      <c r="B182" s="16" t="s">
        <v>30</v>
      </c>
      <c r="C182" s="67">
        <v>2.2241000000000017</v>
      </c>
    </row>
    <row r="183" spans="1:3" x14ac:dyDescent="0.25">
      <c r="A183" s="1">
        <v>2018</v>
      </c>
      <c r="B183" s="16" t="s">
        <v>31</v>
      </c>
      <c r="C183" s="67">
        <v>132.79399000000001</v>
      </c>
    </row>
    <row r="184" spans="1:3" x14ac:dyDescent="0.25">
      <c r="A184" s="1">
        <v>2018</v>
      </c>
      <c r="B184" s="16" t="s">
        <v>32</v>
      </c>
      <c r="C184" s="67">
        <v>7.2637599999999987</v>
      </c>
    </row>
    <row r="185" spans="1:3" x14ac:dyDescent="0.25">
      <c r="A185" s="1">
        <v>2018</v>
      </c>
      <c r="B185" s="16" t="s">
        <v>33</v>
      </c>
      <c r="C185" s="67">
        <v>2518.4369599999986</v>
      </c>
    </row>
    <row r="186" spans="1:3" x14ac:dyDescent="0.25">
      <c r="A186" s="1">
        <v>2018</v>
      </c>
      <c r="B186" s="16" t="s">
        <v>34</v>
      </c>
      <c r="C186" s="67">
        <v>1697.3515600000007</v>
      </c>
    </row>
    <row r="187" spans="1:3" x14ac:dyDescent="0.25">
      <c r="A187" s="1">
        <v>2018</v>
      </c>
      <c r="B187" s="16" t="s">
        <v>35</v>
      </c>
      <c r="C187" s="67">
        <v>26.628680000000006</v>
      </c>
    </row>
    <row r="188" spans="1:3" x14ac:dyDescent="0.25">
      <c r="A188" s="1">
        <v>2018</v>
      </c>
      <c r="B188" s="16" t="s">
        <v>3</v>
      </c>
      <c r="C188" s="67">
        <v>0</v>
      </c>
    </row>
    <row r="189" spans="1:3" x14ac:dyDescent="0.25">
      <c r="A189" s="1">
        <v>2018</v>
      </c>
      <c r="B189" s="16" t="s">
        <v>36</v>
      </c>
      <c r="C189" s="67">
        <v>99.631580000000014</v>
      </c>
    </row>
    <row r="190" spans="1:3" x14ac:dyDescent="0.25">
      <c r="A190" s="1">
        <v>2018</v>
      </c>
      <c r="B190" s="16" t="s">
        <v>37</v>
      </c>
      <c r="C190" s="67">
        <v>5.5509200000000014</v>
      </c>
    </row>
    <row r="191" spans="1:3" x14ac:dyDescent="0.25">
      <c r="A191" s="1">
        <v>2018</v>
      </c>
      <c r="B191" s="16" t="s">
        <v>6</v>
      </c>
      <c r="C191" s="67">
        <v>1397.5390200000002</v>
      </c>
    </row>
    <row r="192" spans="1:3" x14ac:dyDescent="0.25">
      <c r="A192" s="1">
        <v>2018</v>
      </c>
      <c r="B192" s="16" t="s">
        <v>38</v>
      </c>
      <c r="C192" s="67">
        <v>896.74806999999987</v>
      </c>
    </row>
    <row r="193" spans="1:3" x14ac:dyDescent="0.25">
      <c r="A193" s="1">
        <v>2018</v>
      </c>
      <c r="B193" s="16" t="s">
        <v>39</v>
      </c>
      <c r="C193" s="67">
        <v>24.578770000000002</v>
      </c>
    </row>
    <row r="194" spans="1:3" x14ac:dyDescent="0.25">
      <c r="A194" s="1">
        <v>2018</v>
      </c>
      <c r="B194" s="16" t="s">
        <v>40</v>
      </c>
      <c r="C194" s="67">
        <v>241.65437999999995</v>
      </c>
    </row>
    <row r="195" spans="1:3" x14ac:dyDescent="0.25">
      <c r="A195" s="1">
        <v>2018</v>
      </c>
      <c r="B195" s="16" t="s">
        <v>41</v>
      </c>
      <c r="C195" s="67">
        <v>45.443230000000021</v>
      </c>
    </row>
    <row r="196" spans="1:3" x14ac:dyDescent="0.25">
      <c r="A196" s="1">
        <v>2018</v>
      </c>
      <c r="B196" s="16" t="s">
        <v>42</v>
      </c>
      <c r="C196" s="67">
        <v>331.12178000000006</v>
      </c>
    </row>
    <row r="197" spans="1:3" x14ac:dyDescent="0.25">
      <c r="A197" s="1">
        <v>2018</v>
      </c>
      <c r="B197" s="16" t="s">
        <v>4</v>
      </c>
      <c r="C197" s="67">
        <v>3038.5713699999997</v>
      </c>
    </row>
    <row r="198" spans="1:3" x14ac:dyDescent="0.25">
      <c r="A198" s="1">
        <v>2018</v>
      </c>
      <c r="B198" s="16" t="s">
        <v>7</v>
      </c>
      <c r="C198" s="67">
        <v>1637.4351799999999</v>
      </c>
    </row>
    <row r="199" spans="1:3" x14ac:dyDescent="0.25">
      <c r="A199" s="1">
        <v>2018</v>
      </c>
      <c r="B199" s="16" t="s">
        <v>43</v>
      </c>
      <c r="C199" s="67">
        <v>1395.8892600000001</v>
      </c>
    </row>
    <row r="200" spans="1:3" x14ac:dyDescent="0.25">
      <c r="A200" s="1">
        <v>2018</v>
      </c>
      <c r="B200" s="16" t="s">
        <v>44</v>
      </c>
      <c r="C200" s="67">
        <v>438.02530000000007</v>
      </c>
    </row>
    <row r="201" spans="1:3" x14ac:dyDescent="0.25">
      <c r="A201" s="1">
        <v>2018</v>
      </c>
      <c r="B201" s="16" t="s">
        <v>45</v>
      </c>
      <c r="C201" s="67">
        <v>40.106499999999997</v>
      </c>
    </row>
    <row r="202" spans="1:3" x14ac:dyDescent="0.25">
      <c r="A202" s="1">
        <v>2018</v>
      </c>
      <c r="B202" s="16" t="s">
        <v>46</v>
      </c>
      <c r="C202" s="67">
        <v>161.57033000000007</v>
      </c>
    </row>
    <row r="203" spans="1:3" x14ac:dyDescent="0.25">
      <c r="A203" s="1">
        <v>2018</v>
      </c>
      <c r="B203" s="16" t="s">
        <v>47</v>
      </c>
      <c r="C203" s="67">
        <v>134.63229000000004</v>
      </c>
    </row>
    <row r="204" spans="1:3" x14ac:dyDescent="0.25">
      <c r="A204" s="1">
        <v>2018</v>
      </c>
      <c r="B204" s="16" t="s">
        <v>48</v>
      </c>
      <c r="C204" s="67">
        <v>32.734539999999981</v>
      </c>
    </row>
    <row r="205" spans="1:3" x14ac:dyDescent="0.25">
      <c r="A205" s="1">
        <v>2018</v>
      </c>
      <c r="B205" s="16" t="s">
        <v>1</v>
      </c>
      <c r="C205" s="67">
        <v>0</v>
      </c>
    </row>
    <row r="206" spans="1:3" x14ac:dyDescent="0.25">
      <c r="A206" s="1">
        <v>2018</v>
      </c>
      <c r="B206" s="16" t="s">
        <v>49</v>
      </c>
      <c r="C206" s="67">
        <v>157.16570999999993</v>
      </c>
    </row>
    <row r="207" spans="1:3" x14ac:dyDescent="0.25">
      <c r="A207" s="1">
        <v>2018</v>
      </c>
      <c r="B207" s="16" t="s">
        <v>50</v>
      </c>
      <c r="C207" s="67">
        <v>326.69484</v>
      </c>
    </row>
    <row r="208" spans="1:3" x14ac:dyDescent="0.25">
      <c r="A208" s="1">
        <v>2018</v>
      </c>
      <c r="B208" s="16" t="s">
        <v>51</v>
      </c>
      <c r="C208" s="67">
        <v>244.85295999999994</v>
      </c>
    </row>
    <row r="209" spans="1:3" x14ac:dyDescent="0.25">
      <c r="A209" s="1">
        <v>2018</v>
      </c>
      <c r="B209" s="16" t="s">
        <v>52</v>
      </c>
      <c r="C209" s="67">
        <v>138.26074000000003</v>
      </c>
    </row>
    <row r="210" spans="1:3" x14ac:dyDescent="0.25">
      <c r="A210" s="1">
        <v>2018</v>
      </c>
      <c r="B210" s="16" t="s">
        <v>53</v>
      </c>
      <c r="C210" s="67">
        <v>315.66415999999987</v>
      </c>
    </row>
    <row r="211" spans="1:3" x14ac:dyDescent="0.25">
      <c r="A211" s="1">
        <v>2018</v>
      </c>
      <c r="B211" s="16" t="s">
        <v>54</v>
      </c>
      <c r="C211" s="67">
        <v>85.846679999999978</v>
      </c>
    </row>
    <row r="212" spans="1:3" x14ac:dyDescent="0.25">
      <c r="A212" s="1">
        <v>2018</v>
      </c>
      <c r="B212" s="16" t="s">
        <v>55</v>
      </c>
      <c r="C212" s="67">
        <v>993.99957000000006</v>
      </c>
    </row>
    <row r="213" spans="1:3" x14ac:dyDescent="0.25">
      <c r="A213" s="1">
        <v>2018</v>
      </c>
      <c r="B213" s="16" t="s">
        <v>56</v>
      </c>
      <c r="C213" s="67">
        <v>284.20452999999992</v>
      </c>
    </row>
    <row r="214" spans="1:3" x14ac:dyDescent="0.25">
      <c r="A214" s="1">
        <v>2018</v>
      </c>
      <c r="B214" s="16" t="s">
        <v>57</v>
      </c>
      <c r="C214" s="67">
        <v>147.12129000000002</v>
      </c>
    </row>
    <row r="215" spans="1:3" x14ac:dyDescent="0.25">
      <c r="A215" s="1">
        <v>2018</v>
      </c>
      <c r="B215" s="16" t="s">
        <v>58</v>
      </c>
      <c r="C215" s="67">
        <v>123.83631000000001</v>
      </c>
    </row>
    <row r="216" spans="1:3" x14ac:dyDescent="0.25">
      <c r="A216" s="1">
        <v>2018</v>
      </c>
      <c r="B216" s="16" t="s">
        <v>59</v>
      </c>
      <c r="C216" s="67">
        <v>341.10836000000006</v>
      </c>
    </row>
    <row r="217" spans="1:3" x14ac:dyDescent="0.25">
      <c r="A217" s="1">
        <v>2018</v>
      </c>
      <c r="B217" s="16" t="s">
        <v>60</v>
      </c>
      <c r="C217" s="67">
        <v>50.508910000000007</v>
      </c>
    </row>
    <row r="218" spans="1:3" x14ac:dyDescent="0.25">
      <c r="A218" s="1">
        <v>2018</v>
      </c>
      <c r="B218" s="16" t="s">
        <v>61</v>
      </c>
      <c r="C218" s="67">
        <v>173.48971999999989</v>
      </c>
    </row>
    <row r="219" spans="1:3" x14ac:dyDescent="0.25">
      <c r="A219" s="1">
        <v>2018</v>
      </c>
      <c r="B219" s="16" t="s">
        <v>62</v>
      </c>
      <c r="C219" s="67">
        <v>343.06280000000004</v>
      </c>
    </row>
    <row r="220" spans="1:3" x14ac:dyDescent="0.25">
      <c r="A220" s="1">
        <v>2018</v>
      </c>
      <c r="B220" s="16" t="s">
        <v>63</v>
      </c>
      <c r="C220" s="67">
        <v>63.980789999999992</v>
      </c>
    </row>
    <row r="221" spans="1:3" x14ac:dyDescent="0.25">
      <c r="A221" s="1">
        <v>2018</v>
      </c>
      <c r="B221" s="16" t="s">
        <v>64</v>
      </c>
      <c r="C221" s="67">
        <v>1161.94523</v>
      </c>
    </row>
    <row r="222" spans="1:3" x14ac:dyDescent="0.25">
      <c r="A222" s="1">
        <v>2018</v>
      </c>
      <c r="B222" s="16" t="s">
        <v>65</v>
      </c>
      <c r="C222" s="67">
        <v>28.548010000000009</v>
      </c>
    </row>
    <row r="223" spans="1:3" x14ac:dyDescent="0.25">
      <c r="A223" s="1">
        <v>2018</v>
      </c>
      <c r="B223" s="16" t="s">
        <v>8</v>
      </c>
      <c r="C223" s="67">
        <v>883.16864000000066</v>
      </c>
    </row>
    <row r="224" spans="1:3" x14ac:dyDescent="0.25">
      <c r="A224" s="1">
        <v>2018</v>
      </c>
      <c r="B224" s="16" t="s">
        <v>66</v>
      </c>
      <c r="C224" s="67">
        <v>102.59264</v>
      </c>
    </row>
    <row r="225" spans="1:3" x14ac:dyDescent="0.25">
      <c r="A225" s="1">
        <v>2018</v>
      </c>
      <c r="B225" s="16" t="s">
        <v>67</v>
      </c>
      <c r="C225" s="67">
        <v>59.368719999999996</v>
      </c>
    </row>
    <row r="226" spans="1:3" x14ac:dyDescent="0.25">
      <c r="A226" s="1">
        <v>2018</v>
      </c>
      <c r="B226" s="16" t="s">
        <v>68</v>
      </c>
      <c r="C226" s="67">
        <v>44.324940000000026</v>
      </c>
    </row>
    <row r="227" spans="1:3" x14ac:dyDescent="0.25">
      <c r="A227" s="1">
        <v>2018</v>
      </c>
      <c r="B227" s="16" t="s">
        <v>69</v>
      </c>
      <c r="C227" s="67">
        <v>36.994970000000016</v>
      </c>
    </row>
    <row r="228" spans="1:3" x14ac:dyDescent="0.25">
      <c r="A228" s="1">
        <v>2018</v>
      </c>
      <c r="B228" s="16" t="s">
        <v>70</v>
      </c>
      <c r="C228" s="67">
        <v>21.614020000000004</v>
      </c>
    </row>
    <row r="229" spans="1:3" ht="15.75" thickBot="1" x14ac:dyDescent="0.3">
      <c r="A229" s="40">
        <v>2018</v>
      </c>
      <c r="B229" s="22" t="s">
        <v>71</v>
      </c>
      <c r="C229" s="66">
        <v>585.66162000000008</v>
      </c>
    </row>
    <row r="230" spans="1:3" x14ac:dyDescent="0.25">
      <c r="C230" s="27">
        <f>SUM(C2:C229)</f>
        <v>83195.383459999968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0"/>
  <sheetViews>
    <sheetView workbookViewId="0">
      <selection activeCell="A15" sqref="A15"/>
    </sheetView>
  </sheetViews>
  <sheetFormatPr baseColWidth="10" defaultRowHeight="15" x14ac:dyDescent="0.25"/>
  <cols>
    <col min="1" max="1" width="9" style="12" bestFit="1" customWidth="1"/>
    <col min="2" max="2" width="132.42578125" style="12" customWidth="1"/>
    <col min="3" max="3" width="14.5703125" style="12" bestFit="1" customWidth="1"/>
    <col min="4" max="5" width="14.140625" style="12" bestFit="1" customWidth="1"/>
    <col min="6" max="7" width="14.7109375" style="12" customWidth="1"/>
    <col min="8" max="8" width="36.28515625" style="12" bestFit="1" customWidth="1"/>
    <col min="9" max="10" width="14.7109375" style="12" customWidth="1"/>
    <col min="11" max="11" width="11.42578125" style="12"/>
    <col min="12" max="12" width="8.85546875" style="53" bestFit="1" customWidth="1"/>
    <col min="13" max="13" width="30.5703125" style="53" bestFit="1" customWidth="1"/>
    <col min="14" max="14" width="17.85546875" style="53" bestFit="1" customWidth="1"/>
    <col min="15" max="15" width="19.7109375" style="53" customWidth="1"/>
    <col min="16" max="16" width="25.7109375" style="53" customWidth="1"/>
    <col min="17" max="16384" width="11.42578125" style="12"/>
  </cols>
  <sheetData>
    <row r="2" spans="1:16" ht="15.75" thickBot="1" x14ac:dyDescent="0.3">
      <c r="L2" s="48" t="s">
        <v>203</v>
      </c>
      <c r="M2" s="47"/>
      <c r="N2" s="47"/>
      <c r="O2" s="49"/>
      <c r="P2" s="49"/>
    </row>
    <row r="3" spans="1:16" ht="23.25" thickBot="1" x14ac:dyDescent="0.3">
      <c r="A3" s="37" t="s">
        <v>191</v>
      </c>
      <c r="B3" s="24" t="s">
        <v>192</v>
      </c>
      <c r="C3" s="38" t="s">
        <v>229</v>
      </c>
      <c r="D3" s="37" t="s">
        <v>201</v>
      </c>
      <c r="E3" s="45" t="s">
        <v>193</v>
      </c>
      <c r="F3" s="38" t="s">
        <v>202</v>
      </c>
      <c r="G3" s="28"/>
      <c r="H3" s="28"/>
      <c r="I3" s="28"/>
      <c r="J3" s="28"/>
      <c r="L3" s="51" t="s">
        <v>204</v>
      </c>
      <c r="M3" s="50" t="s">
        <v>205</v>
      </c>
      <c r="N3" s="50" t="s">
        <v>228</v>
      </c>
      <c r="O3" s="50" t="s">
        <v>206</v>
      </c>
      <c r="P3" s="50" t="s">
        <v>207</v>
      </c>
    </row>
    <row r="4" spans="1:16" ht="15.75" thickBot="1" x14ac:dyDescent="0.3">
      <c r="A4" s="31" t="s">
        <v>190</v>
      </c>
      <c r="B4" s="17" t="s">
        <v>155</v>
      </c>
      <c r="C4" s="32">
        <f>VLOOKUP(B4,$M$4:$P$23,2,FALSE)</f>
        <v>17422134.501139376</v>
      </c>
      <c r="D4" s="62">
        <f>E4+F4</f>
        <v>2237705.4193057511</v>
      </c>
      <c r="E4" s="57">
        <f>VLOOKUP(B4,$M$4:$P$23,3,FALSE)</f>
        <v>1791485.0058258215</v>
      </c>
      <c r="F4" s="58">
        <f>VLOOKUP(B4,$M$4:$P$23,4,FALSE)</f>
        <v>446220.41347992973</v>
      </c>
      <c r="G4" s="54"/>
      <c r="H4" s="63" t="s">
        <v>230</v>
      </c>
      <c r="I4" s="64">
        <f>AVERAGE($C$4:$C$23)</f>
        <v>21191279.998252582</v>
      </c>
      <c r="J4" s="54"/>
      <c r="L4" s="52" t="s">
        <v>208</v>
      </c>
      <c r="M4" s="52" t="s">
        <v>172</v>
      </c>
      <c r="N4" s="54">
        <v>13792878.402079623</v>
      </c>
      <c r="O4" s="54">
        <v>1422659.2507340689</v>
      </c>
      <c r="P4" s="54">
        <v>318293.57359658129</v>
      </c>
    </row>
    <row r="5" spans="1:16" ht="15.75" thickBot="1" x14ac:dyDescent="0.3">
      <c r="A5" s="31" t="s">
        <v>190</v>
      </c>
      <c r="B5" s="17" t="s">
        <v>172</v>
      </c>
      <c r="C5" s="32">
        <f t="shared" ref="C5:C23" si="0">VLOOKUP(B5,$M$4:$P$23,2,FALSE)</f>
        <v>13792878.402079623</v>
      </c>
      <c r="D5" s="56">
        <f t="shared" ref="D5:D23" si="1">E5+F5</f>
        <v>1740952.8243306503</v>
      </c>
      <c r="E5" s="54">
        <f t="shared" ref="E5:E23" si="2">VLOOKUP(B5,$M$4:$P$23,3,FALSE)</f>
        <v>1422659.2507340689</v>
      </c>
      <c r="F5" s="55">
        <f t="shared" ref="F5:F23" si="3">VLOOKUP(B5,$M$4:$P$23,4,FALSE)</f>
        <v>318293.57359658129</v>
      </c>
      <c r="G5" s="54"/>
      <c r="H5" s="63" t="s">
        <v>231</v>
      </c>
      <c r="I5" s="64">
        <f>AVERAGE($D$4:$D$23)</f>
        <v>2601482.3884312892</v>
      </c>
      <c r="J5" s="54"/>
      <c r="L5" s="52" t="s">
        <v>209</v>
      </c>
      <c r="M5" s="52" t="s">
        <v>173</v>
      </c>
      <c r="N5" s="54">
        <v>13962692.489090705</v>
      </c>
      <c r="O5" s="54">
        <v>1439954.0755809864</v>
      </c>
      <c r="P5" s="54">
        <v>325933.64397474704</v>
      </c>
    </row>
    <row r="6" spans="1:16" ht="15.75" thickBot="1" x14ac:dyDescent="0.3">
      <c r="A6" s="31" t="s">
        <v>190</v>
      </c>
      <c r="B6" s="17" t="s">
        <v>173</v>
      </c>
      <c r="C6" s="32">
        <f t="shared" si="0"/>
        <v>13962692.489090705</v>
      </c>
      <c r="D6" s="56">
        <f t="shared" si="1"/>
        <v>1765887.7195557335</v>
      </c>
      <c r="E6" s="54">
        <f t="shared" si="2"/>
        <v>1439954.0755809864</v>
      </c>
      <c r="F6" s="55">
        <f t="shared" si="3"/>
        <v>325933.64397474704</v>
      </c>
      <c r="G6" s="54"/>
      <c r="H6" s="63" t="s">
        <v>232</v>
      </c>
      <c r="I6" s="65">
        <f>I4/I5</f>
        <v>8.1458479567224984</v>
      </c>
      <c r="J6" s="54"/>
      <c r="L6" s="52" t="s">
        <v>210</v>
      </c>
      <c r="M6" s="52" t="s">
        <v>174</v>
      </c>
      <c r="N6" s="54">
        <v>32504331.451720979</v>
      </c>
      <c r="O6" s="54">
        <v>3309188.1667358405</v>
      </c>
      <c r="P6" s="54">
        <v>793702.62825839396</v>
      </c>
    </row>
    <row r="7" spans="1:16" ht="15.75" thickBot="1" x14ac:dyDescent="0.3">
      <c r="A7" s="31" t="s">
        <v>190</v>
      </c>
      <c r="B7" s="17" t="s">
        <v>175</v>
      </c>
      <c r="C7" s="32">
        <f t="shared" si="0"/>
        <v>30985608.097118117</v>
      </c>
      <c r="D7" s="56">
        <f t="shared" si="1"/>
        <v>3803789.7565864399</v>
      </c>
      <c r="E7" s="54">
        <f t="shared" si="2"/>
        <v>3136740.9210314592</v>
      </c>
      <c r="F7" s="55">
        <f t="shared" si="3"/>
        <v>667048.83555498079</v>
      </c>
      <c r="G7" s="54"/>
      <c r="H7" s="54"/>
      <c r="I7" s="54"/>
      <c r="J7" s="54"/>
      <c r="L7" s="52" t="s">
        <v>211</v>
      </c>
      <c r="M7" s="52" t="s">
        <v>175</v>
      </c>
      <c r="N7" s="54">
        <v>30985608.097118117</v>
      </c>
      <c r="O7" s="54">
        <v>3136740.9210314592</v>
      </c>
      <c r="P7" s="54">
        <v>667048.83555498079</v>
      </c>
    </row>
    <row r="8" spans="1:16" ht="15.75" thickBot="1" x14ac:dyDescent="0.3">
      <c r="A8" s="31" t="s">
        <v>190</v>
      </c>
      <c r="B8" s="17" t="s">
        <v>176</v>
      </c>
      <c r="C8" s="32">
        <f t="shared" si="0"/>
        <v>7605461.2334900843</v>
      </c>
      <c r="D8" s="56">
        <f t="shared" si="1"/>
        <v>969291.30338174966</v>
      </c>
      <c r="E8" s="54">
        <f t="shared" si="2"/>
        <v>788494.3859793006</v>
      </c>
      <c r="F8" s="55">
        <f t="shared" si="3"/>
        <v>180796.91740244909</v>
      </c>
      <c r="G8" s="54"/>
      <c r="H8" s="54"/>
      <c r="I8" s="54"/>
      <c r="J8" s="54"/>
      <c r="L8" s="52" t="s">
        <v>212</v>
      </c>
      <c r="M8" s="52" t="s">
        <v>176</v>
      </c>
      <c r="N8" s="54">
        <v>7605461.2334900843</v>
      </c>
      <c r="O8" s="54">
        <v>788494.3859793006</v>
      </c>
      <c r="P8" s="54">
        <v>180796.91740244909</v>
      </c>
    </row>
    <row r="9" spans="1:16" ht="15.75" thickBot="1" x14ac:dyDescent="0.3">
      <c r="A9" s="31" t="s">
        <v>190</v>
      </c>
      <c r="B9" s="17" t="s">
        <v>174</v>
      </c>
      <c r="C9" s="32">
        <f t="shared" si="0"/>
        <v>32504331.451720979</v>
      </c>
      <c r="D9" s="56">
        <f t="shared" si="1"/>
        <v>4102890.7949942346</v>
      </c>
      <c r="E9" s="54">
        <f t="shared" si="2"/>
        <v>3309188.1667358405</v>
      </c>
      <c r="F9" s="55">
        <f t="shared" si="3"/>
        <v>793702.62825839396</v>
      </c>
      <c r="G9" s="54"/>
      <c r="H9" s="54"/>
      <c r="I9" s="54"/>
      <c r="J9" s="54"/>
      <c r="L9" s="52" t="s">
        <v>213</v>
      </c>
      <c r="M9" s="52" t="s">
        <v>177</v>
      </c>
      <c r="N9" s="54">
        <v>7371352.2284440836</v>
      </c>
      <c r="O9" s="54">
        <v>768148.37303690368</v>
      </c>
      <c r="P9" s="54">
        <v>192251.65048079874</v>
      </c>
    </row>
    <row r="10" spans="1:16" ht="15.75" thickBot="1" x14ac:dyDescent="0.3">
      <c r="A10" s="31" t="s">
        <v>190</v>
      </c>
      <c r="B10" s="17" t="s">
        <v>177</v>
      </c>
      <c r="C10" s="32">
        <f t="shared" si="0"/>
        <v>7371352.2284440836</v>
      </c>
      <c r="D10" s="56">
        <f t="shared" si="1"/>
        <v>960400.02351770247</v>
      </c>
      <c r="E10" s="54">
        <f t="shared" si="2"/>
        <v>768148.37303690368</v>
      </c>
      <c r="F10" s="55">
        <f t="shared" si="3"/>
        <v>192251.65048079874</v>
      </c>
      <c r="G10" s="54"/>
      <c r="H10" s="54"/>
      <c r="I10" s="54"/>
      <c r="J10" s="54"/>
      <c r="L10" s="52" t="s">
        <v>214</v>
      </c>
      <c r="M10" s="52" t="s">
        <v>178</v>
      </c>
      <c r="N10" s="54">
        <v>8021427.609049161</v>
      </c>
      <c r="O10" s="54">
        <v>835765.71725424554</v>
      </c>
      <c r="P10" s="54">
        <v>204015.45717361488</v>
      </c>
    </row>
    <row r="11" spans="1:16" ht="15.75" thickBot="1" x14ac:dyDescent="0.3">
      <c r="A11" s="31" t="s">
        <v>190</v>
      </c>
      <c r="B11" s="17" t="s">
        <v>178</v>
      </c>
      <c r="C11" s="32">
        <f t="shared" si="0"/>
        <v>8021427.609049161</v>
      </c>
      <c r="D11" s="56">
        <f t="shared" si="1"/>
        <v>1039781.1744278604</v>
      </c>
      <c r="E11" s="54">
        <f t="shared" si="2"/>
        <v>835765.71725424554</v>
      </c>
      <c r="F11" s="55">
        <f t="shared" si="3"/>
        <v>204015.45717361488</v>
      </c>
      <c r="G11" s="54"/>
      <c r="H11" s="54"/>
      <c r="I11" s="54"/>
      <c r="J11" s="54"/>
      <c r="L11" s="52" t="s">
        <v>215</v>
      </c>
      <c r="M11" s="52" t="s">
        <v>179</v>
      </c>
      <c r="N11" s="54">
        <v>27161793.142725773</v>
      </c>
      <c r="O11" s="54">
        <v>2762958.3473957353</v>
      </c>
      <c r="P11" s="54">
        <v>486272.10185736319</v>
      </c>
    </row>
    <row r="12" spans="1:16" ht="15.75" thickBot="1" x14ac:dyDescent="0.3">
      <c r="A12" s="31" t="s">
        <v>190</v>
      </c>
      <c r="B12" s="17" t="s">
        <v>179</v>
      </c>
      <c r="C12" s="32">
        <f t="shared" si="0"/>
        <v>27161793.142725773</v>
      </c>
      <c r="D12" s="56">
        <f t="shared" si="1"/>
        <v>3249230.4492530986</v>
      </c>
      <c r="E12" s="54">
        <f t="shared" si="2"/>
        <v>2762958.3473957353</v>
      </c>
      <c r="F12" s="55">
        <f t="shared" si="3"/>
        <v>486272.10185736319</v>
      </c>
      <c r="G12" s="54"/>
      <c r="H12" s="54"/>
      <c r="I12" s="54"/>
      <c r="J12" s="54"/>
      <c r="L12" s="52" t="s">
        <v>216</v>
      </c>
      <c r="M12" s="52" t="s">
        <v>180</v>
      </c>
      <c r="N12" s="54">
        <v>27082794.183192223</v>
      </c>
      <c r="O12" s="54">
        <v>2756040.0315002352</v>
      </c>
      <c r="P12" s="54">
        <v>481858.20473059407</v>
      </c>
    </row>
    <row r="13" spans="1:16" ht="15.75" thickBot="1" x14ac:dyDescent="0.3">
      <c r="A13" s="31" t="s">
        <v>190</v>
      </c>
      <c r="B13" s="17" t="s">
        <v>180</v>
      </c>
      <c r="C13" s="32">
        <f t="shared" si="0"/>
        <v>27082794.183192223</v>
      </c>
      <c r="D13" s="56">
        <f t="shared" si="1"/>
        <v>3237898.2362308293</v>
      </c>
      <c r="E13" s="54">
        <f t="shared" si="2"/>
        <v>2756040.0315002352</v>
      </c>
      <c r="F13" s="55">
        <f t="shared" si="3"/>
        <v>481858.20473059407</v>
      </c>
      <c r="G13" s="54"/>
      <c r="H13" s="54"/>
      <c r="I13" s="54"/>
      <c r="J13" s="54"/>
      <c r="L13" s="52" t="s">
        <v>217</v>
      </c>
      <c r="M13" s="52" t="s">
        <v>171</v>
      </c>
      <c r="N13" s="54">
        <v>30923944.774097186</v>
      </c>
      <c r="O13" s="54">
        <v>3132280.9587727492</v>
      </c>
      <c r="P13" s="54">
        <v>526405.98952024919</v>
      </c>
    </row>
    <row r="14" spans="1:16" ht="15.75" thickBot="1" x14ac:dyDescent="0.3">
      <c r="A14" s="31" t="s">
        <v>190</v>
      </c>
      <c r="B14" s="17" t="s">
        <v>187</v>
      </c>
      <c r="C14" s="32">
        <f t="shared" si="0"/>
        <v>8193744.2975046402</v>
      </c>
      <c r="D14" s="56">
        <f t="shared" si="1"/>
        <v>1052114.7502746689</v>
      </c>
      <c r="E14" s="54">
        <f t="shared" si="2"/>
        <v>840294.9231609659</v>
      </c>
      <c r="F14" s="55">
        <f t="shared" si="3"/>
        <v>211819.82711370295</v>
      </c>
      <c r="G14" s="54"/>
      <c r="H14" s="54"/>
      <c r="I14" s="54"/>
      <c r="J14" s="54"/>
      <c r="L14" s="52" t="s">
        <v>218</v>
      </c>
      <c r="M14" s="52" t="s">
        <v>181</v>
      </c>
      <c r="N14" s="54">
        <v>30981371.129355188</v>
      </c>
      <c r="O14" s="54">
        <v>3138090.0522159012</v>
      </c>
      <c r="P14" s="54">
        <v>527404.87018119916</v>
      </c>
    </row>
    <row r="15" spans="1:16" ht="15.75" thickBot="1" x14ac:dyDescent="0.3">
      <c r="A15" s="31" t="s">
        <v>190</v>
      </c>
      <c r="B15" s="17" t="s">
        <v>188</v>
      </c>
      <c r="C15" s="32">
        <f t="shared" si="0"/>
        <v>39908994.157505587</v>
      </c>
      <c r="D15" s="56">
        <f t="shared" si="1"/>
        <v>4864007.9722621338</v>
      </c>
      <c r="E15" s="54">
        <f t="shared" si="2"/>
        <v>4049775.5412713704</v>
      </c>
      <c r="F15" s="55">
        <f t="shared" si="3"/>
        <v>814232.43099076371</v>
      </c>
      <c r="G15" s="54"/>
      <c r="H15" s="54"/>
      <c r="I15" s="54"/>
      <c r="J15" s="54"/>
      <c r="L15" s="52" t="s">
        <v>219</v>
      </c>
      <c r="M15" s="52" t="s">
        <v>182</v>
      </c>
      <c r="N15" s="54">
        <v>8659745.5145328958</v>
      </c>
      <c r="O15" s="54">
        <v>886005.14646305086</v>
      </c>
      <c r="P15" s="54">
        <v>207060.22850807288</v>
      </c>
    </row>
    <row r="16" spans="1:16" ht="15.75" thickBot="1" x14ac:dyDescent="0.3">
      <c r="A16" s="31" t="s">
        <v>190</v>
      </c>
      <c r="B16" s="17" t="s">
        <v>189</v>
      </c>
      <c r="C16" s="32">
        <f t="shared" si="0"/>
        <v>42954187.263682447</v>
      </c>
      <c r="D16" s="56">
        <f t="shared" si="1"/>
        <v>5216806.2482706038</v>
      </c>
      <c r="E16" s="54">
        <f t="shared" si="2"/>
        <v>4356888.1546986103</v>
      </c>
      <c r="F16" s="55">
        <f t="shared" si="3"/>
        <v>859918.09357199341</v>
      </c>
      <c r="G16" s="54"/>
      <c r="H16" s="54"/>
      <c r="I16" s="54"/>
      <c r="J16" s="54"/>
      <c r="L16" s="52" t="s">
        <v>220</v>
      </c>
      <c r="M16" s="52" t="s">
        <v>183</v>
      </c>
      <c r="N16" s="54">
        <v>4870543.1983540459</v>
      </c>
      <c r="O16" s="54">
        <v>499750.39703100198</v>
      </c>
      <c r="P16" s="54">
        <v>132901.61222591318</v>
      </c>
    </row>
    <row r="17" spans="1:16" ht="15.75" thickBot="1" x14ac:dyDescent="0.3">
      <c r="A17" s="31" t="s">
        <v>190</v>
      </c>
      <c r="B17" s="17" t="s">
        <v>185</v>
      </c>
      <c r="C17" s="32">
        <f t="shared" si="0"/>
        <v>30731667.699079812</v>
      </c>
      <c r="D17" s="56">
        <f t="shared" si="1"/>
        <v>3733809.3246015082</v>
      </c>
      <c r="E17" s="54">
        <f t="shared" si="2"/>
        <v>3109059.4013365763</v>
      </c>
      <c r="F17" s="55">
        <f t="shared" si="3"/>
        <v>624749.92326493189</v>
      </c>
      <c r="G17" s="54"/>
      <c r="H17" s="54"/>
      <c r="I17" s="54"/>
      <c r="J17" s="54"/>
      <c r="L17" s="52" t="s">
        <v>221</v>
      </c>
      <c r="M17" s="52" t="s">
        <v>184</v>
      </c>
      <c r="N17" s="54">
        <v>10019381.447673552</v>
      </c>
      <c r="O17" s="54">
        <v>1022980.6429763077</v>
      </c>
      <c r="P17" s="54">
        <v>255967.4691148719</v>
      </c>
    </row>
    <row r="18" spans="1:16" ht="15.75" thickBot="1" x14ac:dyDescent="0.3">
      <c r="A18" s="31" t="s">
        <v>190</v>
      </c>
      <c r="B18" s="17" t="s">
        <v>186</v>
      </c>
      <c r="C18" s="32">
        <f t="shared" si="0"/>
        <v>30671547.145216122</v>
      </c>
      <c r="D18" s="56">
        <f t="shared" si="1"/>
        <v>3726234.4046235071</v>
      </c>
      <c r="E18" s="54">
        <f t="shared" si="2"/>
        <v>3102927.1041057366</v>
      </c>
      <c r="F18" s="55">
        <f t="shared" si="3"/>
        <v>623307.30051777058</v>
      </c>
      <c r="G18" s="54"/>
      <c r="H18" s="54"/>
      <c r="I18" s="54"/>
      <c r="J18" s="54"/>
      <c r="L18" s="52" t="s">
        <v>222</v>
      </c>
      <c r="M18" s="52" t="s">
        <v>185</v>
      </c>
      <c r="N18" s="54">
        <v>30731667.699079812</v>
      </c>
      <c r="O18" s="54">
        <v>3109059.4013365763</v>
      </c>
      <c r="P18" s="54">
        <v>624749.92326493189</v>
      </c>
    </row>
    <row r="19" spans="1:16" ht="15.75" thickBot="1" x14ac:dyDescent="0.3">
      <c r="A19" s="31" t="s">
        <v>190</v>
      </c>
      <c r="B19" s="17" t="s">
        <v>171</v>
      </c>
      <c r="C19" s="32">
        <f t="shared" si="0"/>
        <v>30923944.774097186</v>
      </c>
      <c r="D19" s="56">
        <f t="shared" si="1"/>
        <v>3658686.9482929986</v>
      </c>
      <c r="E19" s="54">
        <f t="shared" si="2"/>
        <v>3132280.9587727492</v>
      </c>
      <c r="F19" s="55">
        <f t="shared" si="3"/>
        <v>526405.98952024919</v>
      </c>
      <c r="G19" s="54"/>
      <c r="H19" s="54"/>
      <c r="I19" s="54"/>
      <c r="J19" s="54"/>
      <c r="L19" s="52" t="s">
        <v>223</v>
      </c>
      <c r="M19" s="52" t="s">
        <v>186</v>
      </c>
      <c r="N19" s="54">
        <v>30671547.145216122</v>
      </c>
      <c r="O19" s="54">
        <v>3102927.1041057366</v>
      </c>
      <c r="P19" s="54">
        <v>623307.30051777058</v>
      </c>
    </row>
    <row r="20" spans="1:16" ht="15.75" thickBot="1" x14ac:dyDescent="0.3">
      <c r="A20" s="31" t="s">
        <v>190</v>
      </c>
      <c r="B20" s="17" t="s">
        <v>181</v>
      </c>
      <c r="C20" s="32">
        <f t="shared" si="0"/>
        <v>30981371.129355188</v>
      </c>
      <c r="D20" s="56">
        <f t="shared" si="1"/>
        <v>3665494.9223971004</v>
      </c>
      <c r="E20" s="54">
        <f t="shared" si="2"/>
        <v>3138090.0522159012</v>
      </c>
      <c r="F20" s="55">
        <f t="shared" si="3"/>
        <v>527404.87018119916</v>
      </c>
      <c r="G20" s="54"/>
      <c r="H20" s="54"/>
      <c r="I20" s="54"/>
      <c r="J20" s="54"/>
      <c r="L20" s="52" t="s">
        <v>224</v>
      </c>
      <c r="M20" s="52" t="s">
        <v>187</v>
      </c>
      <c r="N20" s="54">
        <v>8193744.2975046402</v>
      </c>
      <c r="O20" s="54">
        <v>840294.9231609659</v>
      </c>
      <c r="P20" s="54">
        <v>211819.82711370295</v>
      </c>
    </row>
    <row r="21" spans="1:16" ht="15.75" thickBot="1" x14ac:dyDescent="0.3">
      <c r="A21" s="31" t="s">
        <v>190</v>
      </c>
      <c r="B21" s="17" t="s">
        <v>183</v>
      </c>
      <c r="C21" s="32">
        <f t="shared" si="0"/>
        <v>4870543.1983540459</v>
      </c>
      <c r="D21" s="56">
        <f t="shared" si="1"/>
        <v>632652.00925691519</v>
      </c>
      <c r="E21" s="54">
        <f t="shared" si="2"/>
        <v>499750.39703100198</v>
      </c>
      <c r="F21" s="55">
        <f t="shared" si="3"/>
        <v>132901.61222591318</v>
      </c>
      <c r="G21" s="54"/>
      <c r="H21" s="54"/>
      <c r="I21" s="54"/>
      <c r="J21" s="54"/>
      <c r="L21" s="52" t="s">
        <v>225</v>
      </c>
      <c r="M21" s="52" t="s">
        <v>188</v>
      </c>
      <c r="N21" s="54">
        <v>39908994.157505587</v>
      </c>
      <c r="O21" s="54">
        <v>4049775.5412713704</v>
      </c>
      <c r="P21" s="54">
        <v>814232.43099076371</v>
      </c>
    </row>
    <row r="22" spans="1:16" ht="15.75" thickBot="1" x14ac:dyDescent="0.3">
      <c r="A22" s="31" t="s">
        <v>190</v>
      </c>
      <c r="B22" s="17" t="s">
        <v>184</v>
      </c>
      <c r="C22" s="32">
        <f t="shared" si="0"/>
        <v>10019381.447673552</v>
      </c>
      <c r="D22" s="56">
        <f t="shared" si="1"/>
        <v>1278948.1120911795</v>
      </c>
      <c r="E22" s="54">
        <f t="shared" si="2"/>
        <v>1022980.6429763077</v>
      </c>
      <c r="F22" s="55">
        <f t="shared" si="3"/>
        <v>255967.4691148719</v>
      </c>
      <c r="G22" s="54"/>
      <c r="H22" s="54"/>
      <c r="I22" s="54"/>
      <c r="J22" s="54"/>
      <c r="L22" s="52" t="s">
        <v>226</v>
      </c>
      <c r="M22" s="52" t="s">
        <v>189</v>
      </c>
      <c r="N22" s="54">
        <v>42954187.263682447</v>
      </c>
      <c r="O22" s="54">
        <v>4356888.1546986103</v>
      </c>
      <c r="P22" s="54">
        <v>859918.09357199341</v>
      </c>
    </row>
    <row r="23" spans="1:16" ht="15.75" thickBot="1" x14ac:dyDescent="0.3">
      <c r="A23" s="31" t="s">
        <v>190</v>
      </c>
      <c r="B23" s="17" t="s">
        <v>182</v>
      </c>
      <c r="C23" s="32">
        <f t="shared" si="0"/>
        <v>8659745.5145328958</v>
      </c>
      <c r="D23" s="59">
        <f t="shared" si="1"/>
        <v>1093065.3749711236</v>
      </c>
      <c r="E23" s="60">
        <f t="shared" si="2"/>
        <v>886005.14646305086</v>
      </c>
      <c r="F23" s="61">
        <f t="shared" si="3"/>
        <v>207060.22850807288</v>
      </c>
      <c r="G23" s="54"/>
      <c r="H23" s="54"/>
      <c r="I23" s="54"/>
      <c r="J23" s="54"/>
      <c r="L23" s="52" t="s">
        <v>227</v>
      </c>
      <c r="M23" s="52" t="s">
        <v>155</v>
      </c>
      <c r="N23" s="54">
        <v>17422134.501139376</v>
      </c>
      <c r="O23" s="54">
        <v>1791485.0058258215</v>
      </c>
      <c r="P23" s="54">
        <v>446220.41347992973</v>
      </c>
    </row>
    <row r="24" spans="1:16" x14ac:dyDescent="0.25">
      <c r="A24" s="29" t="s">
        <v>194</v>
      </c>
      <c r="B24" s="23" t="s">
        <v>196</v>
      </c>
      <c r="C24" s="44">
        <v>0</v>
      </c>
      <c r="D24" s="62"/>
      <c r="E24" s="57"/>
      <c r="F24" s="58"/>
      <c r="G24" s="28"/>
      <c r="H24" s="28"/>
      <c r="I24" s="28"/>
      <c r="J24" s="28"/>
    </row>
    <row r="25" spans="1:16" x14ac:dyDescent="0.25">
      <c r="A25" s="31" t="s">
        <v>194</v>
      </c>
      <c r="B25" s="17" t="s">
        <v>195</v>
      </c>
      <c r="C25" s="32">
        <v>0</v>
      </c>
      <c r="D25" s="56"/>
      <c r="E25" s="54"/>
      <c r="F25" s="55"/>
      <c r="G25" s="28"/>
      <c r="H25" s="28"/>
      <c r="I25" s="28"/>
      <c r="J25" s="28"/>
    </row>
    <row r="26" spans="1:16" x14ac:dyDescent="0.25">
      <c r="A26" s="31" t="s">
        <v>194</v>
      </c>
      <c r="B26" s="17" t="s">
        <v>197</v>
      </c>
      <c r="C26" s="32">
        <v>0</v>
      </c>
      <c r="D26" s="56"/>
      <c r="E26" s="54"/>
      <c r="F26" s="55"/>
      <c r="G26" s="28"/>
      <c r="H26" s="28"/>
      <c r="I26" s="28"/>
      <c r="J26" s="28"/>
    </row>
    <row r="27" spans="1:16" x14ac:dyDescent="0.25">
      <c r="A27" s="31" t="s">
        <v>194</v>
      </c>
      <c r="B27" s="17" t="s">
        <v>198</v>
      </c>
      <c r="C27" s="32">
        <v>6286000</v>
      </c>
      <c r="D27" s="56"/>
      <c r="E27" s="54"/>
      <c r="F27" s="55"/>
      <c r="G27" s="28"/>
      <c r="H27" s="28"/>
      <c r="I27" s="28"/>
      <c r="J27" s="28"/>
    </row>
    <row r="28" spans="1:16" ht="15.75" thickBot="1" x14ac:dyDescent="0.3">
      <c r="A28" s="33" t="s">
        <v>194</v>
      </c>
      <c r="B28" s="18" t="s">
        <v>199</v>
      </c>
      <c r="C28" s="34">
        <v>11773000</v>
      </c>
      <c r="D28" s="56"/>
      <c r="E28" s="54"/>
      <c r="F28" s="55"/>
      <c r="G28" s="28"/>
      <c r="H28" s="28"/>
      <c r="I28" s="28"/>
      <c r="J28" s="28"/>
    </row>
    <row r="29" spans="1:16" ht="15.75" thickBot="1" x14ac:dyDescent="0.3">
      <c r="A29" s="37" t="s">
        <v>194</v>
      </c>
      <c r="B29" s="24" t="s">
        <v>200</v>
      </c>
      <c r="C29" s="46">
        <f>D29*I6</f>
        <v>47645064.698869891</v>
      </c>
      <c r="D29" s="59">
        <v>5849000</v>
      </c>
      <c r="E29" s="60"/>
      <c r="F29" s="61"/>
      <c r="G29" s="28"/>
      <c r="H29" s="28"/>
      <c r="I29" s="28"/>
      <c r="J29" s="28"/>
    </row>
    <row r="30" spans="1:16" x14ac:dyDescent="0.25">
      <c r="C30" s="36">
        <f>SUM(C4:C29)</f>
        <v>489529664.66392154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5"/>
  <sheetViews>
    <sheetView workbookViewId="0"/>
  </sheetViews>
  <sheetFormatPr baseColWidth="10" defaultRowHeight="15" x14ac:dyDescent="0.25"/>
  <cols>
    <col min="1" max="1" width="11.42578125" style="72"/>
    <col min="2" max="2" width="21" style="72" bestFit="1" customWidth="1"/>
    <col min="3" max="3" width="23.5703125" style="72" bestFit="1" customWidth="1"/>
    <col min="4" max="4" width="28.7109375" style="72" bestFit="1" customWidth="1"/>
    <col min="5" max="5" width="32.28515625" style="72" bestFit="1" customWidth="1"/>
    <col min="6" max="6" width="23.85546875" style="72" bestFit="1" customWidth="1"/>
    <col min="7" max="7" width="26.7109375" style="72" bestFit="1" customWidth="1"/>
    <col min="8" max="8" width="26.5703125" style="72" bestFit="1" customWidth="1"/>
    <col min="9" max="9" width="24.28515625" style="72" bestFit="1" customWidth="1"/>
    <col min="10" max="10" width="26" style="72" bestFit="1" customWidth="1"/>
    <col min="11" max="11" width="28.140625" style="72" bestFit="1" customWidth="1"/>
    <col min="12" max="12" width="30.85546875" style="72" bestFit="1" customWidth="1"/>
    <col min="13" max="13" width="27" style="72" bestFit="1" customWidth="1"/>
    <col min="14" max="14" width="28" style="72" bestFit="1" customWidth="1"/>
    <col min="15" max="15" width="23.140625" style="72" bestFit="1" customWidth="1"/>
    <col min="16" max="16" width="30.140625" style="72" bestFit="1" customWidth="1"/>
    <col min="17" max="17" width="25.7109375" style="72" bestFit="1" customWidth="1"/>
    <col min="18" max="18" width="26" style="72" bestFit="1" customWidth="1"/>
    <col min="19" max="19" width="35" style="72" bestFit="1" customWidth="1"/>
    <col min="20" max="23" width="21" style="72" customWidth="1"/>
    <col min="24" max="16384" width="11.42578125" style="72"/>
  </cols>
  <sheetData>
    <row r="1" spans="1:91" x14ac:dyDescent="0.25">
      <c r="A1" s="72" t="s">
        <v>268</v>
      </c>
    </row>
    <row r="2" spans="1:91" x14ac:dyDescent="0.25">
      <c r="C2" s="89">
        <v>2</v>
      </c>
      <c r="D2" s="89">
        <v>3</v>
      </c>
      <c r="E2" s="89">
        <v>4</v>
      </c>
      <c r="F2" s="89">
        <v>5</v>
      </c>
      <c r="G2" s="89">
        <v>6</v>
      </c>
      <c r="H2" s="89">
        <v>7</v>
      </c>
      <c r="I2" s="89">
        <v>8</v>
      </c>
      <c r="J2" s="89">
        <v>9</v>
      </c>
      <c r="K2" s="89">
        <v>10</v>
      </c>
      <c r="L2" s="89">
        <v>11</v>
      </c>
      <c r="M2" s="89">
        <v>12</v>
      </c>
      <c r="N2" s="89">
        <v>13</v>
      </c>
      <c r="O2" s="89">
        <v>14</v>
      </c>
      <c r="P2" s="89">
        <v>15</v>
      </c>
      <c r="Q2" s="89">
        <v>16</v>
      </c>
      <c r="R2" s="89">
        <v>17</v>
      </c>
      <c r="S2" s="89">
        <v>18</v>
      </c>
      <c r="X2" s="103" t="s">
        <v>161</v>
      </c>
      <c r="Y2" s="103"/>
      <c r="Z2" s="103"/>
      <c r="AA2" s="103"/>
      <c r="AB2" s="103" t="s">
        <v>162</v>
      </c>
      <c r="AC2" s="103"/>
      <c r="AD2" s="103"/>
      <c r="AE2" s="103"/>
      <c r="AF2" s="103" t="s">
        <v>170</v>
      </c>
      <c r="AG2" s="103"/>
      <c r="AH2" s="103"/>
      <c r="AI2" s="103"/>
      <c r="AJ2" s="103" t="s">
        <v>158</v>
      </c>
      <c r="AK2" s="103"/>
      <c r="AL2" s="103"/>
      <c r="AM2" s="103"/>
      <c r="AN2" s="103" t="s">
        <v>156</v>
      </c>
      <c r="AO2" s="103"/>
      <c r="AP2" s="103"/>
      <c r="AQ2" s="103"/>
      <c r="AR2" s="103" t="s">
        <v>247</v>
      </c>
      <c r="AS2" s="103"/>
      <c r="AT2" s="103"/>
      <c r="AU2" s="103"/>
      <c r="AV2" s="103" t="s">
        <v>248</v>
      </c>
      <c r="AW2" s="103"/>
      <c r="AX2" s="103"/>
      <c r="AY2" s="103"/>
      <c r="AZ2" s="103" t="s">
        <v>262</v>
      </c>
      <c r="BA2" s="103"/>
      <c r="BB2" s="103"/>
      <c r="BC2" s="103"/>
      <c r="BD2" s="103" t="s">
        <v>157</v>
      </c>
      <c r="BE2" s="103"/>
      <c r="BF2" s="103"/>
      <c r="BG2" s="89"/>
      <c r="BH2" s="103" t="s">
        <v>160</v>
      </c>
      <c r="BI2" s="103"/>
      <c r="BJ2" s="103"/>
      <c r="BK2" s="103"/>
      <c r="BL2" s="103" t="s">
        <v>159</v>
      </c>
      <c r="BM2" s="103"/>
      <c r="BN2" s="103"/>
      <c r="BO2" s="103"/>
      <c r="BP2" s="103" t="s">
        <v>259</v>
      </c>
      <c r="BQ2" s="103"/>
      <c r="BR2" s="103"/>
      <c r="BS2" s="103"/>
      <c r="BT2" s="103" t="s">
        <v>252</v>
      </c>
      <c r="BU2" s="103"/>
      <c r="BV2" s="103"/>
      <c r="BW2" s="103"/>
      <c r="BX2" s="103" t="s">
        <v>164</v>
      </c>
      <c r="BY2" s="103"/>
      <c r="BZ2" s="103"/>
      <c r="CA2" s="103"/>
      <c r="CB2" s="103" t="s">
        <v>253</v>
      </c>
      <c r="CC2" s="103"/>
      <c r="CD2" s="103"/>
      <c r="CE2" s="103"/>
      <c r="CF2" s="103" t="s">
        <v>154</v>
      </c>
      <c r="CG2" s="103"/>
      <c r="CH2" s="103"/>
      <c r="CI2" s="103"/>
      <c r="CJ2" s="103" t="s">
        <v>263</v>
      </c>
      <c r="CK2" s="103"/>
      <c r="CL2" s="103"/>
      <c r="CM2" s="103"/>
    </row>
    <row r="3" spans="1:91" x14ac:dyDescent="0.25">
      <c r="A3" s="73" t="s">
        <v>264</v>
      </c>
      <c r="B3" s="73" t="s">
        <v>265</v>
      </c>
      <c r="C3" s="73" t="s">
        <v>161</v>
      </c>
      <c r="D3" s="73" t="s">
        <v>162</v>
      </c>
      <c r="E3" s="81" t="s">
        <v>170</v>
      </c>
      <c r="F3" s="81" t="s">
        <v>158</v>
      </c>
      <c r="G3" s="81" t="s">
        <v>156</v>
      </c>
      <c r="H3" s="81" t="s">
        <v>247</v>
      </c>
      <c r="I3" s="81" t="s">
        <v>248</v>
      </c>
      <c r="J3" s="81" t="s">
        <v>262</v>
      </c>
      <c r="K3" s="81" t="s">
        <v>157</v>
      </c>
      <c r="L3" s="81" t="s">
        <v>160</v>
      </c>
      <c r="M3" s="81" t="s">
        <v>159</v>
      </c>
      <c r="N3" s="73" t="s">
        <v>251</v>
      </c>
      <c r="O3" s="73" t="s">
        <v>252</v>
      </c>
      <c r="P3" s="73" t="s">
        <v>164</v>
      </c>
      <c r="Q3" s="73" t="s">
        <v>253</v>
      </c>
      <c r="R3" s="73" t="s">
        <v>154</v>
      </c>
      <c r="S3" s="73" t="s">
        <v>267</v>
      </c>
      <c r="X3" s="89">
        <v>2015</v>
      </c>
      <c r="Y3" s="89">
        <v>2016</v>
      </c>
      <c r="Z3" s="89">
        <v>2017</v>
      </c>
      <c r="AA3" s="89">
        <v>2018</v>
      </c>
      <c r="AB3" s="89">
        <v>2015</v>
      </c>
      <c r="AC3" s="89">
        <v>2016</v>
      </c>
      <c r="AD3" s="89">
        <v>2017</v>
      </c>
      <c r="AE3" s="89">
        <v>2018</v>
      </c>
      <c r="AF3" s="89">
        <v>2015</v>
      </c>
      <c r="AG3" s="89">
        <v>2016</v>
      </c>
      <c r="AH3" s="89">
        <v>2017</v>
      </c>
      <c r="AI3" s="89">
        <v>2018</v>
      </c>
      <c r="AJ3" s="89">
        <v>2015</v>
      </c>
      <c r="AK3" s="89">
        <v>2016</v>
      </c>
      <c r="AL3" s="89">
        <v>2017</v>
      </c>
      <c r="AM3" s="89">
        <v>2018</v>
      </c>
      <c r="AN3" s="89">
        <v>2015</v>
      </c>
      <c r="AO3" s="89">
        <v>2016</v>
      </c>
      <c r="AP3" s="89">
        <v>2017</v>
      </c>
      <c r="AQ3" s="89">
        <v>2018</v>
      </c>
      <c r="AR3" s="89">
        <v>2015</v>
      </c>
      <c r="AS3" s="89">
        <v>2016</v>
      </c>
      <c r="AT3" s="89">
        <v>2017</v>
      </c>
      <c r="AU3" s="89">
        <v>2018</v>
      </c>
      <c r="AV3" s="89">
        <v>2015</v>
      </c>
      <c r="AW3" s="89">
        <v>2016</v>
      </c>
      <c r="AX3" s="89">
        <v>2017</v>
      </c>
      <c r="AY3" s="89">
        <v>2018</v>
      </c>
      <c r="AZ3" s="89">
        <v>2015</v>
      </c>
      <c r="BA3" s="89">
        <v>2016</v>
      </c>
      <c r="BB3" s="89">
        <v>2017</v>
      </c>
      <c r="BC3" s="89">
        <v>2018</v>
      </c>
      <c r="BD3" s="89">
        <v>2015</v>
      </c>
      <c r="BE3" s="89">
        <v>2016</v>
      </c>
      <c r="BF3" s="89">
        <v>2017</v>
      </c>
      <c r="BG3" s="89">
        <v>2018</v>
      </c>
      <c r="BH3" s="89">
        <v>2015</v>
      </c>
      <c r="BI3" s="89">
        <v>2016</v>
      </c>
      <c r="BJ3" s="89">
        <v>2017</v>
      </c>
      <c r="BK3" s="89">
        <v>2018</v>
      </c>
      <c r="BL3" s="89">
        <v>2015</v>
      </c>
      <c r="BM3" s="89">
        <v>2016</v>
      </c>
      <c r="BN3" s="89">
        <v>2017</v>
      </c>
      <c r="BO3" s="89">
        <v>2018</v>
      </c>
      <c r="BP3" s="89">
        <v>2015</v>
      </c>
      <c r="BQ3" s="89">
        <v>2016</v>
      </c>
      <c r="BR3" s="89">
        <v>2017</v>
      </c>
      <c r="BS3" s="89">
        <v>2018</v>
      </c>
      <c r="BT3" s="89">
        <v>2015</v>
      </c>
      <c r="BU3" s="89">
        <v>2016</v>
      </c>
      <c r="BV3" s="89">
        <v>2017</v>
      </c>
      <c r="BW3" s="89">
        <v>2018</v>
      </c>
      <c r="BX3" s="89">
        <v>2015</v>
      </c>
      <c r="BY3" s="89">
        <v>2016</v>
      </c>
      <c r="BZ3" s="89">
        <v>2017</v>
      </c>
      <c r="CA3" s="89">
        <v>2018</v>
      </c>
      <c r="CB3" s="89">
        <v>2015</v>
      </c>
      <c r="CC3" s="89">
        <v>2016</v>
      </c>
      <c r="CD3" s="89">
        <v>2017</v>
      </c>
      <c r="CE3" s="89">
        <v>2018</v>
      </c>
      <c r="CF3" s="89">
        <v>2015</v>
      </c>
      <c r="CG3" s="89">
        <v>2016</v>
      </c>
      <c r="CH3" s="89">
        <v>2017</v>
      </c>
      <c r="CI3" s="89">
        <v>2018</v>
      </c>
      <c r="CJ3" s="89">
        <v>2015</v>
      </c>
      <c r="CK3" s="89">
        <v>2016</v>
      </c>
      <c r="CL3" s="89">
        <v>2017</v>
      </c>
      <c r="CM3" s="89">
        <v>2018</v>
      </c>
    </row>
    <row r="4" spans="1:91" x14ac:dyDescent="0.25">
      <c r="A4" s="72" t="s">
        <v>260</v>
      </c>
      <c r="B4" s="72" t="s">
        <v>118</v>
      </c>
      <c r="C4" s="98">
        <f ca="1">VLOOKUP($B4,AuxPartFluPorc!$B$4:$S$95,AuxPartFluGWh!C$2,FALSE)*HLOOKUP(C$3,AuxLinFluTotGWh!$B$5:$R$10,6,FALSE)</f>
        <v>149.59488738425762</v>
      </c>
      <c r="D4" s="98">
        <f ca="1">VLOOKUP($B4,AuxPartFluPorc!$B$4:$S$95,AuxPartFluGWh!D$2,FALSE)*HLOOKUP(D$3,AuxLinFluTotGWh!$B$5:$R$10,6,FALSE)</f>
        <v>99.018301997911422</v>
      </c>
      <c r="E4" s="98">
        <f ca="1">VLOOKUP($B4,AuxPartFluPorc!$B$4:$S$95,AuxPartFluGWh!E$2,FALSE)*HLOOKUP(E$3,AuxLinFluTotGWh!$B$5:$R$10,6,FALSE)</f>
        <v>0</v>
      </c>
      <c r="F4" s="98">
        <f ca="1">VLOOKUP($B4,AuxPartFluPorc!$B$4:$S$95,AuxPartFluGWh!F$2,FALSE)*HLOOKUP(F$3,AuxLinFluTotGWh!$B$5:$R$10,6,FALSE)</f>
        <v>91.008980548278473</v>
      </c>
      <c r="G4" s="98">
        <f ca="1">VLOOKUP($B4,AuxPartFluPorc!$B$4:$S$95,AuxPartFluGWh!G$2,FALSE)*HLOOKUP(G$3,AuxLinFluTotGWh!$B$5:$R$10,6,FALSE)</f>
        <v>5.8591213270662514</v>
      </c>
      <c r="H4" s="98">
        <f ca="1">VLOOKUP($B4,AuxPartFluPorc!$B$4:$S$95,AuxPartFluGWh!H$2,FALSE)*HLOOKUP(H$3,AuxLinFluTotGWh!$B$5:$R$10,6,FALSE)</f>
        <v>0.97516134362870621</v>
      </c>
      <c r="I4" s="98">
        <f ca="1">VLOOKUP($B4,AuxPartFluPorc!$B$4:$S$95,AuxPartFluGWh!I$2,FALSE)*HLOOKUP(I$3,AuxLinFluTotGWh!$B$5:$R$10,6,FALSE)</f>
        <v>0</v>
      </c>
      <c r="J4" s="98">
        <f ca="1">VLOOKUP($B4,AuxPartFluPorc!$B$4:$S$95,AuxPartFluGWh!J$2,FALSE)*HLOOKUP(J$3,AuxLinFluTotGWh!$B$5:$R$10,6,FALSE)</f>
        <v>40.130446641671263</v>
      </c>
      <c r="K4" s="98">
        <f ca="1">VLOOKUP($B4,AuxPartFluPorc!$B$4:$S$95,AuxPartFluGWh!K$2,FALSE)*HLOOKUP(K$3,AuxLinFluTotGWh!$B$5:$R$10,6,FALSE)</f>
        <v>44.404471421486015</v>
      </c>
      <c r="L4" s="98">
        <f ca="1">VLOOKUP($B4,AuxPartFluPorc!$B$4:$S$95,AuxPartFluGWh!L$2,FALSE)*HLOOKUP(L$3,AuxLinFluTotGWh!$B$5:$R$10,6,FALSE)</f>
        <v>515.13404802570381</v>
      </c>
      <c r="M4" s="98">
        <f ca="1">VLOOKUP($B4,AuxPartFluPorc!$B$4:$S$95,AuxPartFluGWh!M$2,FALSE)*HLOOKUP(M$3,AuxLinFluTotGWh!$B$5:$R$10,6,FALSE)</f>
        <v>0</v>
      </c>
      <c r="N4" s="98">
        <f ca="1">VLOOKUP($B4,AuxPartFluPorc!$B$4:$S$95,AuxPartFluGWh!N$2,FALSE)*HLOOKUP(N$3,AuxLinFluTotGWh!$B$5:$R$10,6,FALSE)</f>
        <v>0</v>
      </c>
      <c r="O4" s="98">
        <f ca="1">VLOOKUP($B4,AuxPartFluPorc!$B$4:$S$95,AuxPartFluGWh!O$2,FALSE)*HLOOKUP(O$3,AuxLinFluTotGWh!$B$5:$R$10,6,FALSE)</f>
        <v>0</v>
      </c>
      <c r="P4" s="98">
        <f ca="1">VLOOKUP($B4,AuxPartFluPorc!$B$4:$S$95,AuxPartFluGWh!P$2,FALSE)*HLOOKUP(P$3,AuxLinFluTotGWh!$B$5:$R$10,6,FALSE)</f>
        <v>231.88670226618035</v>
      </c>
      <c r="Q4" s="98">
        <f ca="1">VLOOKUP($B4,AuxPartFluPorc!$B$4:$S$95,AuxPartFluGWh!Q$2,FALSE)*HLOOKUP(Q$3,AuxLinFluTotGWh!$B$5:$R$10,6,FALSE)</f>
        <v>161.64997665290829</v>
      </c>
      <c r="R4" s="98">
        <f ca="1">VLOOKUP($B4,AuxPartFluPorc!$B$4:$S$95,AuxPartFluGWh!R$2,FALSE)*HLOOKUP(R$3,AuxLinFluTotGWh!$B$5:$R$10,6,FALSE)</f>
        <v>6.4540486890900448</v>
      </c>
      <c r="S4" s="98">
        <f ca="1">VLOOKUP($B4,AuxPartFluPorc!$B$4:$S$95,AuxPartFluGWh!S$2,FALSE)*HLOOKUP(S$3,AuxLinFluTotGWh!$B$5:$R$10,6,FALSE)</f>
        <v>1.2714301518672977</v>
      </c>
      <c r="X4" s="70">
        <v>6.5114715434999998E-2</v>
      </c>
      <c r="Y4" s="70">
        <v>6.4391090166000003E-2</v>
      </c>
      <c r="Z4" s="70">
        <v>6.1677124245999998E-2</v>
      </c>
      <c r="AA4" s="70">
        <v>5.0675549461000002E-2</v>
      </c>
      <c r="AB4" s="70">
        <v>8.6617976998999993E-2</v>
      </c>
      <c r="AC4" s="70">
        <v>8.7603546529000001E-2</v>
      </c>
      <c r="AD4" s="70">
        <v>8.3034839981000003E-2</v>
      </c>
      <c r="AE4" s="70">
        <v>6.7706282628000006E-2</v>
      </c>
      <c r="AF4" s="70">
        <v>0</v>
      </c>
      <c r="AG4" s="70">
        <v>0</v>
      </c>
      <c r="AH4" s="70">
        <v>0</v>
      </c>
      <c r="AI4" s="70">
        <v>0</v>
      </c>
      <c r="AJ4" s="70">
        <v>4.2901501660000001E-2</v>
      </c>
      <c r="AK4" s="70">
        <v>4.8013680496000001E-2</v>
      </c>
      <c r="AL4" s="70">
        <v>4.8270398827000002E-2</v>
      </c>
      <c r="AM4" s="70">
        <v>4.7565706839000001E-2</v>
      </c>
      <c r="AN4" s="70">
        <v>2.5053073799999998E-3</v>
      </c>
      <c r="AO4" s="70">
        <v>2.3879762010000001E-3</v>
      </c>
      <c r="AP4" s="70">
        <v>2.252651766E-3</v>
      </c>
      <c r="AQ4" s="70">
        <v>2.05381621E-3</v>
      </c>
      <c r="AR4" s="70">
        <v>2.1878923399999998E-3</v>
      </c>
      <c r="AS4" s="70">
        <v>0</v>
      </c>
      <c r="AT4" s="70">
        <v>0</v>
      </c>
      <c r="AU4" s="70">
        <v>0</v>
      </c>
      <c r="AV4" s="70">
        <v>0</v>
      </c>
      <c r="AW4" s="70">
        <v>0</v>
      </c>
      <c r="AX4" s="70">
        <v>0</v>
      </c>
      <c r="AY4" s="70">
        <v>0</v>
      </c>
      <c r="AZ4" s="70">
        <v>3.0847971130000002E-3</v>
      </c>
      <c r="BA4" s="70">
        <v>6.1229291960000001E-3</v>
      </c>
      <c r="BB4" s="70">
        <v>1.7929768653E-2</v>
      </c>
      <c r="BC4" s="70">
        <v>1.7908921984999999E-2</v>
      </c>
      <c r="BD4" s="70">
        <v>1.2816304793E-2</v>
      </c>
      <c r="BE4" s="70">
        <v>1.2369801392E-2</v>
      </c>
      <c r="BF4" s="70">
        <v>1.1774682545E-2</v>
      </c>
      <c r="BG4" s="70">
        <v>1.0924106938E-2</v>
      </c>
      <c r="BH4" s="70">
        <v>0.112996233682</v>
      </c>
      <c r="BI4" s="70">
        <v>0.12527983592799999</v>
      </c>
      <c r="BJ4" s="70">
        <v>0.121451760797</v>
      </c>
      <c r="BK4" s="70">
        <v>0.11672798392600001</v>
      </c>
      <c r="BL4" s="70">
        <v>0</v>
      </c>
      <c r="BM4" s="70">
        <v>0</v>
      </c>
      <c r="BN4" s="70">
        <v>0</v>
      </c>
      <c r="BO4" s="70">
        <v>0</v>
      </c>
      <c r="BP4" s="70">
        <v>0</v>
      </c>
      <c r="BQ4" s="70">
        <v>0</v>
      </c>
      <c r="BR4" s="70">
        <v>0</v>
      </c>
      <c r="BS4" s="70">
        <v>0</v>
      </c>
      <c r="BT4" s="70">
        <v>0</v>
      </c>
      <c r="BU4" s="70">
        <v>0</v>
      </c>
      <c r="BV4" s="70">
        <v>0</v>
      </c>
      <c r="BW4" s="70">
        <v>0</v>
      </c>
      <c r="BX4" s="70">
        <v>5.7070074010999998E-2</v>
      </c>
      <c r="BY4" s="70">
        <v>5.4706506358999998E-2</v>
      </c>
      <c r="BZ4" s="70">
        <v>4.9382512295E-2</v>
      </c>
      <c r="CA4" s="70">
        <v>3.7021738973999997E-2</v>
      </c>
      <c r="CB4" s="70">
        <v>7.1786726103999998E-2</v>
      </c>
      <c r="CC4" s="70">
        <v>7.1243998352000001E-2</v>
      </c>
      <c r="CD4" s="70">
        <v>6.7498326785999999E-2</v>
      </c>
      <c r="CE4" s="70">
        <v>5.3964054760999997E-2</v>
      </c>
      <c r="CF4" s="70">
        <v>3.3766274180000002E-3</v>
      </c>
      <c r="CG4" s="70">
        <v>3.2141348300000002E-3</v>
      </c>
      <c r="CH4" s="70">
        <v>3.0277607039999998E-3</v>
      </c>
      <c r="CI4" s="70">
        <v>2.7572852830000001E-3</v>
      </c>
      <c r="CJ4" s="70">
        <v>0</v>
      </c>
      <c r="CK4" s="70">
        <v>0</v>
      </c>
      <c r="CL4" s="70">
        <v>0</v>
      </c>
      <c r="CM4" s="70">
        <v>0</v>
      </c>
    </row>
    <row r="5" spans="1:91" x14ac:dyDescent="0.25">
      <c r="A5" s="72" t="s">
        <v>260</v>
      </c>
      <c r="B5" s="72" t="s">
        <v>119</v>
      </c>
      <c r="C5" s="98">
        <f ca="1">VLOOKUP($B5,AuxPartFluPorc!$B$4:$S$95,AuxPartFluGWh!C$2,FALSE)*HLOOKUP(C$3,AuxLinFluTotGWh!$B$5:$R$10,6,FALSE)</f>
        <v>155.98128916262965</v>
      </c>
      <c r="D5" s="98">
        <f ca="1">VLOOKUP($B5,AuxPartFluPorc!$B$4:$S$95,AuxPartFluGWh!D$2,FALSE)*HLOOKUP(D$3,AuxLinFluTotGWh!$B$5:$R$10,6,FALSE)</f>
        <v>103.47218805280374</v>
      </c>
      <c r="E5" s="98">
        <f ca="1">VLOOKUP($B5,AuxPartFluPorc!$B$4:$S$95,AuxPartFluGWh!E$2,FALSE)*HLOOKUP(E$3,AuxLinFluTotGWh!$B$5:$R$10,6,FALSE)</f>
        <v>0</v>
      </c>
      <c r="F5" s="98">
        <f ca="1">VLOOKUP($B5,AuxPartFluPorc!$B$4:$S$95,AuxPartFluGWh!F$2,FALSE)*HLOOKUP(F$3,AuxLinFluTotGWh!$B$5:$R$10,6,FALSE)</f>
        <v>94.14762031539793</v>
      </c>
      <c r="G5" s="98">
        <f ca="1">VLOOKUP($B5,AuxPartFluPorc!$B$4:$S$95,AuxPartFluGWh!G$2,FALSE)*HLOOKUP(G$3,AuxLinFluTotGWh!$B$5:$R$10,6,FALSE)</f>
        <v>6.0905961202633474</v>
      </c>
      <c r="H5" s="98">
        <f ca="1">VLOOKUP($B5,AuxPartFluPorc!$B$4:$S$95,AuxPartFluGWh!H$2,FALSE)*HLOOKUP(H$3,AuxLinFluTotGWh!$B$5:$R$10,6,FALSE)</f>
        <v>1.1637944046245237</v>
      </c>
      <c r="I5" s="98">
        <f ca="1">VLOOKUP($B5,AuxPartFluPorc!$B$4:$S$95,AuxPartFluGWh!I$2,FALSE)*HLOOKUP(I$3,AuxLinFluTotGWh!$B$5:$R$10,6,FALSE)</f>
        <v>0</v>
      </c>
      <c r="J5" s="98">
        <f ca="1">VLOOKUP($B5,AuxPartFluPorc!$B$4:$S$95,AuxPartFluGWh!J$2,FALSE)*HLOOKUP(J$3,AuxLinFluTotGWh!$B$5:$R$10,6,FALSE)</f>
        <v>40.521598242297102</v>
      </c>
      <c r="K5" s="98">
        <f ca="1">VLOOKUP($B5,AuxPartFluPorc!$B$4:$S$95,AuxPartFluGWh!K$2,FALSE)*HLOOKUP(K$3,AuxLinFluTotGWh!$B$5:$R$10,6,FALSE)</f>
        <v>46.091519364239005</v>
      </c>
      <c r="L5" s="98">
        <f ca="1">VLOOKUP($B5,AuxPartFluPorc!$B$4:$S$95,AuxPartFluGWh!L$2,FALSE)*HLOOKUP(L$3,AuxLinFluTotGWh!$B$5:$R$10,6,FALSE)</f>
        <v>536.01045926981556</v>
      </c>
      <c r="M5" s="98">
        <f ca="1">VLOOKUP($B5,AuxPartFluPorc!$B$4:$S$95,AuxPartFluGWh!M$2,FALSE)*HLOOKUP(M$3,AuxLinFluTotGWh!$B$5:$R$10,6,FALSE)</f>
        <v>0</v>
      </c>
      <c r="N5" s="98">
        <f ca="1">VLOOKUP($B5,AuxPartFluPorc!$B$4:$S$95,AuxPartFluGWh!N$2,FALSE)*HLOOKUP(N$3,AuxLinFluTotGWh!$B$5:$R$10,6,FALSE)</f>
        <v>0</v>
      </c>
      <c r="O5" s="98">
        <f ca="1">VLOOKUP($B5,AuxPartFluPorc!$B$4:$S$95,AuxPartFluGWh!O$2,FALSE)*HLOOKUP(O$3,AuxLinFluTotGWh!$B$5:$R$10,6,FALSE)</f>
        <v>0</v>
      </c>
      <c r="P5" s="98">
        <f ca="1">VLOOKUP($B5,AuxPartFluPorc!$B$4:$S$95,AuxPartFluGWh!P$2,FALSE)*HLOOKUP(P$3,AuxLinFluTotGWh!$B$5:$R$10,6,FALSE)</f>
        <v>242.57495865093011</v>
      </c>
      <c r="Q5" s="98">
        <f ca="1">VLOOKUP($B5,AuxPartFluPorc!$B$4:$S$95,AuxPartFluGWh!Q$2,FALSE)*HLOOKUP(Q$3,AuxLinFluTotGWh!$B$5:$R$10,6,FALSE)</f>
        <v>168.70213561502058</v>
      </c>
      <c r="R5" s="98">
        <f ca="1">VLOOKUP($B5,AuxPartFluPorc!$B$4:$S$95,AuxPartFluGWh!R$2,FALSE)*HLOOKUP(R$3,AuxLinFluTotGWh!$B$5:$R$10,6,FALSE)</f>
        <v>6.6917530179075593</v>
      </c>
      <c r="S5" s="98">
        <f ca="1">VLOOKUP($B5,AuxPartFluPorc!$B$4:$S$95,AuxPartFluGWh!S$2,FALSE)*HLOOKUP(S$3,AuxLinFluTotGWh!$B$5:$R$10,6,FALSE)</f>
        <v>1.3506708676425101</v>
      </c>
      <c r="X5" s="70">
        <v>6.8834652171999994E-2</v>
      </c>
      <c r="Y5" s="70">
        <v>6.7650205482E-2</v>
      </c>
      <c r="Z5" s="70">
        <v>6.3478891233999996E-2</v>
      </c>
      <c r="AA5" s="70">
        <v>5.2219985843999998E-2</v>
      </c>
      <c r="AB5" s="70">
        <v>9.1633473421000006E-2</v>
      </c>
      <c r="AC5" s="70">
        <v>9.2665903790000004E-2</v>
      </c>
      <c r="AD5" s="70">
        <v>8.5404743791999999E-2</v>
      </c>
      <c r="AE5" s="70">
        <v>6.9875485522E-2</v>
      </c>
      <c r="AF5" s="70">
        <v>0</v>
      </c>
      <c r="AG5" s="70">
        <v>0</v>
      </c>
      <c r="AH5" s="70">
        <v>0</v>
      </c>
      <c r="AI5" s="70">
        <v>0</v>
      </c>
      <c r="AJ5" s="70">
        <v>4.5100264968000001E-2</v>
      </c>
      <c r="AK5" s="70">
        <v>4.9641188946000003E-2</v>
      </c>
      <c r="AL5" s="70">
        <v>4.9545150762000001E-2</v>
      </c>
      <c r="AM5" s="70">
        <v>4.8905201597999999E-2</v>
      </c>
      <c r="AN5" s="70">
        <v>2.6120614420000001E-3</v>
      </c>
      <c r="AO5" s="70">
        <v>2.4906506290000002E-3</v>
      </c>
      <c r="AP5" s="70">
        <v>2.3279180860000001E-3</v>
      </c>
      <c r="AQ5" s="70">
        <v>2.1325736090000002E-3</v>
      </c>
      <c r="AR5" s="70">
        <v>2.6111134120000001E-3</v>
      </c>
      <c r="AS5" s="70">
        <v>0</v>
      </c>
      <c r="AT5" s="70">
        <v>0</v>
      </c>
      <c r="AU5" s="70">
        <v>0</v>
      </c>
      <c r="AV5" s="70">
        <v>0</v>
      </c>
      <c r="AW5" s="70">
        <v>0</v>
      </c>
      <c r="AX5" s="70">
        <v>0</v>
      </c>
      <c r="AY5" s="70">
        <v>0</v>
      </c>
      <c r="AZ5" s="70">
        <v>3.1447901370000001E-3</v>
      </c>
      <c r="BA5" s="70">
        <v>5.4296732200000003E-3</v>
      </c>
      <c r="BB5" s="70">
        <v>1.8447926374000001E-2</v>
      </c>
      <c r="BC5" s="70">
        <v>1.8463094796000001E-2</v>
      </c>
      <c r="BD5" s="70">
        <v>1.3353511235999999E-2</v>
      </c>
      <c r="BE5" s="70">
        <v>1.2888425738E-2</v>
      </c>
      <c r="BF5" s="70">
        <v>1.2144458767E-2</v>
      </c>
      <c r="BG5" s="70">
        <v>1.1317778755000001E-2</v>
      </c>
      <c r="BH5" s="70">
        <v>0.118627583903</v>
      </c>
      <c r="BI5" s="70">
        <v>0.13100430853200001</v>
      </c>
      <c r="BJ5" s="70">
        <v>0.12536239930099999</v>
      </c>
      <c r="BK5" s="70">
        <v>0.120770453074</v>
      </c>
      <c r="BL5" s="70">
        <v>0</v>
      </c>
      <c r="BM5" s="70">
        <v>0</v>
      </c>
      <c r="BN5" s="70">
        <v>0</v>
      </c>
      <c r="BO5" s="70">
        <v>0</v>
      </c>
      <c r="BP5" s="70">
        <v>0</v>
      </c>
      <c r="BQ5" s="70">
        <v>0</v>
      </c>
      <c r="BR5" s="70">
        <v>0</v>
      </c>
      <c r="BS5" s="70">
        <v>0</v>
      </c>
      <c r="BT5" s="70">
        <v>0</v>
      </c>
      <c r="BU5" s="70">
        <v>0</v>
      </c>
      <c r="BV5" s="70">
        <v>0</v>
      </c>
      <c r="BW5" s="70">
        <v>0</v>
      </c>
      <c r="BX5" s="70">
        <v>6.0292027390000003E-2</v>
      </c>
      <c r="BY5" s="70">
        <v>5.7970507747000001E-2</v>
      </c>
      <c r="BZ5" s="70">
        <v>5.0903944277999998E-2</v>
      </c>
      <c r="CA5" s="70">
        <v>3.8149018069E-2</v>
      </c>
      <c r="CB5" s="70">
        <v>7.5886181371000005E-2</v>
      </c>
      <c r="CC5" s="70">
        <v>7.5221254788E-2</v>
      </c>
      <c r="CD5" s="70">
        <v>6.9344351210000002E-2</v>
      </c>
      <c r="CE5" s="70">
        <v>5.5580122824000003E-2</v>
      </c>
      <c r="CF5" s="70">
        <v>3.5115773080000002E-3</v>
      </c>
      <c r="CG5" s="70">
        <v>3.3438466410000002E-3</v>
      </c>
      <c r="CH5" s="70">
        <v>3.120830063E-3</v>
      </c>
      <c r="CI5" s="70">
        <v>2.8553585300000002E-3</v>
      </c>
      <c r="CJ5" s="70">
        <v>0</v>
      </c>
      <c r="CK5" s="70">
        <v>0</v>
      </c>
      <c r="CL5" s="70">
        <v>0</v>
      </c>
      <c r="CM5" s="70">
        <v>0</v>
      </c>
    </row>
    <row r="6" spans="1:91" x14ac:dyDescent="0.25">
      <c r="A6" s="72" t="s">
        <v>260</v>
      </c>
      <c r="B6" s="72" t="s">
        <v>130</v>
      </c>
      <c r="C6" s="98">
        <f ca="1">VLOOKUP($B6,AuxPartFluPorc!$B$4:$S$95,AuxPartFluGWh!C$2,FALSE)*HLOOKUP(C$3,AuxLinFluTotGWh!$B$5:$R$10,6,FALSE)</f>
        <v>1.7143480828049096</v>
      </c>
      <c r="D6" s="98">
        <f ca="1">VLOOKUP($B6,AuxPartFluPorc!$B$4:$S$95,AuxPartFluGWh!D$2,FALSE)*HLOOKUP(D$3,AuxLinFluTotGWh!$B$5:$R$10,6,FALSE)</f>
        <v>0.72018232557564998</v>
      </c>
      <c r="E6" s="98">
        <f ca="1">VLOOKUP($B6,AuxPartFluPorc!$B$4:$S$95,AuxPartFluGWh!E$2,FALSE)*HLOOKUP(E$3,AuxLinFluTotGWh!$B$5:$R$10,6,FALSE)</f>
        <v>0</v>
      </c>
      <c r="F6" s="98">
        <f ca="1">VLOOKUP($B6,AuxPartFluPorc!$B$4:$S$95,AuxPartFluGWh!F$2,FALSE)*HLOOKUP(F$3,AuxLinFluTotGWh!$B$5:$R$10,6,FALSE)</f>
        <v>0</v>
      </c>
      <c r="G6" s="98">
        <f ca="1">VLOOKUP($B6,AuxPartFluPorc!$B$4:$S$95,AuxPartFluGWh!G$2,FALSE)*HLOOKUP(G$3,AuxLinFluTotGWh!$B$5:$R$10,6,FALSE)</f>
        <v>0.136555095552405</v>
      </c>
      <c r="H6" s="98">
        <f ca="1">VLOOKUP($B6,AuxPartFluPorc!$B$4:$S$95,AuxPartFluGWh!H$2,FALSE)*HLOOKUP(H$3,AuxLinFluTotGWh!$B$5:$R$10,6,FALSE)</f>
        <v>1.0470248234691506</v>
      </c>
      <c r="I6" s="98">
        <f ca="1">VLOOKUP($B6,AuxPartFluPorc!$B$4:$S$95,AuxPartFluGWh!I$2,FALSE)*HLOOKUP(I$3,AuxLinFluTotGWh!$B$5:$R$10,6,FALSE)</f>
        <v>0.35095775499083365</v>
      </c>
      <c r="J6" s="98">
        <f ca="1">VLOOKUP($B6,AuxPartFluPorc!$B$4:$S$95,AuxPartFluGWh!J$2,FALSE)*HLOOKUP(J$3,AuxLinFluTotGWh!$B$5:$R$10,6,FALSE)</f>
        <v>32.300332019212092</v>
      </c>
      <c r="K6" s="98">
        <f ca="1">VLOOKUP($B6,AuxPartFluPorc!$B$4:$S$95,AuxPartFluGWh!K$2,FALSE)*HLOOKUP(K$3,AuxLinFluTotGWh!$B$5:$R$10,6,FALSE)</f>
        <v>0</v>
      </c>
      <c r="L6" s="98">
        <f ca="1">VLOOKUP($B6,AuxPartFluPorc!$B$4:$S$95,AuxPartFluGWh!L$2,FALSE)*HLOOKUP(L$3,AuxLinFluTotGWh!$B$5:$R$10,6,FALSE)</f>
        <v>0</v>
      </c>
      <c r="M6" s="98">
        <f ca="1">VLOOKUP($B6,AuxPartFluPorc!$B$4:$S$95,AuxPartFluGWh!M$2,FALSE)*HLOOKUP(M$3,AuxLinFluTotGWh!$B$5:$R$10,6,FALSE)</f>
        <v>3.159822066022048</v>
      </c>
      <c r="N6" s="98">
        <f ca="1">VLOOKUP($B6,AuxPartFluPorc!$B$4:$S$95,AuxPartFluGWh!N$2,FALSE)*HLOOKUP(N$3,AuxLinFluTotGWh!$B$5:$R$10,6,FALSE)</f>
        <v>0</v>
      </c>
      <c r="O6" s="98">
        <f ca="1">VLOOKUP($B6,AuxPartFluPorc!$B$4:$S$95,AuxPartFluGWh!O$2,FALSE)*HLOOKUP(O$3,AuxLinFluTotGWh!$B$5:$R$10,6,FALSE)</f>
        <v>0</v>
      </c>
      <c r="P6" s="98">
        <f ca="1">VLOOKUP($B6,AuxPartFluPorc!$B$4:$S$95,AuxPartFluGWh!P$2,FALSE)*HLOOKUP(P$3,AuxLinFluTotGWh!$B$5:$R$10,6,FALSE)</f>
        <v>3.1813850863851165</v>
      </c>
      <c r="Q6" s="98">
        <f ca="1">VLOOKUP($B6,AuxPartFluPorc!$B$4:$S$95,AuxPartFluGWh!Q$2,FALSE)*HLOOKUP(Q$3,AuxLinFluTotGWh!$B$5:$R$10,6,FALSE)</f>
        <v>1.5506512095370528</v>
      </c>
      <c r="R6" s="98">
        <f ca="1">VLOOKUP($B6,AuxPartFluPorc!$B$4:$S$95,AuxPartFluGWh!R$2,FALSE)*HLOOKUP(R$3,AuxLinFluTotGWh!$B$5:$R$10,6,FALSE)</f>
        <v>0</v>
      </c>
      <c r="S6" s="98">
        <f ca="1">VLOOKUP($B6,AuxPartFluPorc!$B$4:$S$95,AuxPartFluGWh!S$2,FALSE)*HLOOKUP(S$3,AuxLinFluTotGWh!$B$5:$R$10,6,FALSE)</f>
        <v>1.9808724634699862E-2</v>
      </c>
      <c r="X6" s="70">
        <v>7.5923141700000004E-4</v>
      </c>
      <c r="Y6" s="70">
        <v>7.35956669E-4</v>
      </c>
      <c r="Z6" s="70">
        <v>6.8190356599999999E-4</v>
      </c>
      <c r="AA6" s="70">
        <v>5.9459144199999997E-4</v>
      </c>
      <c r="AB6" s="70">
        <v>6.6652703499999995E-4</v>
      </c>
      <c r="AC6" s="70">
        <v>6.2813152500000005E-4</v>
      </c>
      <c r="AD6" s="70">
        <v>5.7102767000000003E-4</v>
      </c>
      <c r="AE6" s="70">
        <v>4.9784000200000004E-4</v>
      </c>
      <c r="AF6" s="70">
        <v>0</v>
      </c>
      <c r="AG6" s="70">
        <v>0</v>
      </c>
      <c r="AH6" s="70">
        <v>0</v>
      </c>
      <c r="AI6" s="70">
        <v>0</v>
      </c>
      <c r="AJ6" s="70">
        <v>0</v>
      </c>
      <c r="AK6" s="70">
        <v>0</v>
      </c>
      <c r="AL6" s="70">
        <v>0</v>
      </c>
      <c r="AM6" s="70">
        <v>0</v>
      </c>
      <c r="AN6" s="70">
        <v>5.8440385999999999E-5</v>
      </c>
      <c r="AO6" s="70">
        <v>5.5664268000000001E-5</v>
      </c>
      <c r="AP6" s="70">
        <v>5.2463292000000001E-5</v>
      </c>
      <c r="AQ6" s="70">
        <v>4.7845254000000002E-5</v>
      </c>
      <c r="AR6" s="70">
        <v>4.9278865699999995E-4</v>
      </c>
      <c r="AS6" s="70">
        <v>6.4707100100000004E-4</v>
      </c>
      <c r="AT6" s="70">
        <v>6.1635490000000004E-4</v>
      </c>
      <c r="AU6" s="70">
        <v>5.9291218500000004E-4</v>
      </c>
      <c r="AV6" s="70">
        <v>3.5330346000000002E-5</v>
      </c>
      <c r="AW6" s="70">
        <v>7.5685439999999995E-5</v>
      </c>
      <c r="AX6" s="70">
        <v>7.9795140999999997E-5</v>
      </c>
      <c r="AY6" s="70">
        <v>7.6541996999999998E-5</v>
      </c>
      <c r="AZ6" s="70">
        <v>1.3390238436E-2</v>
      </c>
      <c r="BA6" s="70">
        <v>1.0874992892E-2</v>
      </c>
      <c r="BB6" s="70">
        <v>6.1710853979999999E-3</v>
      </c>
      <c r="BC6" s="70">
        <v>5.820798393E-3</v>
      </c>
      <c r="BD6" s="70">
        <v>0</v>
      </c>
      <c r="BE6" s="70">
        <v>0</v>
      </c>
      <c r="BF6" s="70">
        <v>0</v>
      </c>
      <c r="BG6" s="70">
        <v>0</v>
      </c>
      <c r="BH6" s="70">
        <v>0</v>
      </c>
      <c r="BI6" s="70">
        <v>0</v>
      </c>
      <c r="BJ6" s="70">
        <v>0</v>
      </c>
      <c r="BK6" s="70">
        <v>0</v>
      </c>
      <c r="BL6" s="70">
        <v>1.660606647E-3</v>
      </c>
      <c r="BM6" s="70">
        <v>1.4261583569999999E-3</v>
      </c>
      <c r="BN6" s="70">
        <v>1.3475952620000001E-3</v>
      </c>
      <c r="BO6" s="70">
        <v>1.2443696690000001E-3</v>
      </c>
      <c r="BP6" s="70">
        <v>0</v>
      </c>
      <c r="BQ6" s="70">
        <v>0</v>
      </c>
      <c r="BR6" s="70">
        <v>0</v>
      </c>
      <c r="BS6" s="70">
        <v>0</v>
      </c>
      <c r="BT6" s="70">
        <v>0</v>
      </c>
      <c r="BU6" s="70">
        <v>0</v>
      </c>
      <c r="BV6" s="70">
        <v>0</v>
      </c>
      <c r="BW6" s="70">
        <v>0</v>
      </c>
      <c r="BX6" s="70">
        <v>7.73155238E-4</v>
      </c>
      <c r="BY6" s="70">
        <v>7.3371198000000005E-4</v>
      </c>
      <c r="BZ6" s="70">
        <v>6.5875899499999999E-4</v>
      </c>
      <c r="CA6" s="70">
        <v>5.5332893200000003E-4</v>
      </c>
      <c r="CB6" s="70">
        <v>7.0864014100000005E-4</v>
      </c>
      <c r="CC6" s="70">
        <v>6.7583317999999996E-4</v>
      </c>
      <c r="CD6" s="70">
        <v>6.1836458399999999E-4</v>
      </c>
      <c r="CE6" s="70">
        <v>5.3435117000000005E-4</v>
      </c>
      <c r="CF6" s="70">
        <v>0</v>
      </c>
      <c r="CG6" s="70">
        <v>0</v>
      </c>
      <c r="CH6" s="70">
        <v>0</v>
      </c>
      <c r="CI6" s="70">
        <v>0</v>
      </c>
      <c r="CJ6" s="70">
        <v>0</v>
      </c>
      <c r="CK6" s="70">
        <v>0</v>
      </c>
      <c r="CL6" s="70">
        <v>0</v>
      </c>
      <c r="CM6" s="70">
        <v>0</v>
      </c>
    </row>
    <row r="7" spans="1:91" x14ac:dyDescent="0.25">
      <c r="A7" s="72" t="s">
        <v>260</v>
      </c>
      <c r="B7" s="72" t="s">
        <v>131</v>
      </c>
      <c r="C7" s="98">
        <f ca="1">VLOOKUP($B7,AuxPartFluPorc!$B$4:$S$95,AuxPartFluGWh!C$2,FALSE)*HLOOKUP(C$3,AuxLinFluTotGWh!$B$5:$R$10,6,FALSE)</f>
        <v>2.0953204378657824</v>
      </c>
      <c r="D7" s="98">
        <f ca="1">VLOOKUP($B7,AuxPartFluPorc!$B$4:$S$95,AuxPartFluGWh!D$2,FALSE)*HLOOKUP(D$3,AuxLinFluTotGWh!$B$5:$R$10,6,FALSE)</f>
        <v>0.8802285944544157</v>
      </c>
      <c r="E7" s="98">
        <f ca="1">VLOOKUP($B7,AuxPartFluPorc!$B$4:$S$95,AuxPartFluGWh!E$2,FALSE)*HLOOKUP(E$3,AuxLinFluTotGWh!$B$5:$R$10,6,FALSE)</f>
        <v>0</v>
      </c>
      <c r="F7" s="98">
        <f ca="1">VLOOKUP($B7,AuxPartFluPorc!$B$4:$S$95,AuxPartFluGWh!F$2,FALSE)*HLOOKUP(F$3,AuxLinFluTotGWh!$B$5:$R$10,6,FALSE)</f>
        <v>0</v>
      </c>
      <c r="G7" s="98">
        <f ca="1">VLOOKUP($B7,AuxPartFluPorc!$B$4:$S$95,AuxPartFluGWh!G$2,FALSE)*HLOOKUP(G$3,AuxLinFluTotGWh!$B$5:$R$10,6,FALSE)</f>
        <v>0.16690181567974824</v>
      </c>
      <c r="H7" s="98">
        <f ca="1">VLOOKUP($B7,AuxPartFluPorc!$B$4:$S$95,AuxPartFluGWh!H$2,FALSE)*HLOOKUP(H$3,AuxLinFluTotGWh!$B$5:$R$10,6,FALSE)</f>
        <v>1.2797096302033628</v>
      </c>
      <c r="I7" s="98">
        <f ca="1">VLOOKUP($B7,AuxPartFluPorc!$B$4:$S$95,AuxPartFluGWh!I$2,FALSE)*HLOOKUP(I$3,AuxLinFluTotGWh!$B$5:$R$10,6,FALSE)</f>
        <v>0.42895073024092278</v>
      </c>
      <c r="J7" s="98">
        <f ca="1">VLOOKUP($B7,AuxPartFluPorc!$B$4:$S$95,AuxPartFluGWh!J$2,FALSE)*HLOOKUP(J$3,AuxLinFluTotGWh!$B$5:$R$10,6,FALSE)</f>
        <v>39.478617999518711</v>
      </c>
      <c r="K7" s="98">
        <f ca="1">VLOOKUP($B7,AuxPartFluPorc!$B$4:$S$95,AuxPartFluGWh!K$2,FALSE)*HLOOKUP(K$3,AuxLinFluTotGWh!$B$5:$R$10,6,FALSE)</f>
        <v>0</v>
      </c>
      <c r="L7" s="98">
        <f ca="1">VLOOKUP($B7,AuxPartFluPorc!$B$4:$S$95,AuxPartFluGWh!L$2,FALSE)*HLOOKUP(L$3,AuxLinFluTotGWh!$B$5:$R$10,6,FALSE)</f>
        <v>0</v>
      </c>
      <c r="M7" s="98">
        <f ca="1">VLOOKUP($B7,AuxPartFluPorc!$B$4:$S$95,AuxPartFluGWh!M$2,FALSE)*HLOOKUP(M$3,AuxLinFluTotGWh!$B$5:$R$10,6,FALSE)</f>
        <v>3.8620261101111981</v>
      </c>
      <c r="N7" s="98">
        <f ca="1">VLOOKUP($B7,AuxPartFluPorc!$B$4:$S$95,AuxPartFluGWh!N$2,FALSE)*HLOOKUP(N$3,AuxLinFluTotGWh!$B$5:$R$10,6,FALSE)</f>
        <v>0</v>
      </c>
      <c r="O7" s="98">
        <f ca="1">VLOOKUP($B7,AuxPartFluPorc!$B$4:$S$95,AuxPartFluGWh!O$2,FALSE)*HLOOKUP(O$3,AuxLinFluTotGWh!$B$5:$R$10,6,FALSE)</f>
        <v>0</v>
      </c>
      <c r="P7" s="98">
        <f ca="1">VLOOKUP($B7,AuxPartFluPorc!$B$4:$S$95,AuxPartFluGWh!P$2,FALSE)*HLOOKUP(P$3,AuxLinFluTotGWh!$B$5:$R$10,6,FALSE)</f>
        <v>3.8883704569578668</v>
      </c>
      <c r="Q7" s="98">
        <f ca="1">VLOOKUP($B7,AuxPartFluPorc!$B$4:$S$95,AuxPartFluGWh!Q$2,FALSE)*HLOOKUP(Q$3,AuxLinFluTotGWh!$B$5:$R$10,6,FALSE)</f>
        <v>1.8952521032178715</v>
      </c>
      <c r="R7" s="98">
        <f ca="1">VLOOKUP($B7,AuxPartFluPorc!$B$4:$S$95,AuxPartFluGWh!R$2,FALSE)*HLOOKUP(R$3,AuxLinFluTotGWh!$B$5:$R$10,6,FALSE)</f>
        <v>0</v>
      </c>
      <c r="S7" s="98">
        <f ca="1">VLOOKUP($B7,AuxPartFluPorc!$B$4:$S$95,AuxPartFluGWh!S$2,FALSE)*HLOOKUP(S$3,AuxLinFluTotGWh!$B$5:$R$10,6,FALSE)</f>
        <v>2.4210789720604614E-2</v>
      </c>
      <c r="X7" s="70">
        <v>9.27950538E-4</v>
      </c>
      <c r="Y7" s="70">
        <v>8.9950632899999999E-4</v>
      </c>
      <c r="Z7" s="70">
        <v>8.3343805500000004E-4</v>
      </c>
      <c r="AA7" s="70">
        <v>7.26727634E-4</v>
      </c>
      <c r="AB7" s="70">
        <v>8.1465153100000005E-4</v>
      </c>
      <c r="AC7" s="70">
        <v>7.6772080799999997E-4</v>
      </c>
      <c r="AD7" s="70">
        <v>6.9792635199999997E-4</v>
      </c>
      <c r="AE7" s="70">
        <v>6.0847446999999998E-4</v>
      </c>
      <c r="AF7" s="70">
        <v>0</v>
      </c>
      <c r="AG7" s="70">
        <v>0</v>
      </c>
      <c r="AH7" s="70">
        <v>0</v>
      </c>
      <c r="AI7" s="70">
        <v>0</v>
      </c>
      <c r="AJ7" s="70">
        <v>0</v>
      </c>
      <c r="AK7" s="70">
        <v>0</v>
      </c>
      <c r="AL7" s="70">
        <v>0</v>
      </c>
      <c r="AM7" s="70">
        <v>0</v>
      </c>
      <c r="AN7" s="70">
        <v>7.1427785999999996E-5</v>
      </c>
      <c r="AO7" s="70">
        <v>6.8034232999999997E-5</v>
      </c>
      <c r="AP7" s="70">
        <v>6.4122249999999998E-5</v>
      </c>
      <c r="AQ7" s="70">
        <v>5.8478104000000003E-5</v>
      </c>
      <c r="AR7" s="70">
        <v>6.0230243E-4</v>
      </c>
      <c r="AS7" s="70">
        <v>7.9087331800000002E-4</v>
      </c>
      <c r="AT7" s="70">
        <v>7.533285E-4</v>
      </c>
      <c r="AU7" s="70">
        <v>7.2467898299999995E-4</v>
      </c>
      <c r="AV7" s="70">
        <v>4.3182100999999997E-5</v>
      </c>
      <c r="AW7" s="70">
        <v>9.2504666999999999E-5</v>
      </c>
      <c r="AX7" s="70">
        <v>9.7528408000000001E-5</v>
      </c>
      <c r="AY7" s="70">
        <v>9.3551308999999998E-5</v>
      </c>
      <c r="AZ7" s="70">
        <v>1.6366185794E-2</v>
      </c>
      <c r="BA7" s="70">
        <v>1.32917075E-2</v>
      </c>
      <c r="BB7" s="70">
        <v>7.5424787889999999E-3</v>
      </c>
      <c r="BC7" s="70">
        <v>7.1143673660000002E-3</v>
      </c>
      <c r="BD7" s="70">
        <v>0</v>
      </c>
      <c r="BE7" s="70">
        <v>0</v>
      </c>
      <c r="BF7" s="70">
        <v>0</v>
      </c>
      <c r="BG7" s="70">
        <v>0</v>
      </c>
      <c r="BH7" s="70">
        <v>0</v>
      </c>
      <c r="BI7" s="70">
        <v>0</v>
      </c>
      <c r="BJ7" s="70">
        <v>0</v>
      </c>
      <c r="BK7" s="70">
        <v>0</v>
      </c>
      <c r="BL7" s="70">
        <v>2.0296468250000001E-3</v>
      </c>
      <c r="BM7" s="70">
        <v>1.743083787E-3</v>
      </c>
      <c r="BN7" s="70">
        <v>1.647072898E-3</v>
      </c>
      <c r="BO7" s="70">
        <v>1.520904803E-3</v>
      </c>
      <c r="BP7" s="70">
        <v>0</v>
      </c>
      <c r="BQ7" s="70">
        <v>0</v>
      </c>
      <c r="BR7" s="70">
        <v>0</v>
      </c>
      <c r="BS7" s="70">
        <v>0</v>
      </c>
      <c r="BT7" s="70">
        <v>0</v>
      </c>
      <c r="BU7" s="70">
        <v>0</v>
      </c>
      <c r="BV7" s="70">
        <v>0</v>
      </c>
      <c r="BW7" s="70">
        <v>0</v>
      </c>
      <c r="BX7" s="70">
        <v>9.4497031399999999E-4</v>
      </c>
      <c r="BY7" s="70">
        <v>8.9676518500000002E-4</v>
      </c>
      <c r="BZ7" s="70">
        <v>8.0514812400000004E-4</v>
      </c>
      <c r="CA7" s="70">
        <v>6.7629309800000005E-4</v>
      </c>
      <c r="CB7" s="70">
        <v>8.6612109000000004E-4</v>
      </c>
      <c r="CC7" s="70">
        <v>8.2602256900000004E-4</v>
      </c>
      <c r="CD7" s="70">
        <v>7.5578101400000002E-4</v>
      </c>
      <c r="CE7" s="70">
        <v>6.5310339899999996E-4</v>
      </c>
      <c r="CF7" s="70">
        <v>0</v>
      </c>
      <c r="CG7" s="70">
        <v>0</v>
      </c>
      <c r="CH7" s="70">
        <v>0</v>
      </c>
      <c r="CI7" s="70">
        <v>0</v>
      </c>
      <c r="CJ7" s="70">
        <v>0</v>
      </c>
      <c r="CK7" s="70">
        <v>0</v>
      </c>
      <c r="CL7" s="70">
        <v>0</v>
      </c>
      <c r="CM7" s="70">
        <v>0</v>
      </c>
    </row>
    <row r="8" spans="1:91" x14ac:dyDescent="0.25">
      <c r="A8" s="72" t="s">
        <v>260</v>
      </c>
      <c r="B8" s="72" t="s">
        <v>72</v>
      </c>
      <c r="C8" s="98">
        <f ca="1">VLOOKUP($B8,AuxPartFluPorc!$B$4:$S$95,AuxPartFluGWh!C$2,FALSE)*HLOOKUP(C$3,AuxLinFluTotGWh!$B$5:$R$10,6,FALSE)</f>
        <v>0.98351841051676669</v>
      </c>
      <c r="D8" s="98">
        <f ca="1">VLOOKUP($B8,AuxPartFluPorc!$B$4:$S$95,AuxPartFluGWh!D$2,FALSE)*HLOOKUP(D$3,AuxLinFluTotGWh!$B$5:$R$10,6,FALSE)</f>
        <v>0.41548321114466463</v>
      </c>
      <c r="E8" s="98">
        <f ca="1">VLOOKUP($B8,AuxPartFluPorc!$B$4:$S$95,AuxPartFluGWh!E$2,FALSE)*HLOOKUP(E$3,AuxLinFluTotGWh!$B$5:$R$10,6,FALSE)</f>
        <v>0</v>
      </c>
      <c r="F8" s="98">
        <f ca="1">VLOOKUP($B8,AuxPartFluPorc!$B$4:$S$95,AuxPartFluGWh!F$2,FALSE)*HLOOKUP(F$3,AuxLinFluTotGWh!$B$5:$R$10,6,FALSE)</f>
        <v>0</v>
      </c>
      <c r="G8" s="98">
        <f ca="1">VLOOKUP($B8,AuxPartFluPorc!$B$4:$S$95,AuxPartFluGWh!G$2,FALSE)*HLOOKUP(G$3,AuxLinFluTotGWh!$B$5:$R$10,6,FALSE)</f>
        <v>7.6730429146806486E-2</v>
      </c>
      <c r="H8" s="98">
        <f ca="1">VLOOKUP($B8,AuxPartFluPorc!$B$4:$S$95,AuxPartFluGWh!H$2,FALSE)*HLOOKUP(H$3,AuxLinFluTotGWh!$B$5:$R$10,6,FALSE)</f>
        <v>0.63423461175931406</v>
      </c>
      <c r="I8" s="98">
        <f ca="1">VLOOKUP($B8,AuxPartFluPorc!$B$4:$S$95,AuxPartFluGWh!I$2,FALSE)*HLOOKUP(I$3,AuxLinFluTotGWh!$B$5:$R$10,6,FALSE)</f>
        <v>0.20940605403352522</v>
      </c>
      <c r="J8" s="98">
        <f ca="1">VLOOKUP($B8,AuxPartFluPorc!$B$4:$S$95,AuxPartFluGWh!J$2,FALSE)*HLOOKUP(J$3,AuxLinFluTotGWh!$B$5:$R$10,6,FALSE)</f>
        <v>23.972071184916324</v>
      </c>
      <c r="K8" s="98">
        <f ca="1">VLOOKUP($B8,AuxPartFluPorc!$B$4:$S$95,AuxPartFluGWh!K$2,FALSE)*HLOOKUP(K$3,AuxLinFluTotGWh!$B$5:$R$10,6,FALSE)</f>
        <v>0</v>
      </c>
      <c r="L8" s="98">
        <f ca="1">VLOOKUP($B8,AuxPartFluPorc!$B$4:$S$95,AuxPartFluGWh!L$2,FALSE)*HLOOKUP(L$3,AuxLinFluTotGWh!$B$5:$R$10,6,FALSE)</f>
        <v>0</v>
      </c>
      <c r="M8" s="98">
        <f ca="1">VLOOKUP($B8,AuxPartFluPorc!$B$4:$S$95,AuxPartFluGWh!M$2,FALSE)*HLOOKUP(M$3,AuxLinFluTotGWh!$B$5:$R$10,6,FALSE)</f>
        <v>1.9434041248271854</v>
      </c>
      <c r="N8" s="98">
        <f ca="1">VLOOKUP($B8,AuxPartFluPorc!$B$4:$S$95,AuxPartFluGWh!N$2,FALSE)*HLOOKUP(N$3,AuxLinFluTotGWh!$B$5:$R$10,6,FALSE)</f>
        <v>0</v>
      </c>
      <c r="O8" s="98">
        <f ca="1">VLOOKUP($B8,AuxPartFluPorc!$B$4:$S$95,AuxPartFluGWh!O$2,FALSE)*HLOOKUP(O$3,AuxLinFluTotGWh!$B$5:$R$10,6,FALSE)</f>
        <v>0</v>
      </c>
      <c r="P8" s="98">
        <f ca="1">VLOOKUP($B8,AuxPartFluPorc!$B$4:$S$95,AuxPartFluGWh!P$2,FALSE)*HLOOKUP(P$3,AuxLinFluTotGWh!$B$5:$R$10,6,FALSE)</f>
        <v>1.7889832540245281</v>
      </c>
      <c r="Q8" s="98">
        <f ca="1">VLOOKUP($B8,AuxPartFluPorc!$B$4:$S$95,AuxPartFluGWh!Q$2,FALSE)*HLOOKUP(Q$3,AuxLinFluTotGWh!$B$5:$R$10,6,FALSE)</f>
        <v>0.88850485812705071</v>
      </c>
      <c r="R8" s="98">
        <f ca="1">VLOOKUP($B8,AuxPartFluPorc!$B$4:$S$95,AuxPartFluGWh!R$2,FALSE)*HLOOKUP(R$3,AuxLinFluTotGWh!$B$5:$R$10,6,FALSE)</f>
        <v>0</v>
      </c>
      <c r="S8" s="98">
        <f ca="1">VLOOKUP($B8,AuxPartFluPorc!$B$4:$S$95,AuxPartFluGWh!S$2,FALSE)*HLOOKUP(S$3,AuxLinFluTotGWh!$B$5:$R$10,6,FALSE)</f>
        <v>1.7087879393938087E-2</v>
      </c>
      <c r="X8" s="70">
        <v>4.5306684899999998E-4</v>
      </c>
      <c r="Y8" s="70">
        <v>4.3034827099999999E-4</v>
      </c>
      <c r="Z8" s="70">
        <v>3.8852411499999998E-4</v>
      </c>
      <c r="AA8" s="70">
        <v>3.1817036899999999E-4</v>
      </c>
      <c r="AB8" s="70">
        <v>4.0057342600000002E-4</v>
      </c>
      <c r="AC8" s="70">
        <v>3.6978521499999998E-4</v>
      </c>
      <c r="AD8" s="70">
        <v>3.26305743E-4</v>
      </c>
      <c r="AE8" s="70">
        <v>2.66886808E-4</v>
      </c>
      <c r="AF8" s="70">
        <v>0</v>
      </c>
      <c r="AG8" s="70">
        <v>0</v>
      </c>
      <c r="AH8" s="70">
        <v>0</v>
      </c>
      <c r="AI8" s="70">
        <v>0</v>
      </c>
      <c r="AJ8" s="70">
        <v>0</v>
      </c>
      <c r="AK8" s="70">
        <v>0</v>
      </c>
      <c r="AL8" s="70">
        <v>0</v>
      </c>
      <c r="AM8" s="70">
        <v>0</v>
      </c>
      <c r="AN8" s="70">
        <v>3.2874107999999999E-5</v>
      </c>
      <c r="AO8" s="70">
        <v>3.1347560000000002E-5</v>
      </c>
      <c r="AP8" s="70">
        <v>2.9356750999999999E-5</v>
      </c>
      <c r="AQ8" s="70">
        <v>2.6900547999999999E-5</v>
      </c>
      <c r="AR8" s="70">
        <v>2.7846354300000001E-4</v>
      </c>
      <c r="AS8" s="70">
        <v>3.8849779299999999E-4</v>
      </c>
      <c r="AT8" s="70">
        <v>3.7647403699999997E-4</v>
      </c>
      <c r="AU8" s="70">
        <v>3.7954663699999998E-4</v>
      </c>
      <c r="AV8" s="70">
        <v>1.7941050999999999E-5</v>
      </c>
      <c r="AW8" s="70">
        <v>4.4581876999999998E-5</v>
      </c>
      <c r="AX8" s="70">
        <v>4.9544225999999997E-5</v>
      </c>
      <c r="AY8" s="70">
        <v>4.7454384E-5</v>
      </c>
      <c r="AZ8" s="70">
        <v>9.6279310520000008E-3</v>
      </c>
      <c r="BA8" s="70">
        <v>9.3634083760000004E-3</v>
      </c>
      <c r="BB8" s="70">
        <v>4.0910231520000003E-3</v>
      </c>
      <c r="BC8" s="70">
        <v>3.8262817050000002E-3</v>
      </c>
      <c r="BD8" s="70">
        <v>0</v>
      </c>
      <c r="BE8" s="70">
        <v>0</v>
      </c>
      <c r="BF8" s="70">
        <v>0</v>
      </c>
      <c r="BG8" s="70">
        <v>0</v>
      </c>
      <c r="BH8" s="70">
        <v>0</v>
      </c>
      <c r="BI8" s="70">
        <v>0</v>
      </c>
      <c r="BJ8" s="70">
        <v>0</v>
      </c>
      <c r="BK8" s="70">
        <v>0</v>
      </c>
      <c r="BL8" s="70">
        <v>1.0466914499999999E-3</v>
      </c>
      <c r="BM8" s="70">
        <v>8.8586091099999997E-4</v>
      </c>
      <c r="BN8" s="70">
        <v>8.15377148E-4</v>
      </c>
      <c r="BO8" s="70">
        <v>7.4469347699999998E-4</v>
      </c>
      <c r="BP8" s="70">
        <v>0</v>
      </c>
      <c r="BQ8" s="70">
        <v>0</v>
      </c>
      <c r="BR8" s="70">
        <v>0</v>
      </c>
      <c r="BS8" s="70">
        <v>0</v>
      </c>
      <c r="BT8" s="70">
        <v>0</v>
      </c>
      <c r="BU8" s="70">
        <v>0</v>
      </c>
      <c r="BV8" s="70">
        <v>0</v>
      </c>
      <c r="BW8" s="70">
        <v>0</v>
      </c>
      <c r="BX8" s="70">
        <v>4.5356457900000001E-4</v>
      </c>
      <c r="BY8" s="70">
        <v>4.2204337100000002E-4</v>
      </c>
      <c r="BZ8" s="70">
        <v>3.6528857799999998E-4</v>
      </c>
      <c r="CA8" s="70">
        <v>2.8804922699999998E-4</v>
      </c>
      <c r="CB8" s="70">
        <v>4.2559070200000001E-4</v>
      </c>
      <c r="CC8" s="70">
        <v>3.9496009600000002E-4</v>
      </c>
      <c r="CD8" s="70">
        <v>3.5070910999999999E-4</v>
      </c>
      <c r="CE8" s="70">
        <v>2.8251951400000002E-4</v>
      </c>
      <c r="CF8" s="70">
        <v>0</v>
      </c>
      <c r="CG8" s="70">
        <v>0</v>
      </c>
      <c r="CH8" s="70">
        <v>0</v>
      </c>
      <c r="CI8" s="70">
        <v>0</v>
      </c>
      <c r="CJ8" s="70">
        <v>0</v>
      </c>
      <c r="CK8" s="70">
        <v>0</v>
      </c>
      <c r="CL8" s="70">
        <v>0</v>
      </c>
      <c r="CM8" s="70">
        <v>0</v>
      </c>
    </row>
    <row r="9" spans="1:91" x14ac:dyDescent="0.25">
      <c r="A9" s="72" t="s">
        <v>260</v>
      </c>
      <c r="B9" s="72" t="s">
        <v>109</v>
      </c>
      <c r="C9" s="98">
        <f ca="1">VLOOKUP($B9,AuxPartFluPorc!$B$4:$S$95,AuxPartFluGWh!C$2,FALSE)*HLOOKUP(C$3,AuxLinFluTotGWh!$B$5:$R$10,6,FALSE)</f>
        <v>0.2710913290644264</v>
      </c>
      <c r="D9" s="98">
        <f ca="1">VLOOKUP($B9,AuxPartFluPorc!$B$4:$S$95,AuxPartFluGWh!D$2,FALSE)*HLOOKUP(D$3,AuxLinFluTotGWh!$B$5:$R$10,6,FALSE)</f>
        <v>0</v>
      </c>
      <c r="E9" s="98">
        <f ca="1">VLOOKUP($B9,AuxPartFluPorc!$B$4:$S$95,AuxPartFluGWh!E$2,FALSE)*HLOOKUP(E$3,AuxLinFluTotGWh!$B$5:$R$10,6,FALSE)</f>
        <v>1.7875762018772714</v>
      </c>
      <c r="F9" s="98">
        <f ca="1">VLOOKUP($B9,AuxPartFluPorc!$B$4:$S$95,AuxPartFluGWh!F$2,FALSE)*HLOOKUP(F$3,AuxLinFluTotGWh!$B$5:$R$10,6,FALSE)</f>
        <v>2.0119449935215696</v>
      </c>
      <c r="G9" s="98">
        <f ca="1">VLOOKUP($B9,AuxPartFluPorc!$B$4:$S$95,AuxPartFluGWh!G$2,FALSE)*HLOOKUP(G$3,AuxLinFluTotGWh!$B$5:$R$10,6,FALSE)</f>
        <v>0.93153302356816725</v>
      </c>
      <c r="H9" s="98">
        <f ca="1">VLOOKUP($B9,AuxPartFluPorc!$B$4:$S$95,AuxPartFluGWh!H$2,FALSE)*HLOOKUP(H$3,AuxLinFluTotGWh!$B$5:$R$10,6,FALSE)</f>
        <v>15.075696793078254</v>
      </c>
      <c r="I9" s="98">
        <f ca="1">VLOOKUP($B9,AuxPartFluPorc!$B$4:$S$95,AuxPartFluGWh!I$2,FALSE)*HLOOKUP(I$3,AuxLinFluTotGWh!$B$5:$R$10,6,FALSE)</f>
        <v>10.336209851153802</v>
      </c>
      <c r="J9" s="98">
        <f ca="1">VLOOKUP($B9,AuxPartFluPorc!$B$4:$S$95,AuxPartFluGWh!J$2,FALSE)*HLOOKUP(J$3,AuxLinFluTotGWh!$B$5:$R$10,6,FALSE)</f>
        <v>1.8855632330119063</v>
      </c>
      <c r="K9" s="98">
        <f ca="1">VLOOKUP($B9,AuxPartFluPorc!$B$4:$S$95,AuxPartFluGWh!K$2,FALSE)*HLOOKUP(K$3,AuxLinFluTotGWh!$B$5:$R$10,6,FALSE)</f>
        <v>7.1837547372894477</v>
      </c>
      <c r="L9" s="98">
        <f ca="1">VLOOKUP($B9,AuxPartFluPorc!$B$4:$S$95,AuxPartFluGWh!L$2,FALSE)*HLOOKUP(L$3,AuxLinFluTotGWh!$B$5:$R$10,6,FALSE)</f>
        <v>18.708560020508614</v>
      </c>
      <c r="M9" s="98">
        <f ca="1">VLOOKUP($B9,AuxPartFluPorc!$B$4:$S$95,AuxPartFluGWh!M$2,FALSE)*HLOOKUP(M$3,AuxLinFluTotGWh!$B$5:$R$10,6,FALSE)</f>
        <v>8.783637966008067</v>
      </c>
      <c r="N9" s="98">
        <f ca="1">VLOOKUP($B9,AuxPartFluPorc!$B$4:$S$95,AuxPartFluGWh!N$2,FALSE)*HLOOKUP(N$3,AuxLinFluTotGWh!$B$5:$R$10,6,FALSE)</f>
        <v>0</v>
      </c>
      <c r="O9" s="98">
        <f ca="1">VLOOKUP($B9,AuxPartFluPorc!$B$4:$S$95,AuxPartFluGWh!O$2,FALSE)*HLOOKUP(O$3,AuxLinFluTotGWh!$B$5:$R$10,6,FALSE)</f>
        <v>0</v>
      </c>
      <c r="P9" s="98">
        <f ca="1">VLOOKUP($B9,AuxPartFluPorc!$B$4:$S$95,AuxPartFluGWh!P$2,FALSE)*HLOOKUP(P$3,AuxLinFluTotGWh!$B$5:$R$10,6,FALSE)</f>
        <v>5.6376944367671404</v>
      </c>
      <c r="Q9" s="98">
        <f ca="1">VLOOKUP($B9,AuxPartFluPorc!$B$4:$S$95,AuxPartFluGWh!Q$2,FALSE)*HLOOKUP(Q$3,AuxLinFluTotGWh!$B$5:$R$10,6,FALSE)</f>
        <v>0</v>
      </c>
      <c r="R9" s="98">
        <f ca="1">VLOOKUP($B9,AuxPartFluPorc!$B$4:$S$95,AuxPartFluGWh!R$2,FALSE)*HLOOKUP(R$3,AuxLinFluTotGWh!$B$5:$R$10,6,FALSE)</f>
        <v>1.0499258781982945</v>
      </c>
      <c r="S9" s="98">
        <f ca="1">VLOOKUP($B9,AuxPartFluPorc!$B$4:$S$95,AuxPartFluGWh!S$2,FALSE)*HLOOKUP(S$3,AuxLinFluTotGWh!$B$5:$R$10,6,FALSE)</f>
        <v>0.24788167203548778</v>
      </c>
      <c r="X9" s="70">
        <v>4.3828861900000002E-4</v>
      </c>
      <c r="Y9" s="70">
        <v>0</v>
      </c>
      <c r="Z9" s="70">
        <v>0</v>
      </c>
      <c r="AA9" s="70">
        <v>0</v>
      </c>
      <c r="AB9" s="70">
        <v>0</v>
      </c>
      <c r="AC9" s="70">
        <v>0</v>
      </c>
      <c r="AD9" s="70">
        <v>0</v>
      </c>
      <c r="AE9" s="70">
        <v>0</v>
      </c>
      <c r="AF9" s="70">
        <v>3.823210234E-3</v>
      </c>
      <c r="AG9" s="70">
        <v>1.0091521200000001E-3</v>
      </c>
      <c r="AH9" s="70">
        <v>0</v>
      </c>
      <c r="AI9" s="70">
        <v>0</v>
      </c>
      <c r="AJ9" s="70">
        <v>3.1245178030000001E-3</v>
      </c>
      <c r="AK9" s="70">
        <v>1.0040123300000001E-3</v>
      </c>
      <c r="AL9" s="70">
        <v>0</v>
      </c>
      <c r="AM9" s="70">
        <v>0</v>
      </c>
      <c r="AN9" s="70">
        <v>1.269802662E-3</v>
      </c>
      <c r="AO9" s="70">
        <v>1.9285221500000001E-4</v>
      </c>
      <c r="AP9" s="70">
        <v>0</v>
      </c>
      <c r="AQ9" s="70">
        <v>0</v>
      </c>
      <c r="AR9" s="70">
        <v>2.6234066786000002E-2</v>
      </c>
      <c r="AS9" s="70">
        <v>7.5900811350000002E-3</v>
      </c>
      <c r="AT9" s="70">
        <v>0</v>
      </c>
      <c r="AU9" s="70">
        <v>0</v>
      </c>
      <c r="AV9" s="70">
        <v>6.163875894E-3</v>
      </c>
      <c r="AW9" s="70">
        <v>1.7100516300000001E-3</v>
      </c>
      <c r="AX9" s="70">
        <v>0</v>
      </c>
      <c r="AY9" s="70">
        <v>0</v>
      </c>
      <c r="AZ9" s="70">
        <v>1.8467008269999999E-3</v>
      </c>
      <c r="BA9" s="70">
        <v>2.6984345999999998E-4</v>
      </c>
      <c r="BB9" s="70">
        <v>0</v>
      </c>
      <c r="BC9" s="70">
        <v>0</v>
      </c>
      <c r="BD9" s="70">
        <v>6.704071398E-3</v>
      </c>
      <c r="BE9" s="70">
        <v>1.042746323E-3</v>
      </c>
      <c r="BF9" s="70">
        <v>0</v>
      </c>
      <c r="BG9" s="70">
        <v>0</v>
      </c>
      <c r="BH9" s="70">
        <v>1.4650611776E-2</v>
      </c>
      <c r="BI9" s="70">
        <v>2.6532380349999999E-3</v>
      </c>
      <c r="BJ9" s="70">
        <v>0</v>
      </c>
      <c r="BK9" s="70">
        <v>0</v>
      </c>
      <c r="BL9" s="70">
        <v>1.41563542E-2</v>
      </c>
      <c r="BM9" s="70">
        <v>1.62931563E-3</v>
      </c>
      <c r="BN9" s="70">
        <v>0</v>
      </c>
      <c r="BO9" s="70">
        <v>0</v>
      </c>
      <c r="BP9" s="70">
        <v>0</v>
      </c>
      <c r="BQ9" s="70">
        <v>0</v>
      </c>
      <c r="BR9" s="70">
        <v>0</v>
      </c>
      <c r="BS9" s="70">
        <v>0</v>
      </c>
      <c r="BT9" s="70">
        <v>0</v>
      </c>
      <c r="BU9" s="70">
        <v>0</v>
      </c>
      <c r="BV9" s="70">
        <v>0</v>
      </c>
      <c r="BW9" s="70">
        <v>0</v>
      </c>
      <c r="BX9" s="70">
        <v>4.2685655739999996E-3</v>
      </c>
      <c r="BY9" s="70">
        <v>5.4966229800000003E-4</v>
      </c>
      <c r="BZ9" s="70">
        <v>0</v>
      </c>
      <c r="CA9" s="70">
        <v>0</v>
      </c>
      <c r="CB9" s="70">
        <v>0</v>
      </c>
      <c r="CC9" s="70">
        <v>0</v>
      </c>
      <c r="CD9" s="70">
        <v>0</v>
      </c>
      <c r="CE9" s="70">
        <v>0</v>
      </c>
      <c r="CF9" s="70">
        <v>1.7465536520000001E-3</v>
      </c>
      <c r="CG9" s="70">
        <v>2.6670685400000002E-4</v>
      </c>
      <c r="CH9" s="70">
        <v>0</v>
      </c>
      <c r="CI9" s="70">
        <v>0</v>
      </c>
      <c r="CJ9" s="70">
        <v>0</v>
      </c>
      <c r="CK9" s="70">
        <v>0</v>
      </c>
      <c r="CL9" s="70">
        <v>0</v>
      </c>
      <c r="CM9" s="70">
        <v>0</v>
      </c>
    </row>
    <row r="10" spans="1:91" x14ac:dyDescent="0.25">
      <c r="A10" s="72" t="s">
        <v>260</v>
      </c>
      <c r="B10" s="72" t="s">
        <v>111</v>
      </c>
      <c r="C10" s="98">
        <f ca="1">VLOOKUP($B10,AuxPartFluPorc!$B$4:$S$95,AuxPartFluGWh!C$2,FALSE)*HLOOKUP(C$3,AuxLinFluTotGWh!$B$5:$R$10,6,FALSE)</f>
        <v>2.4285648099619968E-2</v>
      </c>
      <c r="D10" s="98">
        <f ca="1">VLOOKUP($B10,AuxPartFluPorc!$B$4:$S$95,AuxPartFluGWh!D$2,FALSE)*HLOOKUP(D$3,AuxLinFluTotGWh!$B$5:$R$10,6,FALSE)</f>
        <v>0</v>
      </c>
      <c r="E10" s="98">
        <f ca="1">VLOOKUP($B10,AuxPartFluPorc!$B$4:$S$95,AuxPartFluGWh!E$2,FALSE)*HLOOKUP(E$3,AuxLinFluTotGWh!$B$5:$R$10,6,FALSE)</f>
        <v>9.7731320268044042E-2</v>
      </c>
      <c r="F10" s="98">
        <f ca="1">VLOOKUP($B10,AuxPartFluPorc!$B$4:$S$95,AuxPartFluGWh!F$2,FALSE)*HLOOKUP(F$3,AuxLinFluTotGWh!$B$5:$R$10,6,FALSE)</f>
        <v>9.533278480373876E-2</v>
      </c>
      <c r="G10" s="98">
        <f ca="1">VLOOKUP($B10,AuxPartFluPorc!$B$4:$S$95,AuxPartFluGWh!G$2,FALSE)*HLOOKUP(G$3,AuxLinFluTotGWh!$B$5:$R$10,6,FALSE)</f>
        <v>2.5935475535802822E-2</v>
      </c>
      <c r="H10" s="98">
        <f ca="1">VLOOKUP($B10,AuxPartFluPorc!$B$4:$S$95,AuxPartFluGWh!H$2,FALSE)*HLOOKUP(H$3,AuxLinFluTotGWh!$B$5:$R$10,6,FALSE)</f>
        <v>0.84492104135718038</v>
      </c>
      <c r="I10" s="98">
        <f ca="1">VLOOKUP($B10,AuxPartFluPorc!$B$4:$S$95,AuxPartFluGWh!I$2,FALSE)*HLOOKUP(I$3,AuxLinFluTotGWh!$B$5:$R$10,6,FALSE)</f>
        <v>0.5401955316998589</v>
      </c>
      <c r="J10" s="98">
        <f ca="1">VLOOKUP($B10,AuxPartFluPorc!$B$4:$S$95,AuxPartFluGWh!J$2,FALSE)*HLOOKUP(J$3,AuxLinFluTotGWh!$B$5:$R$10,6,FALSE)</f>
        <v>5.6674828763456322E-2</v>
      </c>
      <c r="K10" s="98">
        <f ca="1">VLOOKUP($B10,AuxPartFluPorc!$B$4:$S$95,AuxPartFluGWh!K$2,FALSE)*HLOOKUP(K$3,AuxLinFluTotGWh!$B$5:$R$10,6,FALSE)</f>
        <v>0.22473816651723749</v>
      </c>
      <c r="L10" s="98">
        <f ca="1">VLOOKUP($B10,AuxPartFluPorc!$B$4:$S$95,AuxPartFluGWh!L$2,FALSE)*HLOOKUP(L$3,AuxLinFluTotGWh!$B$5:$R$10,6,FALSE)</f>
        <v>0.64900845172689536</v>
      </c>
      <c r="M10" s="98">
        <f ca="1">VLOOKUP($B10,AuxPartFluPorc!$B$4:$S$95,AuxPartFluGWh!M$2,FALSE)*HLOOKUP(M$3,AuxLinFluTotGWh!$B$5:$R$10,6,FALSE)</f>
        <v>0.24866644125510426</v>
      </c>
      <c r="N10" s="98">
        <f ca="1">VLOOKUP($B10,AuxPartFluPorc!$B$4:$S$95,AuxPartFluGWh!N$2,FALSE)*HLOOKUP(N$3,AuxLinFluTotGWh!$B$5:$R$10,6,FALSE)</f>
        <v>0</v>
      </c>
      <c r="O10" s="98">
        <f ca="1">VLOOKUP($B10,AuxPartFluPorc!$B$4:$S$95,AuxPartFluGWh!O$2,FALSE)*HLOOKUP(O$3,AuxLinFluTotGWh!$B$5:$R$10,6,FALSE)</f>
        <v>0</v>
      </c>
      <c r="P10" s="98">
        <f ca="1">VLOOKUP($B10,AuxPartFluPorc!$B$4:$S$95,AuxPartFluGWh!P$2,FALSE)*HLOOKUP(P$3,AuxLinFluTotGWh!$B$5:$R$10,6,FALSE)</f>
        <v>0.17760457257766191</v>
      </c>
      <c r="Q10" s="98">
        <f ca="1">VLOOKUP($B10,AuxPartFluPorc!$B$4:$S$95,AuxPartFluGWh!Q$2,FALSE)*HLOOKUP(Q$3,AuxLinFluTotGWh!$B$5:$R$10,6,FALSE)</f>
        <v>0</v>
      </c>
      <c r="R10" s="98">
        <f ca="1">VLOOKUP($B10,AuxPartFluPorc!$B$4:$S$95,AuxPartFluGWh!R$2,FALSE)*HLOOKUP(R$3,AuxLinFluTotGWh!$B$5:$R$10,6,FALSE)</f>
        <v>3.0598921836579127E-2</v>
      </c>
      <c r="S10" s="98">
        <f ca="1">VLOOKUP($B10,AuxPartFluPorc!$B$4:$S$95,AuxPartFluGWh!S$2,FALSE)*HLOOKUP(S$3,AuxLinFluTotGWh!$B$5:$R$10,6,FALSE)</f>
        <v>7.5397595287252242E-3</v>
      </c>
      <c r="X10" s="70">
        <v>3.9263975E-5</v>
      </c>
      <c r="Y10" s="70">
        <v>0</v>
      </c>
      <c r="Z10" s="70">
        <v>0</v>
      </c>
      <c r="AA10" s="70">
        <v>0</v>
      </c>
      <c r="AB10" s="70">
        <v>0</v>
      </c>
      <c r="AC10" s="70">
        <v>0</v>
      </c>
      <c r="AD10" s="70">
        <v>0</v>
      </c>
      <c r="AE10" s="70">
        <v>0</v>
      </c>
      <c r="AF10" s="70">
        <v>2.5077062800000002E-4</v>
      </c>
      <c r="AG10" s="70">
        <v>1.3426866E-5</v>
      </c>
      <c r="AH10" s="70">
        <v>0</v>
      </c>
      <c r="AI10" s="70">
        <v>0</v>
      </c>
      <c r="AJ10" s="70">
        <v>1.8201292699999999E-4</v>
      </c>
      <c r="AK10" s="70">
        <v>1.3610848E-5</v>
      </c>
      <c r="AL10" s="70">
        <v>0</v>
      </c>
      <c r="AM10" s="70">
        <v>0</v>
      </c>
      <c r="AN10" s="70">
        <v>4.0722817999999998E-5</v>
      </c>
      <c r="AO10" s="70">
        <v>0</v>
      </c>
      <c r="AP10" s="70">
        <v>0</v>
      </c>
      <c r="AQ10" s="70">
        <v>0</v>
      </c>
      <c r="AR10" s="70">
        <v>1.786809465E-3</v>
      </c>
      <c r="AS10" s="70">
        <v>1.0887301499999999E-4</v>
      </c>
      <c r="AT10" s="70">
        <v>0</v>
      </c>
      <c r="AU10" s="70">
        <v>0</v>
      </c>
      <c r="AV10" s="70">
        <v>3.8903176999999998E-4</v>
      </c>
      <c r="AW10" s="70">
        <v>2.2478882999999999E-5</v>
      </c>
      <c r="AX10" s="70">
        <v>0</v>
      </c>
      <c r="AY10" s="70">
        <v>0</v>
      </c>
      <c r="AZ10" s="70">
        <v>6.3617481999999996E-5</v>
      </c>
      <c r="BA10" s="70">
        <v>0</v>
      </c>
      <c r="BB10" s="70">
        <v>0</v>
      </c>
      <c r="BC10" s="70">
        <v>0</v>
      </c>
      <c r="BD10" s="70">
        <v>2.28524773E-4</v>
      </c>
      <c r="BE10" s="70">
        <v>1.382838E-5</v>
      </c>
      <c r="BF10" s="70">
        <v>0</v>
      </c>
      <c r="BG10" s="70">
        <v>0</v>
      </c>
      <c r="BH10" s="70">
        <v>5.6431000200000004E-4</v>
      </c>
      <c r="BI10" s="70">
        <v>3.5968413999999998E-5</v>
      </c>
      <c r="BJ10" s="70">
        <v>0</v>
      </c>
      <c r="BK10" s="70">
        <v>0</v>
      </c>
      <c r="BL10" s="70">
        <v>4.2578294999999998E-4</v>
      </c>
      <c r="BM10" s="70">
        <v>2.1112329E-5</v>
      </c>
      <c r="BN10" s="70">
        <v>0</v>
      </c>
      <c r="BO10" s="70">
        <v>0</v>
      </c>
      <c r="BP10" s="70">
        <v>0</v>
      </c>
      <c r="BQ10" s="70">
        <v>0</v>
      </c>
      <c r="BR10" s="70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1.51788876E-4</v>
      </c>
      <c r="BY10" s="70">
        <v>0</v>
      </c>
      <c r="BZ10" s="70">
        <v>0</v>
      </c>
      <c r="CA10" s="70">
        <v>0</v>
      </c>
      <c r="CB10" s="70">
        <v>0</v>
      </c>
      <c r="CC10" s="70">
        <v>0</v>
      </c>
      <c r="CD10" s="70">
        <v>0</v>
      </c>
      <c r="CE10" s="70">
        <v>0</v>
      </c>
      <c r="CF10" s="70">
        <v>5.8674237999999999E-5</v>
      </c>
      <c r="CG10" s="70">
        <v>0</v>
      </c>
      <c r="CH10" s="70">
        <v>0</v>
      </c>
      <c r="CI10" s="70">
        <v>0</v>
      </c>
      <c r="CJ10" s="70">
        <v>0</v>
      </c>
      <c r="CK10" s="70">
        <v>0</v>
      </c>
      <c r="CL10" s="70">
        <v>0</v>
      </c>
      <c r="CM10" s="70">
        <v>0</v>
      </c>
    </row>
    <row r="11" spans="1:91" x14ac:dyDescent="0.25">
      <c r="A11" s="72" t="s">
        <v>260</v>
      </c>
      <c r="B11" s="72" t="s">
        <v>75</v>
      </c>
      <c r="C11" s="98">
        <f ca="1">VLOOKUP($B11,AuxPartFluPorc!$B$4:$S$95,AuxPartFluGWh!C$2,FALSE)*HLOOKUP(C$3,AuxLinFluTotGWh!$B$5:$R$10,6,FALSE)</f>
        <v>3.8357131555566744</v>
      </c>
      <c r="D11" s="98">
        <f ca="1">VLOOKUP($B11,AuxPartFluPorc!$B$4:$S$95,AuxPartFluGWh!D$2,FALSE)*HLOOKUP(D$3,AuxLinFluTotGWh!$B$5:$R$10,6,FALSE)</f>
        <v>1.6203818661778291</v>
      </c>
      <c r="E11" s="98">
        <f ca="1">VLOOKUP($B11,AuxPartFluPorc!$B$4:$S$95,AuxPartFluGWh!E$2,FALSE)*HLOOKUP(E$3,AuxLinFluTotGWh!$B$5:$R$10,6,FALSE)</f>
        <v>0</v>
      </c>
      <c r="F11" s="98">
        <f ca="1">VLOOKUP($B11,AuxPartFluPorc!$B$4:$S$95,AuxPartFluGWh!F$2,FALSE)*HLOOKUP(F$3,AuxLinFluTotGWh!$B$5:$R$10,6,FALSE)</f>
        <v>0</v>
      </c>
      <c r="G11" s="98">
        <f ca="1">VLOOKUP($B11,AuxPartFluPorc!$B$4:$S$95,AuxPartFluGWh!G$2,FALSE)*HLOOKUP(G$3,AuxLinFluTotGWh!$B$5:$R$10,6,FALSE)</f>
        <v>0.29924876773945724</v>
      </c>
      <c r="H11" s="98">
        <f ca="1">VLOOKUP($B11,AuxPartFluPorc!$B$4:$S$95,AuxPartFluGWh!H$2,FALSE)*HLOOKUP(H$3,AuxLinFluTotGWh!$B$5:$R$10,6,FALSE)</f>
        <v>2.4735125848317758</v>
      </c>
      <c r="I11" s="98">
        <f ca="1">VLOOKUP($B11,AuxPartFluPorc!$B$4:$S$95,AuxPartFluGWh!I$2,FALSE)*HLOOKUP(I$3,AuxLinFluTotGWh!$B$5:$R$10,6,FALSE)</f>
        <v>0.81668367610387371</v>
      </c>
      <c r="J11" s="98">
        <f ca="1">VLOOKUP($B11,AuxPartFluPorc!$B$4:$S$95,AuxPartFluGWh!J$2,FALSE)*HLOOKUP(J$3,AuxLinFluTotGWh!$B$5:$R$10,6,FALSE)</f>
        <v>93.491405091620678</v>
      </c>
      <c r="K11" s="98">
        <f ca="1">VLOOKUP($B11,AuxPartFluPorc!$B$4:$S$95,AuxPartFluGWh!K$2,FALSE)*HLOOKUP(K$3,AuxLinFluTotGWh!$B$5:$R$10,6,FALSE)</f>
        <v>0</v>
      </c>
      <c r="L11" s="98">
        <f ca="1">VLOOKUP($B11,AuxPartFluPorc!$B$4:$S$95,AuxPartFluGWh!L$2,FALSE)*HLOOKUP(L$3,AuxLinFluTotGWh!$B$5:$R$10,6,FALSE)</f>
        <v>0</v>
      </c>
      <c r="M11" s="98">
        <f ca="1">VLOOKUP($B11,AuxPartFluPorc!$B$4:$S$95,AuxPartFluGWh!M$2,FALSE)*HLOOKUP(M$3,AuxLinFluTotGWh!$B$5:$R$10,6,FALSE)</f>
        <v>7.5792792743973454</v>
      </c>
      <c r="N11" s="98">
        <f ca="1">VLOOKUP($B11,AuxPartFluPorc!$B$4:$S$95,AuxPartFluGWh!N$2,FALSE)*HLOOKUP(N$3,AuxLinFluTotGWh!$B$5:$R$10,6,FALSE)</f>
        <v>0</v>
      </c>
      <c r="O11" s="98">
        <f ca="1">VLOOKUP($B11,AuxPartFluPorc!$B$4:$S$95,AuxPartFluGWh!O$2,FALSE)*HLOOKUP(O$3,AuxLinFluTotGWh!$B$5:$R$10,6,FALSE)</f>
        <v>0</v>
      </c>
      <c r="P11" s="98">
        <f ca="1">VLOOKUP($B11,AuxPartFluPorc!$B$4:$S$95,AuxPartFluGWh!P$2,FALSE)*HLOOKUP(P$3,AuxLinFluTotGWh!$B$5:$R$10,6,FALSE)</f>
        <v>6.9770178480317746</v>
      </c>
      <c r="Q11" s="98">
        <f ca="1">VLOOKUP($B11,AuxPartFluPorc!$B$4:$S$95,AuxPartFluGWh!Q$2,FALSE)*HLOOKUP(Q$3,AuxLinFluTotGWh!$B$5:$R$10,6,FALSE)</f>
        <v>3.4651775539102019</v>
      </c>
      <c r="R11" s="98">
        <f ca="1">VLOOKUP($B11,AuxPartFluPorc!$B$4:$S$95,AuxPartFluGWh!R$2,FALSE)*HLOOKUP(R$3,AuxLinFluTotGWh!$B$5:$R$10,6,FALSE)</f>
        <v>0.32946710626706022</v>
      </c>
      <c r="S11" s="98">
        <f ca="1">VLOOKUP($B11,AuxPartFluPorc!$B$4:$S$95,AuxPartFluGWh!S$2,FALSE)*HLOOKUP(S$3,AuxLinFluTotGWh!$B$5:$R$10,6,FALSE)</f>
        <v>24.924793909263332</v>
      </c>
      <c r="X11" s="70">
        <v>1.766956773E-3</v>
      </c>
      <c r="Y11" s="70">
        <v>1.6783580749999999E-3</v>
      </c>
      <c r="Z11" s="70">
        <v>1.5152368589999999E-3</v>
      </c>
      <c r="AA11" s="70">
        <v>1.240861771E-3</v>
      </c>
      <c r="AB11" s="70">
        <v>1.5622320820000001E-3</v>
      </c>
      <c r="AC11" s="70">
        <v>1.4421594560000001E-3</v>
      </c>
      <c r="AD11" s="70">
        <v>1.272591707E-3</v>
      </c>
      <c r="AE11" s="70">
        <v>1.0408576829999999E-3</v>
      </c>
      <c r="AF11" s="70">
        <v>0</v>
      </c>
      <c r="AG11" s="70">
        <v>0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0">
        <v>0</v>
      </c>
      <c r="AN11" s="70">
        <v>1.2820969700000001E-4</v>
      </c>
      <c r="AO11" s="70">
        <v>1.2225507999999999E-4</v>
      </c>
      <c r="AP11" s="70">
        <v>1.14491637E-4</v>
      </c>
      <c r="AQ11" s="70">
        <v>1.04911705E-4</v>
      </c>
      <c r="AR11" s="70">
        <v>1.0860096290000001E-3</v>
      </c>
      <c r="AS11" s="70">
        <v>1.5151399580000001E-3</v>
      </c>
      <c r="AT11" s="70">
        <v>1.468242829E-3</v>
      </c>
      <c r="AU11" s="70">
        <v>1.480232036E-3</v>
      </c>
      <c r="AV11" s="70">
        <v>6.9969971000000003E-5</v>
      </c>
      <c r="AW11" s="70">
        <v>1.73869665E-4</v>
      </c>
      <c r="AX11" s="70">
        <v>1.9322124199999999E-4</v>
      </c>
      <c r="AY11" s="70">
        <v>1.8507317000000001E-4</v>
      </c>
      <c r="AZ11" s="70">
        <v>3.7549261245E-2</v>
      </c>
      <c r="BA11" s="70">
        <v>3.6517100099999998E-2</v>
      </c>
      <c r="BB11" s="70">
        <v>1.5955123352999999E-2</v>
      </c>
      <c r="BC11" s="70">
        <v>1.4922595598999999E-2</v>
      </c>
      <c r="BD11" s="70">
        <v>0</v>
      </c>
      <c r="BE11" s="70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0</v>
      </c>
      <c r="BK11" s="70">
        <v>0</v>
      </c>
      <c r="BL11" s="70">
        <v>4.0821223830000003E-3</v>
      </c>
      <c r="BM11" s="70">
        <v>3.4548488749999999E-3</v>
      </c>
      <c r="BN11" s="70">
        <v>3.179975498E-3</v>
      </c>
      <c r="BO11" s="70">
        <v>2.9042886179999998E-3</v>
      </c>
      <c r="BP11" s="70">
        <v>0</v>
      </c>
      <c r="BQ11" s="70">
        <v>0</v>
      </c>
      <c r="BR11" s="70">
        <v>0</v>
      </c>
      <c r="BS11" s="70">
        <v>0</v>
      </c>
      <c r="BT11" s="70">
        <v>0</v>
      </c>
      <c r="BU11" s="70">
        <v>0</v>
      </c>
      <c r="BV11" s="70">
        <v>0</v>
      </c>
      <c r="BW11" s="70">
        <v>0</v>
      </c>
      <c r="BX11" s="70">
        <v>1.768902528E-3</v>
      </c>
      <c r="BY11" s="70">
        <v>1.6459603980000001E-3</v>
      </c>
      <c r="BZ11" s="70">
        <v>1.4246188810000001E-3</v>
      </c>
      <c r="CA11" s="70">
        <v>1.1233922430000001E-3</v>
      </c>
      <c r="CB11" s="70">
        <v>1.659810665E-3</v>
      </c>
      <c r="CC11" s="70">
        <v>1.5403507309999999E-3</v>
      </c>
      <c r="CD11" s="70">
        <v>1.367766066E-3</v>
      </c>
      <c r="CE11" s="70">
        <v>1.101826367E-3</v>
      </c>
      <c r="CF11" s="70">
        <v>1.72711985E-4</v>
      </c>
      <c r="CG11" s="70">
        <v>1.6446851099999999E-4</v>
      </c>
      <c r="CH11" s="70">
        <v>1.5381215300000001E-4</v>
      </c>
      <c r="CI11" s="70">
        <v>1.40769199E-4</v>
      </c>
      <c r="CJ11" s="70">
        <v>0</v>
      </c>
      <c r="CK11" s="70">
        <v>0</v>
      </c>
      <c r="CL11" s="70">
        <v>0</v>
      </c>
      <c r="CM11" s="70">
        <v>0</v>
      </c>
    </row>
    <row r="12" spans="1:91" x14ac:dyDescent="0.25">
      <c r="A12" s="72" t="s">
        <v>260</v>
      </c>
      <c r="B12" s="72" t="s">
        <v>133</v>
      </c>
      <c r="C12" s="98">
        <f ca="1">VLOOKUP($B12,AuxPartFluPorc!$B$4:$S$95,AuxPartFluGWh!C$2,FALSE)*HLOOKUP(C$3,AuxLinFluTotGWh!$B$5:$R$10,6,FALSE)</f>
        <v>57.671907329598916</v>
      </c>
      <c r="D12" s="98">
        <f ca="1">VLOOKUP($B12,AuxPartFluPorc!$B$4:$S$95,AuxPartFluGWh!D$2,FALSE)*HLOOKUP(D$3,AuxLinFluTotGWh!$B$5:$R$10,6,FALSE)</f>
        <v>23.945568897954058</v>
      </c>
      <c r="E12" s="98">
        <f ca="1">VLOOKUP($B12,AuxPartFluPorc!$B$4:$S$95,AuxPartFluGWh!E$2,FALSE)*HLOOKUP(E$3,AuxLinFluTotGWh!$B$5:$R$10,6,FALSE)</f>
        <v>0</v>
      </c>
      <c r="F12" s="98">
        <f ca="1">VLOOKUP($B12,AuxPartFluPorc!$B$4:$S$95,AuxPartFluGWh!F$2,FALSE)*HLOOKUP(F$3,AuxLinFluTotGWh!$B$5:$R$10,6,FALSE)</f>
        <v>0</v>
      </c>
      <c r="G12" s="98">
        <f ca="1">VLOOKUP($B12,AuxPartFluPorc!$B$4:$S$95,AuxPartFluGWh!G$2,FALSE)*HLOOKUP(G$3,AuxLinFluTotGWh!$B$5:$R$10,6,FALSE)</f>
        <v>4.5775184688671535</v>
      </c>
      <c r="H12" s="98">
        <f ca="1">VLOOKUP($B12,AuxPartFluPorc!$B$4:$S$95,AuxPartFluGWh!H$2,FALSE)*HLOOKUP(H$3,AuxLinFluTotGWh!$B$5:$R$10,6,FALSE)</f>
        <v>41.841776115075234</v>
      </c>
      <c r="I12" s="98">
        <f ca="1">VLOOKUP($B12,AuxPartFluPorc!$B$4:$S$95,AuxPartFluGWh!I$2,FALSE)*HLOOKUP(I$3,AuxLinFluTotGWh!$B$5:$R$10,6,FALSE)</f>
        <v>15.237035825875173</v>
      </c>
      <c r="J12" s="98">
        <f ca="1">VLOOKUP($B12,AuxPartFluPorc!$B$4:$S$95,AuxPartFluGWh!J$2,FALSE)*HLOOKUP(J$3,AuxLinFluTotGWh!$B$5:$R$10,6,FALSE)</f>
        <v>38.150861563632454</v>
      </c>
      <c r="K12" s="98">
        <f ca="1">VLOOKUP($B12,AuxPartFluPorc!$B$4:$S$95,AuxPartFluGWh!K$2,FALSE)*HLOOKUP(K$3,AuxLinFluTotGWh!$B$5:$R$10,6,FALSE)</f>
        <v>35.345495091643237</v>
      </c>
      <c r="L12" s="98">
        <f ca="1">VLOOKUP($B12,AuxPartFluPorc!$B$4:$S$95,AuxPartFluGWh!L$2,FALSE)*HLOOKUP(L$3,AuxLinFluTotGWh!$B$5:$R$10,6,FALSE)</f>
        <v>0</v>
      </c>
      <c r="M12" s="98">
        <f ca="1">VLOOKUP($B12,AuxPartFluPorc!$B$4:$S$95,AuxPartFluGWh!M$2,FALSE)*HLOOKUP(M$3,AuxLinFluTotGWh!$B$5:$R$10,6,FALSE)</f>
        <v>111.5391872727502</v>
      </c>
      <c r="N12" s="98">
        <f ca="1">VLOOKUP($B12,AuxPartFluPorc!$B$4:$S$95,AuxPartFluGWh!N$2,FALSE)*HLOOKUP(N$3,AuxLinFluTotGWh!$B$5:$R$10,6,FALSE)</f>
        <v>0</v>
      </c>
      <c r="O12" s="98">
        <f ca="1">VLOOKUP($B12,AuxPartFluPorc!$B$4:$S$95,AuxPartFluGWh!O$2,FALSE)*HLOOKUP(O$3,AuxLinFluTotGWh!$B$5:$R$10,6,FALSE)</f>
        <v>0</v>
      </c>
      <c r="P12" s="98">
        <f ca="1">VLOOKUP($B12,AuxPartFluPorc!$B$4:$S$95,AuxPartFluGWh!P$2,FALSE)*HLOOKUP(P$3,AuxLinFluTotGWh!$B$5:$R$10,6,FALSE)</f>
        <v>103.43359125426576</v>
      </c>
      <c r="Q12" s="98">
        <f ca="1">VLOOKUP($B12,AuxPartFluPorc!$B$4:$S$95,AuxPartFluGWh!Q$2,FALSE)*HLOOKUP(Q$3,AuxLinFluTotGWh!$B$5:$R$10,6,FALSE)</f>
        <v>51.474681991185179</v>
      </c>
      <c r="R12" s="98">
        <f ca="1">VLOOKUP($B12,AuxPartFluPorc!$B$4:$S$95,AuxPartFluGWh!R$2,FALSE)*HLOOKUP(R$3,AuxLinFluTotGWh!$B$5:$R$10,6,FALSE)</f>
        <v>5.0250824101229883</v>
      </c>
      <c r="S12" s="98">
        <f ca="1">VLOOKUP($B12,AuxPartFluPorc!$B$4:$S$95,AuxPartFluGWh!S$2,FALSE)*HLOOKUP(S$3,AuxLinFluTotGWh!$B$5:$R$10,6,FALSE)</f>
        <v>1.0474841194281042</v>
      </c>
      <c r="X12" s="70">
        <v>0</v>
      </c>
      <c r="Y12" s="70">
        <v>3.4580112897999997E-2</v>
      </c>
      <c r="Z12" s="70">
        <v>3.2253818456999997E-2</v>
      </c>
      <c r="AA12" s="70">
        <v>2.6407489187000002E-2</v>
      </c>
      <c r="AB12" s="70">
        <v>0</v>
      </c>
      <c r="AC12" s="70">
        <v>2.9553048953E-2</v>
      </c>
      <c r="AD12" s="70">
        <v>2.6962667244999999E-2</v>
      </c>
      <c r="AE12" s="70">
        <v>2.2069911663999998E-2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0">
        <v>0</v>
      </c>
      <c r="AN12" s="70">
        <v>0</v>
      </c>
      <c r="AO12" s="70">
        <v>2.5213943909999999E-3</v>
      </c>
      <c r="AP12" s="70">
        <v>2.4367191730000001E-3</v>
      </c>
      <c r="AQ12" s="70">
        <v>2.2293178459999998E-3</v>
      </c>
      <c r="AR12" s="70">
        <v>0</v>
      </c>
      <c r="AS12" s="70">
        <v>3.1319325839000003E-2</v>
      </c>
      <c r="AT12" s="70">
        <v>3.1119601300999999E-2</v>
      </c>
      <c r="AU12" s="70">
        <v>3.1438154895999999E-2</v>
      </c>
      <c r="AV12" s="70">
        <v>0</v>
      </c>
      <c r="AW12" s="70">
        <v>3.6467912810000001E-3</v>
      </c>
      <c r="AX12" s="70">
        <v>4.0595329710000003E-3</v>
      </c>
      <c r="AY12" s="70">
        <v>3.9009590270000002E-3</v>
      </c>
      <c r="AZ12" s="70">
        <v>0</v>
      </c>
      <c r="BA12" s="70">
        <v>5.5452266400000004E-3</v>
      </c>
      <c r="BB12" s="70">
        <v>1.8601502528E-2</v>
      </c>
      <c r="BC12" s="70">
        <v>1.8677603992999999E-2</v>
      </c>
      <c r="BD12" s="70">
        <v>0</v>
      </c>
      <c r="BE12" s="70">
        <v>1.3219000071000001E-2</v>
      </c>
      <c r="BF12" s="70">
        <v>1.2893835584999999E-2</v>
      </c>
      <c r="BG12" s="70">
        <v>1.2003040755E-2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0">
        <v>7.0306399327999994E-2</v>
      </c>
      <c r="BN12" s="70">
        <v>6.8019137707999999E-2</v>
      </c>
      <c r="BO12" s="70">
        <v>6.2129079855999997E-2</v>
      </c>
      <c r="BP12" s="70">
        <v>0</v>
      </c>
      <c r="BQ12" s="70">
        <v>0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3.4003227720000001E-2</v>
      </c>
      <c r="BZ12" s="70">
        <v>3.0420987922999999E-2</v>
      </c>
      <c r="CA12" s="70">
        <v>2.3974795313000001E-2</v>
      </c>
      <c r="CB12" s="70">
        <v>0</v>
      </c>
      <c r="CC12" s="70">
        <v>3.1700879921E-2</v>
      </c>
      <c r="CD12" s="70">
        <v>2.9085039550999999E-2</v>
      </c>
      <c r="CE12" s="70">
        <v>2.3437405530999999E-2</v>
      </c>
      <c r="CF12" s="70">
        <v>0</v>
      </c>
      <c r="CG12" s="70">
        <v>3.381842621E-3</v>
      </c>
      <c r="CH12" s="70">
        <v>3.2676985740000002E-3</v>
      </c>
      <c r="CI12" s="70">
        <v>2.9861865889999999E-3</v>
      </c>
      <c r="CJ12" s="70">
        <v>0</v>
      </c>
      <c r="CK12" s="70">
        <v>0</v>
      </c>
      <c r="CL12" s="70">
        <v>0</v>
      </c>
      <c r="CM12" s="70">
        <v>0</v>
      </c>
    </row>
    <row r="13" spans="1:91" x14ac:dyDescent="0.25">
      <c r="A13" s="72" t="s">
        <v>260</v>
      </c>
      <c r="B13" s="72" t="s">
        <v>134</v>
      </c>
      <c r="C13" s="98">
        <f ca="1">VLOOKUP($B13,AuxPartFluPorc!$B$4:$S$95,AuxPartFluGWh!C$2,FALSE)*HLOOKUP(C$3,AuxLinFluTotGWh!$B$5:$R$10,6,FALSE)</f>
        <v>46.782338593241889</v>
      </c>
      <c r="D13" s="98">
        <f ca="1">VLOOKUP($B13,AuxPartFluPorc!$B$4:$S$95,AuxPartFluGWh!D$2,FALSE)*HLOOKUP(D$3,AuxLinFluTotGWh!$B$5:$R$10,6,FALSE)</f>
        <v>19.300023159056689</v>
      </c>
      <c r="E13" s="98">
        <f ca="1">VLOOKUP($B13,AuxPartFluPorc!$B$4:$S$95,AuxPartFluGWh!E$2,FALSE)*HLOOKUP(E$3,AuxLinFluTotGWh!$B$5:$R$10,6,FALSE)</f>
        <v>0</v>
      </c>
      <c r="F13" s="98">
        <f ca="1">VLOOKUP($B13,AuxPartFluPorc!$B$4:$S$95,AuxPartFluGWh!F$2,FALSE)*HLOOKUP(F$3,AuxLinFluTotGWh!$B$5:$R$10,6,FALSE)</f>
        <v>0</v>
      </c>
      <c r="G13" s="98">
        <f ca="1">VLOOKUP($B13,AuxPartFluPorc!$B$4:$S$95,AuxPartFluGWh!G$2,FALSE)*HLOOKUP(G$3,AuxLinFluTotGWh!$B$5:$R$10,6,FALSE)</f>
        <v>3.7850645497109596</v>
      </c>
      <c r="H13" s="98">
        <f ca="1">VLOOKUP($B13,AuxPartFluPorc!$B$4:$S$95,AuxPartFluGWh!H$2,FALSE)*HLOOKUP(H$3,AuxLinFluTotGWh!$B$5:$R$10,6,FALSE)</f>
        <v>35.431289199187354</v>
      </c>
      <c r="I13" s="98">
        <f ca="1">VLOOKUP($B13,AuxPartFluPorc!$B$4:$S$95,AuxPartFluGWh!I$2,FALSE)*HLOOKUP(I$3,AuxLinFluTotGWh!$B$5:$R$10,6,FALSE)</f>
        <v>13.436798514780966</v>
      </c>
      <c r="J13" s="98">
        <f ca="1">VLOOKUP($B13,AuxPartFluPorc!$B$4:$S$95,AuxPartFluGWh!J$2,FALSE)*HLOOKUP(J$3,AuxLinFluTotGWh!$B$5:$R$10,6,FALSE)</f>
        <v>36.294345892143916</v>
      </c>
      <c r="K13" s="98">
        <f ca="1">VLOOKUP($B13,AuxPartFluPorc!$B$4:$S$95,AuxPartFluGWh!K$2,FALSE)*HLOOKUP(K$3,AuxLinFluTotGWh!$B$5:$R$10,6,FALSE)</f>
        <v>29.385902311200848</v>
      </c>
      <c r="L13" s="98">
        <f ca="1">VLOOKUP($B13,AuxPartFluPorc!$B$4:$S$95,AuxPartFluGWh!L$2,FALSE)*HLOOKUP(L$3,AuxLinFluTotGWh!$B$5:$R$10,6,FALSE)</f>
        <v>0</v>
      </c>
      <c r="M13" s="98">
        <f ca="1">VLOOKUP($B13,AuxPartFluPorc!$B$4:$S$95,AuxPartFluGWh!M$2,FALSE)*HLOOKUP(M$3,AuxLinFluTotGWh!$B$5:$R$10,6,FALSE)</f>
        <v>92.506271655604991</v>
      </c>
      <c r="N13" s="98">
        <f ca="1">VLOOKUP($B13,AuxPartFluPorc!$B$4:$S$95,AuxPartFluGWh!N$2,FALSE)*HLOOKUP(N$3,AuxLinFluTotGWh!$B$5:$R$10,6,FALSE)</f>
        <v>0</v>
      </c>
      <c r="O13" s="98">
        <f ca="1">VLOOKUP($B13,AuxPartFluPorc!$B$4:$S$95,AuxPartFluGWh!O$2,FALSE)*HLOOKUP(O$3,AuxLinFluTotGWh!$B$5:$R$10,6,FALSE)</f>
        <v>0</v>
      </c>
      <c r="P13" s="98">
        <f ca="1">VLOOKUP($B13,AuxPartFluPorc!$B$4:$S$95,AuxPartFluGWh!P$2,FALSE)*HLOOKUP(P$3,AuxLinFluTotGWh!$B$5:$R$10,6,FALSE)</f>
        <v>82.296814973377323</v>
      </c>
      <c r="Q13" s="98">
        <f ca="1">VLOOKUP($B13,AuxPartFluPorc!$B$4:$S$95,AuxPartFluGWh!Q$2,FALSE)*HLOOKUP(Q$3,AuxLinFluTotGWh!$B$5:$R$10,6,FALSE)</f>
        <v>41.475768887670235</v>
      </c>
      <c r="R13" s="98">
        <f ca="1">VLOOKUP($B13,AuxPartFluPorc!$B$4:$S$95,AuxPartFluGWh!R$2,FALSE)*HLOOKUP(R$3,AuxLinFluTotGWh!$B$5:$R$10,6,FALSE)</f>
        <v>4.1775169584050662</v>
      </c>
      <c r="S13" s="98">
        <f ca="1">VLOOKUP($B13,AuxPartFluPorc!$B$4:$S$95,AuxPartFluGWh!S$2,FALSE)*HLOOKUP(S$3,AuxLinFluTotGWh!$B$5:$R$10,6,FALSE)</f>
        <v>0.87833947176037952</v>
      </c>
      <c r="X13" s="70">
        <v>0</v>
      </c>
      <c r="Y13" s="70">
        <v>1.75720046E-2</v>
      </c>
      <c r="Z13" s="70">
        <v>3.1744312309000003E-2</v>
      </c>
      <c r="AA13" s="70">
        <v>2.6319324578999999E-2</v>
      </c>
      <c r="AB13" s="70">
        <v>0</v>
      </c>
      <c r="AC13" s="70">
        <v>1.4687029284E-2</v>
      </c>
      <c r="AD13" s="70">
        <v>2.6639034392000001E-2</v>
      </c>
      <c r="AE13" s="70">
        <v>2.2013606564000001E-2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0">
        <v>0</v>
      </c>
      <c r="AN13" s="70">
        <v>0</v>
      </c>
      <c r="AO13" s="70">
        <v>1.2886055160000001E-3</v>
      </c>
      <c r="AP13" s="70">
        <v>2.4208306029999999E-3</v>
      </c>
      <c r="AQ13" s="70">
        <v>2.2337167089999999E-3</v>
      </c>
      <c r="AR13" s="70">
        <v>0</v>
      </c>
      <c r="AS13" s="70">
        <v>1.6348607477999998E-2</v>
      </c>
      <c r="AT13" s="70">
        <v>3.1505570525999997E-2</v>
      </c>
      <c r="AU13" s="70">
        <v>3.1640201814999998E-2</v>
      </c>
      <c r="AV13" s="70">
        <v>0</v>
      </c>
      <c r="AW13" s="70">
        <v>2.1812821469999999E-3</v>
      </c>
      <c r="AX13" s="70">
        <v>4.1152430759999999E-3</v>
      </c>
      <c r="AY13" s="70">
        <v>3.9393716079999998E-3</v>
      </c>
      <c r="AZ13" s="70">
        <v>0</v>
      </c>
      <c r="BA13" s="70">
        <v>4.1163349930000001E-3</v>
      </c>
      <c r="BB13" s="70">
        <v>1.8216817367E-2</v>
      </c>
      <c r="BC13" s="70">
        <v>1.8407242394999999E-2</v>
      </c>
      <c r="BD13" s="70">
        <v>0</v>
      </c>
      <c r="BE13" s="70">
        <v>6.7281095359999999E-3</v>
      </c>
      <c r="BF13" s="70">
        <v>1.287643269E-2</v>
      </c>
      <c r="BG13" s="70">
        <v>1.2084628284000001E-2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0">
        <v>3.6718940814999997E-2</v>
      </c>
      <c r="BN13" s="70">
        <v>6.7554570283999998E-2</v>
      </c>
      <c r="BO13" s="70">
        <v>6.1975765932999999E-2</v>
      </c>
      <c r="BP13" s="70">
        <v>0</v>
      </c>
      <c r="BQ13" s="70">
        <v>0</v>
      </c>
      <c r="BR13" s="70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1.6703816925E-2</v>
      </c>
      <c r="BZ13" s="70">
        <v>2.9781718621999999E-2</v>
      </c>
      <c r="CA13" s="70">
        <v>2.3849033331999999E-2</v>
      </c>
      <c r="CB13" s="70">
        <v>0</v>
      </c>
      <c r="CC13" s="70">
        <v>1.5894080240999999E-2</v>
      </c>
      <c r="CD13" s="70">
        <v>2.8629669345000001E-2</v>
      </c>
      <c r="CE13" s="70">
        <v>2.3339266320999998E-2</v>
      </c>
      <c r="CF13" s="70">
        <v>0</v>
      </c>
      <c r="CG13" s="70">
        <v>1.753770218E-3</v>
      </c>
      <c r="CH13" s="70">
        <v>3.255945679E-3</v>
      </c>
      <c r="CI13" s="70">
        <v>3.0007828250000002E-3</v>
      </c>
      <c r="CJ13" s="70">
        <v>0</v>
      </c>
      <c r="CK13" s="70">
        <v>0</v>
      </c>
      <c r="CL13" s="70">
        <v>0</v>
      </c>
      <c r="CM13" s="70">
        <v>0</v>
      </c>
    </row>
    <row r="14" spans="1:91" x14ac:dyDescent="0.25">
      <c r="A14" s="72" t="s">
        <v>260</v>
      </c>
      <c r="B14" s="72" t="s">
        <v>116</v>
      </c>
      <c r="C14" s="98">
        <f ca="1">VLOOKUP($B14,AuxPartFluPorc!$B$4:$S$95,AuxPartFluGWh!C$2,FALSE)*HLOOKUP(C$3,AuxLinFluTotGWh!$B$5:$R$10,6,FALSE)</f>
        <v>45.258390761598385</v>
      </c>
      <c r="D14" s="98">
        <f ca="1">VLOOKUP($B14,AuxPartFluPorc!$B$4:$S$95,AuxPartFluGWh!D$2,FALSE)*HLOOKUP(D$3,AuxLinFluTotGWh!$B$5:$R$10,6,FALSE)</f>
        <v>17.145736777704332</v>
      </c>
      <c r="E14" s="98">
        <f ca="1">VLOOKUP($B14,AuxPartFluPorc!$B$4:$S$95,AuxPartFluGWh!E$2,FALSE)*HLOOKUP(E$3,AuxLinFluTotGWh!$B$5:$R$10,6,FALSE)</f>
        <v>237.88066070654688</v>
      </c>
      <c r="F14" s="98">
        <f ca="1">VLOOKUP($B14,AuxPartFluPorc!$B$4:$S$95,AuxPartFluGWh!F$2,FALSE)*HLOOKUP(F$3,AuxLinFluTotGWh!$B$5:$R$10,6,FALSE)</f>
        <v>176.3148825660609</v>
      </c>
      <c r="G14" s="98">
        <f ca="1">VLOOKUP($B14,AuxPartFluPorc!$B$4:$S$95,AuxPartFluGWh!G$2,FALSE)*HLOOKUP(G$3,AuxLinFluTotGWh!$B$5:$R$10,6,FALSE)</f>
        <v>3.8048730479464585</v>
      </c>
      <c r="H14" s="98">
        <f ca="1">VLOOKUP($B14,AuxPartFluPorc!$B$4:$S$95,AuxPartFluGWh!H$2,FALSE)*HLOOKUP(H$3,AuxLinFluTotGWh!$B$5:$R$10,6,FALSE)</f>
        <v>53.856508400432951</v>
      </c>
      <c r="I14" s="98">
        <f ca="1">VLOOKUP($B14,AuxPartFluPorc!$B$4:$S$95,AuxPartFluGWh!I$2,FALSE)*HLOOKUP(I$3,AuxLinFluTotGWh!$B$5:$R$10,6,FALSE)</f>
        <v>584.28212680412855</v>
      </c>
      <c r="J14" s="98">
        <f ca="1">VLOOKUP($B14,AuxPartFluPorc!$B$4:$S$95,AuxPartFluGWh!J$2,FALSE)*HLOOKUP(J$3,AuxLinFluTotGWh!$B$5:$R$10,6,FALSE)</f>
        <v>25.32567589791611</v>
      </c>
      <c r="K14" s="98">
        <f ca="1">VLOOKUP($B14,AuxPartFluPorc!$B$4:$S$95,AuxPartFluGWh!K$2,FALSE)*HLOOKUP(K$3,AuxLinFluTotGWh!$B$5:$R$10,6,FALSE)</f>
        <v>28.790955898806445</v>
      </c>
      <c r="L14" s="98">
        <f ca="1">VLOOKUP($B14,AuxPartFluPorc!$B$4:$S$95,AuxPartFluGWh!L$2,FALSE)*HLOOKUP(L$3,AuxLinFluTotGWh!$B$5:$R$10,6,FALSE)</f>
        <v>244.55426197123913</v>
      </c>
      <c r="M14" s="98">
        <f ca="1">VLOOKUP($B14,AuxPartFluPorc!$B$4:$S$95,AuxPartFluGWh!M$2,FALSE)*HLOOKUP(M$3,AuxLinFluTotGWh!$B$5:$R$10,6,FALSE)</f>
        <v>0</v>
      </c>
      <c r="N14" s="98">
        <f ca="1">VLOOKUP($B14,AuxPartFluPorc!$B$4:$S$95,AuxPartFluGWh!N$2,FALSE)*HLOOKUP(N$3,AuxLinFluTotGWh!$B$5:$R$10,6,FALSE)</f>
        <v>0</v>
      </c>
      <c r="O14" s="98">
        <f ca="1">VLOOKUP($B14,AuxPartFluPorc!$B$4:$S$95,AuxPartFluGWh!O$2,FALSE)*HLOOKUP(O$3,AuxLinFluTotGWh!$B$5:$R$10,6,FALSE)</f>
        <v>0</v>
      </c>
      <c r="P14" s="98">
        <f ca="1">VLOOKUP($B14,AuxPartFluPorc!$B$4:$S$95,AuxPartFluGWh!P$2,FALSE)*HLOOKUP(P$3,AuxLinFluTotGWh!$B$5:$R$10,6,FALSE)</f>
        <v>84.550585246511375</v>
      </c>
      <c r="Q14" s="98">
        <f ca="1">VLOOKUP($B14,AuxPartFluPorc!$B$4:$S$95,AuxPartFluGWh!Q$2,FALSE)*HLOOKUP(Q$3,AuxLinFluTotGWh!$B$5:$R$10,6,FALSE)</f>
        <v>39.448445878957564</v>
      </c>
      <c r="R14" s="98">
        <f ca="1">VLOOKUP($B14,AuxPartFluPorc!$B$4:$S$95,AuxPartFluGWh!R$2,FALSE)*HLOOKUP(R$3,AuxLinFluTotGWh!$B$5:$R$10,6,FALSE)</f>
        <v>4.1804599151403794</v>
      </c>
      <c r="S14" s="98">
        <f ca="1">VLOOKUP($B14,AuxPartFluPorc!$B$4:$S$95,AuxPartFluGWh!S$2,FALSE)*HLOOKUP(S$3,AuxLinFluTotGWh!$B$5:$R$10,6,FALSE)</f>
        <v>0.84378784080247071</v>
      </c>
      <c r="X14" s="70">
        <v>2.1152337925E-2</v>
      </c>
      <c r="Y14" s="70">
        <v>1.9156534456000001E-2</v>
      </c>
      <c r="Z14" s="70">
        <v>1.8101233445999999E-2</v>
      </c>
      <c r="AA14" s="70">
        <v>1.4761683376E-2</v>
      </c>
      <c r="AB14" s="70">
        <v>1.720867215E-2</v>
      </c>
      <c r="AC14" s="70">
        <v>1.3966662021E-2</v>
      </c>
      <c r="AD14" s="70">
        <v>1.3826390915E-2</v>
      </c>
      <c r="AE14" s="70">
        <v>1.1267912757000001E-2</v>
      </c>
      <c r="AF14" s="70">
        <v>0.14687701452099999</v>
      </c>
      <c r="AG14" s="70">
        <v>0.16366425822799999</v>
      </c>
      <c r="AH14" s="70">
        <v>0.168825458879</v>
      </c>
      <c r="AI14" s="70">
        <v>0.16369707081900001</v>
      </c>
      <c r="AJ14" s="70">
        <v>8.7640593281000004E-2</v>
      </c>
      <c r="AK14" s="70">
        <v>9.2179835195999996E-2</v>
      </c>
      <c r="AL14" s="70">
        <v>9.2226842029E-2</v>
      </c>
      <c r="AM14" s="70">
        <v>8.9752534117999994E-2</v>
      </c>
      <c r="AN14" s="70">
        <v>1.631785594E-3</v>
      </c>
      <c r="AO14" s="70">
        <v>1.5559404220000001E-3</v>
      </c>
      <c r="AP14" s="70">
        <v>1.454278277E-3</v>
      </c>
      <c r="AQ14" s="70">
        <v>1.3322510249999999E-3</v>
      </c>
      <c r="AR14" s="70">
        <v>5.6698971342999997E-2</v>
      </c>
      <c r="AS14" s="70">
        <v>2.2722271866E-2</v>
      </c>
      <c r="AT14" s="70">
        <v>2.0543932088999999E-2</v>
      </c>
      <c r="AU14" s="70">
        <v>2.0868410814E-2</v>
      </c>
      <c r="AV14" s="70">
        <v>0.12794340241400001</v>
      </c>
      <c r="AW14" s="70">
        <v>0.10575545633400001</v>
      </c>
      <c r="AX14" s="70">
        <v>0.107630453912</v>
      </c>
      <c r="AY14" s="70">
        <v>0.103765667635</v>
      </c>
      <c r="AZ14" s="70">
        <v>1.9817568170000001E-3</v>
      </c>
      <c r="BA14" s="70">
        <v>3.3910475509999999E-3</v>
      </c>
      <c r="BB14" s="70">
        <v>1.1522592563000001E-2</v>
      </c>
      <c r="BC14" s="70">
        <v>1.1532668326999999E-2</v>
      </c>
      <c r="BD14" s="70">
        <v>8.3379102229999991E-3</v>
      </c>
      <c r="BE14" s="70">
        <v>8.0517274799999997E-3</v>
      </c>
      <c r="BF14" s="70">
        <v>7.5872306090000001E-3</v>
      </c>
      <c r="BG14" s="70">
        <v>7.0707238620000001E-3</v>
      </c>
      <c r="BH14" s="70">
        <v>5.6270337036999997E-2</v>
      </c>
      <c r="BI14" s="70">
        <v>5.9279123349999997E-2</v>
      </c>
      <c r="BJ14" s="70">
        <v>5.6326028448999997E-2</v>
      </c>
      <c r="BK14" s="70">
        <v>5.4316704211000003E-2</v>
      </c>
      <c r="BL14" s="70">
        <v>0</v>
      </c>
      <c r="BM14" s="70">
        <v>0</v>
      </c>
      <c r="BN14" s="70">
        <v>0</v>
      </c>
      <c r="BO14" s="70">
        <v>0</v>
      </c>
      <c r="BP14" s="70">
        <v>0</v>
      </c>
      <c r="BQ14" s="70">
        <v>0</v>
      </c>
      <c r="BR14" s="70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2.1578948468999999E-2</v>
      </c>
      <c r="BY14" s="70">
        <v>1.9444207184000001E-2</v>
      </c>
      <c r="BZ14" s="70">
        <v>1.7441811152000001E-2</v>
      </c>
      <c r="CA14" s="70">
        <v>1.3795775773000001E-2</v>
      </c>
      <c r="CB14" s="70">
        <v>1.9300708236000001E-2</v>
      </c>
      <c r="CC14" s="70">
        <v>1.6657287132000001E-2</v>
      </c>
      <c r="CD14" s="70">
        <v>1.5848570360000001E-2</v>
      </c>
      <c r="CE14" s="70">
        <v>1.2739326536E-2</v>
      </c>
      <c r="CF14" s="70">
        <v>2.1937409450000001E-3</v>
      </c>
      <c r="CG14" s="70">
        <v>2.0889831690000002E-3</v>
      </c>
      <c r="CH14" s="70">
        <v>1.949625267E-3</v>
      </c>
      <c r="CI14" s="70">
        <v>1.783792538E-3</v>
      </c>
      <c r="CJ14" s="70">
        <v>0</v>
      </c>
      <c r="CK14" s="70">
        <v>0</v>
      </c>
      <c r="CL14" s="70">
        <v>0</v>
      </c>
      <c r="CM14" s="70">
        <v>0</v>
      </c>
    </row>
    <row r="15" spans="1:91" x14ac:dyDescent="0.25">
      <c r="A15" s="72" t="s">
        <v>260</v>
      </c>
      <c r="B15" s="72" t="s">
        <v>117</v>
      </c>
      <c r="C15" s="98">
        <f ca="1">VLOOKUP($B15,AuxPartFluPorc!$B$4:$S$95,AuxPartFluGWh!C$2,FALSE)*HLOOKUP(C$3,AuxLinFluTotGWh!$B$5:$R$10,6,FALSE)</f>
        <v>44.545597948468711</v>
      </c>
      <c r="D15" s="98">
        <f ca="1">VLOOKUP($B15,AuxPartFluPorc!$B$4:$S$95,AuxPartFluGWh!D$2,FALSE)*HLOOKUP(D$3,AuxLinFluTotGWh!$B$5:$R$10,6,FALSE)</f>
        <v>16.896960176168292</v>
      </c>
      <c r="E15" s="98">
        <f ca="1">VLOOKUP($B15,AuxPartFluPorc!$B$4:$S$95,AuxPartFluGWh!E$2,FALSE)*HLOOKUP(E$3,AuxLinFluTotGWh!$B$5:$R$10,6,FALSE)</f>
        <v>237.08809460325008</v>
      </c>
      <c r="F15" s="98">
        <f ca="1">VLOOKUP($B15,AuxPartFluPorc!$B$4:$S$95,AuxPartFluGWh!F$2,FALSE)*HLOOKUP(F$3,AuxLinFluTotGWh!$B$5:$R$10,6,FALSE)</f>
        <v>176.38985902108917</v>
      </c>
      <c r="G15" s="98">
        <f ca="1">VLOOKUP($B15,AuxPartFluPorc!$B$4:$S$95,AuxPartFluGWh!G$2,FALSE)*HLOOKUP(G$3,AuxLinFluTotGWh!$B$5:$R$10,6,FALSE)</f>
        <v>3.7797479700027856</v>
      </c>
      <c r="H15" s="98">
        <f ca="1">VLOOKUP($B15,AuxPartFluPorc!$B$4:$S$95,AuxPartFluGWh!H$2,FALSE)*HLOOKUP(H$3,AuxLinFluTotGWh!$B$5:$R$10,6,FALSE)</f>
        <v>52.049544968574544</v>
      </c>
      <c r="I15" s="98">
        <f ca="1">VLOOKUP($B15,AuxPartFluPorc!$B$4:$S$95,AuxPartFluGWh!I$2,FALSE)*HLOOKUP(I$3,AuxLinFluTotGWh!$B$5:$R$10,6,FALSE)</f>
        <v>577.39216412629025</v>
      </c>
      <c r="J15" s="98">
        <f ca="1">VLOOKUP($B15,AuxPartFluPorc!$B$4:$S$95,AuxPartFluGWh!J$2,FALSE)*HLOOKUP(J$3,AuxLinFluTotGWh!$B$5:$R$10,6,FALSE)</f>
        <v>25.839438774929722</v>
      </c>
      <c r="K15" s="98">
        <f ca="1">VLOOKUP($B15,AuxPartFluPorc!$B$4:$S$95,AuxPartFluGWh!K$2,FALSE)*HLOOKUP(K$3,AuxLinFluTotGWh!$B$5:$R$10,6,FALSE)</f>
        <v>28.616995297682241</v>
      </c>
      <c r="L15" s="98">
        <f ca="1">VLOOKUP($B15,AuxPartFluPorc!$B$4:$S$95,AuxPartFluGWh!L$2,FALSE)*HLOOKUP(L$3,AuxLinFluTotGWh!$B$5:$R$10,6,FALSE)</f>
        <v>245.65808846104255</v>
      </c>
      <c r="M15" s="98">
        <f ca="1">VLOOKUP($B15,AuxPartFluPorc!$B$4:$S$95,AuxPartFluGWh!M$2,FALSE)*HLOOKUP(M$3,AuxLinFluTotGWh!$B$5:$R$10,6,FALSE)</f>
        <v>0</v>
      </c>
      <c r="N15" s="98">
        <f ca="1">VLOOKUP($B15,AuxPartFluPorc!$B$4:$S$95,AuxPartFluGWh!N$2,FALSE)*HLOOKUP(N$3,AuxLinFluTotGWh!$B$5:$R$10,6,FALSE)</f>
        <v>0</v>
      </c>
      <c r="O15" s="98">
        <f ca="1">VLOOKUP($B15,AuxPartFluPorc!$B$4:$S$95,AuxPartFluGWh!O$2,FALSE)*HLOOKUP(O$3,AuxLinFluTotGWh!$B$5:$R$10,6,FALSE)</f>
        <v>0</v>
      </c>
      <c r="P15" s="98">
        <f ca="1">VLOOKUP($B15,AuxPartFluPorc!$B$4:$S$95,AuxPartFluGWh!P$2,FALSE)*HLOOKUP(P$3,AuxLinFluTotGWh!$B$5:$R$10,6,FALSE)</f>
        <v>83.128595435138536</v>
      </c>
      <c r="Q15" s="98">
        <f ca="1">VLOOKUP($B15,AuxPartFluPorc!$B$4:$S$95,AuxPartFluGWh!Q$2,FALSE)*HLOOKUP(Q$3,AuxLinFluTotGWh!$B$5:$R$10,6,FALSE)</f>
        <v>38.841997236095182</v>
      </c>
      <c r="R15" s="98">
        <f ca="1">VLOOKUP($B15,AuxPartFluPorc!$B$4:$S$95,AuxPartFluGWh!R$2,FALSE)*HLOOKUP(R$3,AuxLinFluTotGWh!$B$5:$R$10,6,FALSE)</f>
        <v>4.1526737411354153</v>
      </c>
      <c r="S15" s="98">
        <f ca="1">VLOOKUP($B15,AuxPartFluPorc!$B$4:$S$95,AuxPartFluGWh!S$2,FALSE)*HLOOKUP(S$3,AuxLinFluTotGWh!$B$5:$R$10,6,FALSE)</f>
        <v>0.8538632857814642</v>
      </c>
      <c r="X15" s="70">
        <v>2.0661935090999999E-2</v>
      </c>
      <c r="Y15" s="70">
        <v>1.8961058919E-2</v>
      </c>
      <c r="Z15" s="70">
        <v>1.7815765914000001E-2</v>
      </c>
      <c r="AA15" s="70">
        <v>1.4580616995E-2</v>
      </c>
      <c r="AB15" s="70">
        <v>1.6810803571E-2</v>
      </c>
      <c r="AC15" s="70">
        <v>1.3922360115000001E-2</v>
      </c>
      <c r="AD15" s="70">
        <v>1.3586159404000001E-2</v>
      </c>
      <c r="AE15" s="70">
        <v>1.1133868691E-2</v>
      </c>
      <c r="AF15" s="70">
        <v>0.144536874318</v>
      </c>
      <c r="AG15" s="70">
        <v>0.16635520208999999</v>
      </c>
      <c r="AH15" s="70">
        <v>0.16767508764</v>
      </c>
      <c r="AI15" s="70">
        <v>0.16235409107900001</v>
      </c>
      <c r="AJ15" s="70">
        <v>8.6671265499000005E-2</v>
      </c>
      <c r="AK15" s="70">
        <v>9.3413892720000002E-2</v>
      </c>
      <c r="AL15" s="70">
        <v>9.2234133861999995E-2</v>
      </c>
      <c r="AM15" s="70">
        <v>8.9634364937E-2</v>
      </c>
      <c r="AN15" s="70">
        <v>1.6173966459999999E-3</v>
      </c>
      <c r="AO15" s="70">
        <v>1.5407194139999999E-3</v>
      </c>
      <c r="AP15" s="70">
        <v>1.4516531839999999E-3</v>
      </c>
      <c r="AQ15" s="70">
        <v>1.325035709E-3</v>
      </c>
      <c r="AR15" s="70">
        <v>5.2835719529999998E-2</v>
      </c>
      <c r="AS15" s="70">
        <v>2.2508005902999999E-2</v>
      </c>
      <c r="AT15" s="70">
        <v>2.0634550216000001E-2</v>
      </c>
      <c r="AU15" s="70">
        <v>2.0801169599999999E-2</v>
      </c>
      <c r="AV15" s="70">
        <v>0.123237956242</v>
      </c>
      <c r="AW15" s="70">
        <v>0.106768453933</v>
      </c>
      <c r="AX15" s="70">
        <v>0.106916098306</v>
      </c>
      <c r="AY15" s="70">
        <v>0.102923829657</v>
      </c>
      <c r="AZ15" s="70">
        <v>2.0062454470000002E-3</v>
      </c>
      <c r="BA15" s="70">
        <v>3.9118091790000002E-3</v>
      </c>
      <c r="BB15" s="70">
        <v>1.1544693405000001E-2</v>
      </c>
      <c r="BC15" s="70">
        <v>1.1542015936000001E-2</v>
      </c>
      <c r="BD15" s="70">
        <v>8.2643363889999995E-3</v>
      </c>
      <c r="BE15" s="70">
        <v>7.9728019380000004E-3</v>
      </c>
      <c r="BF15" s="70">
        <v>7.5812557559999999E-3</v>
      </c>
      <c r="BG15" s="70">
        <v>7.0416024509999996E-3</v>
      </c>
      <c r="BH15" s="70">
        <v>5.5924372261999998E-2</v>
      </c>
      <c r="BI15" s="70">
        <v>6.0033069507999998E-2</v>
      </c>
      <c r="BJ15" s="70">
        <v>5.6687550163999997E-2</v>
      </c>
      <c r="BK15" s="70">
        <v>5.4568148089999997E-2</v>
      </c>
      <c r="BL15" s="70">
        <v>0</v>
      </c>
      <c r="BM15" s="70">
        <v>0</v>
      </c>
      <c r="BN15" s="70">
        <v>0</v>
      </c>
      <c r="BO15" s="70">
        <v>0</v>
      </c>
      <c r="BP15" s="70">
        <v>0</v>
      </c>
      <c r="BQ15" s="70">
        <v>0</v>
      </c>
      <c r="BR15" s="70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2.1118159391000001E-2</v>
      </c>
      <c r="BY15" s="70">
        <v>1.9167825821999999E-2</v>
      </c>
      <c r="BZ15" s="70">
        <v>1.7159457805999999E-2</v>
      </c>
      <c r="CA15" s="70">
        <v>1.3600002948E-2</v>
      </c>
      <c r="CB15" s="70">
        <v>1.8897206374000001E-2</v>
      </c>
      <c r="CC15" s="70">
        <v>1.6521948798000001E-2</v>
      </c>
      <c r="CD15" s="70">
        <v>1.5566548482E-2</v>
      </c>
      <c r="CE15" s="70">
        <v>1.2567912035E-2</v>
      </c>
      <c r="CF15" s="70">
        <v>2.174125836E-3</v>
      </c>
      <c r="CG15" s="70">
        <v>2.0681774040000002E-3</v>
      </c>
      <c r="CH15" s="70">
        <v>1.946336307E-3</v>
      </c>
      <c r="CI15" s="70">
        <v>1.7742216520000001E-3</v>
      </c>
      <c r="CJ15" s="70">
        <v>0</v>
      </c>
      <c r="CK15" s="70">
        <v>0</v>
      </c>
      <c r="CL15" s="70">
        <v>0</v>
      </c>
      <c r="CM15" s="70">
        <v>0</v>
      </c>
    </row>
    <row r="16" spans="1:91" x14ac:dyDescent="0.25">
      <c r="A16" s="72" t="s">
        <v>260</v>
      </c>
      <c r="B16" s="72" t="s">
        <v>84</v>
      </c>
      <c r="C16" s="98">
        <f ca="1">VLOOKUP($B16,AuxPartFluPorc!$B$4:$S$95,AuxPartFluGWh!C$2,FALSE)*HLOOKUP(C$3,AuxLinFluTotGWh!$B$5:$R$10,6,FALSE)</f>
        <v>44.868910475659199</v>
      </c>
      <c r="D16" s="98">
        <f ca="1">VLOOKUP($B16,AuxPartFluPorc!$B$4:$S$95,AuxPartFluGWh!D$2,FALSE)*HLOOKUP(D$3,AuxLinFluTotGWh!$B$5:$R$10,6,FALSE)</f>
        <v>17.046182339703879</v>
      </c>
      <c r="E16" s="98">
        <f ca="1">VLOOKUP($B16,AuxPartFluPorc!$B$4:$S$95,AuxPartFluGWh!E$2,FALSE)*HLOOKUP(E$3,AuxLinFluTotGWh!$B$5:$R$10,6,FALSE)</f>
        <v>238.23263176381079</v>
      </c>
      <c r="F16" s="98">
        <f ca="1">VLOOKUP($B16,AuxPartFluPorc!$B$4:$S$95,AuxPartFluGWh!F$2,FALSE)*HLOOKUP(F$3,AuxLinFluTotGWh!$B$5:$R$10,6,FALSE)</f>
        <v>177.33486024907748</v>
      </c>
      <c r="G16" s="98">
        <f ca="1">VLOOKUP($B16,AuxPartFluPorc!$B$4:$S$95,AuxPartFluGWh!G$2,FALSE)*HLOOKUP(G$3,AuxLinFluTotGWh!$B$5:$R$10,6,FALSE)</f>
        <v>3.8043828440600538</v>
      </c>
      <c r="H16" s="98">
        <f ca="1">VLOOKUP($B16,AuxPartFluPorc!$B$4:$S$95,AuxPartFluGWh!H$2,FALSE)*HLOOKUP(H$3,AuxLinFluTotGWh!$B$5:$R$10,6,FALSE)</f>
        <v>52.629685985135183</v>
      </c>
      <c r="I16" s="98">
        <f ca="1">VLOOKUP($B16,AuxPartFluPorc!$B$4:$S$95,AuxPartFluGWh!I$2,FALSE)*HLOOKUP(I$3,AuxLinFluTotGWh!$B$5:$R$10,6,FALSE)</f>
        <v>580.77646859624292</v>
      </c>
      <c r="J16" s="98">
        <f ca="1">VLOOKUP($B16,AuxPartFluPorc!$B$4:$S$95,AuxPartFluGWh!J$2,FALSE)*HLOOKUP(J$3,AuxLinFluTotGWh!$B$5:$R$10,6,FALSE)</f>
        <v>26.140643172805053</v>
      </c>
      <c r="K16" s="98">
        <f ca="1">VLOOKUP($B16,AuxPartFluPorc!$B$4:$S$95,AuxPartFluGWh!K$2,FALSE)*HLOOKUP(K$3,AuxLinFluTotGWh!$B$5:$R$10,6,FALSE)</f>
        <v>28.948597272620141</v>
      </c>
      <c r="L16" s="98">
        <f ca="1">VLOOKUP($B16,AuxPartFluPorc!$B$4:$S$95,AuxPartFluGWh!L$2,FALSE)*HLOOKUP(L$3,AuxLinFluTotGWh!$B$5:$R$10,6,FALSE)</f>
        <v>246.28793088838671</v>
      </c>
      <c r="M16" s="98">
        <f ca="1">VLOOKUP($B16,AuxPartFluPorc!$B$4:$S$95,AuxPartFluGWh!M$2,FALSE)*HLOOKUP(M$3,AuxLinFluTotGWh!$B$5:$R$10,6,FALSE)</f>
        <v>0</v>
      </c>
      <c r="N16" s="98">
        <f ca="1">VLOOKUP($B16,AuxPartFluPorc!$B$4:$S$95,AuxPartFluGWh!N$2,FALSE)*HLOOKUP(N$3,AuxLinFluTotGWh!$B$5:$R$10,6,FALSE)</f>
        <v>0</v>
      </c>
      <c r="O16" s="98">
        <f ca="1">VLOOKUP($B16,AuxPartFluPorc!$B$4:$S$95,AuxPartFluGWh!O$2,FALSE)*HLOOKUP(O$3,AuxLinFluTotGWh!$B$5:$R$10,6,FALSE)</f>
        <v>0</v>
      </c>
      <c r="P16" s="98">
        <f ca="1">VLOOKUP($B16,AuxPartFluPorc!$B$4:$S$95,AuxPartFluGWh!P$2,FALSE)*HLOOKUP(P$3,AuxLinFluTotGWh!$B$5:$R$10,6,FALSE)</f>
        <v>83.551472765186404</v>
      </c>
      <c r="Q16" s="98">
        <f ca="1">VLOOKUP($B16,AuxPartFluPorc!$B$4:$S$95,AuxPartFluGWh!Q$2,FALSE)*HLOOKUP(Q$3,AuxLinFluTotGWh!$B$5:$R$10,6,FALSE)</f>
        <v>39.104684516908165</v>
      </c>
      <c r="R16" s="98">
        <f ca="1">VLOOKUP($B16,AuxPartFluPorc!$B$4:$S$95,AuxPartFluGWh!R$2,FALSE)*HLOOKUP(R$3,AuxLinFluTotGWh!$B$5:$R$10,6,FALSE)</f>
        <v>4.2002880607016095</v>
      </c>
      <c r="S16" s="98">
        <f ca="1">VLOOKUP($B16,AuxPartFluPorc!$B$4:$S$95,AuxPartFluGWh!S$2,FALSE)*HLOOKUP(S$3,AuxLinFluTotGWh!$B$5:$R$10,6,FALSE)</f>
        <v>0.85108922813833365</v>
      </c>
      <c r="X16" s="70">
        <v>2.0941919720999999E-2</v>
      </c>
      <c r="Y16" s="70">
        <v>1.9110078001000001E-2</v>
      </c>
      <c r="Z16" s="70">
        <v>1.7890353251E-2</v>
      </c>
      <c r="AA16" s="70">
        <v>1.4599743517E-2</v>
      </c>
      <c r="AB16" s="70">
        <v>1.7063997878E-2</v>
      </c>
      <c r="AC16" s="70">
        <v>1.4066059787E-2</v>
      </c>
      <c r="AD16" s="70">
        <v>1.3653751029999999E-2</v>
      </c>
      <c r="AE16" s="70">
        <v>1.1159106986999999E-2</v>
      </c>
      <c r="AF16" s="70">
        <v>0.14494712435000001</v>
      </c>
      <c r="AG16" s="70">
        <v>0.164628577433</v>
      </c>
      <c r="AH16" s="70">
        <v>0.16988944150900001</v>
      </c>
      <c r="AI16" s="70">
        <v>0.16455014401199999</v>
      </c>
      <c r="AJ16" s="70">
        <v>8.7068950377999998E-2</v>
      </c>
      <c r="AK16" s="70">
        <v>9.2906490174999995E-2</v>
      </c>
      <c r="AL16" s="70">
        <v>9.3257595210000002E-2</v>
      </c>
      <c r="AM16" s="70">
        <v>9.0659772701999999E-2</v>
      </c>
      <c r="AN16" s="70">
        <v>1.627549404E-3</v>
      </c>
      <c r="AO16" s="70">
        <v>1.552036908E-3</v>
      </c>
      <c r="AP16" s="70">
        <v>1.460686069E-3</v>
      </c>
      <c r="AQ16" s="70">
        <v>1.3332132390000001E-3</v>
      </c>
      <c r="AR16" s="70">
        <v>5.3250308803000003E-2</v>
      </c>
      <c r="AS16" s="70">
        <v>2.2795005186E-2</v>
      </c>
      <c r="AT16" s="70">
        <v>2.0924416525999998E-2</v>
      </c>
      <c r="AU16" s="70">
        <v>2.1111331224999998E-2</v>
      </c>
      <c r="AV16" s="70">
        <v>0.123509825551</v>
      </c>
      <c r="AW16" s="70">
        <v>0.106351027684</v>
      </c>
      <c r="AX16" s="70">
        <v>0.10828618380799999</v>
      </c>
      <c r="AY16" s="70">
        <v>0.10427739969200001</v>
      </c>
      <c r="AZ16" s="70">
        <v>2.0398656139999998E-3</v>
      </c>
      <c r="BA16" s="70">
        <v>3.9683366809999997E-3</v>
      </c>
      <c r="BB16" s="70">
        <v>1.1670516202000001E-2</v>
      </c>
      <c r="BC16" s="70">
        <v>1.1664147336E-2</v>
      </c>
      <c r="BD16" s="70">
        <v>8.3584185659999997E-3</v>
      </c>
      <c r="BE16" s="70">
        <v>8.0741200499999995E-3</v>
      </c>
      <c r="BF16" s="70">
        <v>7.664901002E-3</v>
      </c>
      <c r="BG16" s="70">
        <v>7.1201498669999997E-3</v>
      </c>
      <c r="BH16" s="70">
        <v>5.6012875535999998E-2</v>
      </c>
      <c r="BI16" s="70">
        <v>5.9582785688000003E-2</v>
      </c>
      <c r="BJ16" s="70">
        <v>5.7158303716000003E-2</v>
      </c>
      <c r="BK16" s="70">
        <v>5.5041726534000003E-2</v>
      </c>
      <c r="BL16" s="70">
        <v>0</v>
      </c>
      <c r="BM16" s="70">
        <v>0</v>
      </c>
      <c r="BN16" s="70">
        <v>0</v>
      </c>
      <c r="BO16" s="70">
        <v>0</v>
      </c>
      <c r="BP16" s="70">
        <v>0</v>
      </c>
      <c r="BQ16" s="70">
        <v>0</v>
      </c>
      <c r="BR16" s="70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2.1372420765999999E-2</v>
      </c>
      <c r="BY16" s="70">
        <v>1.9245167899999999E-2</v>
      </c>
      <c r="BZ16" s="70">
        <v>1.7202706089E-2</v>
      </c>
      <c r="CA16" s="70">
        <v>1.3586561246E-2</v>
      </c>
      <c r="CB16" s="70">
        <v>1.9155866114000001E-2</v>
      </c>
      <c r="CC16" s="70">
        <v>1.6641689809E-2</v>
      </c>
      <c r="CD16" s="70">
        <v>1.5618607184999999E-2</v>
      </c>
      <c r="CE16" s="70">
        <v>1.2567263808000001E-2</v>
      </c>
      <c r="CF16" s="70">
        <v>2.1987930399999999E-3</v>
      </c>
      <c r="CG16" s="70">
        <v>2.093887649E-3</v>
      </c>
      <c r="CH16" s="70">
        <v>1.9675314740000001E-3</v>
      </c>
      <c r="CI16" s="70">
        <v>1.7939507469999999E-3</v>
      </c>
      <c r="CJ16" s="70">
        <v>0</v>
      </c>
      <c r="CK16" s="70">
        <v>0</v>
      </c>
      <c r="CL16" s="70">
        <v>0</v>
      </c>
      <c r="CM16" s="70">
        <v>0</v>
      </c>
    </row>
    <row r="17" spans="1:91" x14ac:dyDescent="0.25">
      <c r="A17" s="72" t="s">
        <v>260</v>
      </c>
      <c r="B17" s="72" t="s">
        <v>85</v>
      </c>
      <c r="C17" s="98">
        <f ca="1">VLOOKUP($B17,AuxPartFluPorc!$B$4:$S$95,AuxPartFluGWh!C$2,FALSE)*HLOOKUP(C$3,AuxLinFluTotGWh!$B$5:$R$10,6,FALSE)</f>
        <v>47.467394500999511</v>
      </c>
      <c r="D17" s="98">
        <f ca="1">VLOOKUP($B17,AuxPartFluPorc!$B$4:$S$95,AuxPartFluGWh!D$2,FALSE)*HLOOKUP(D$3,AuxLinFluTotGWh!$B$5:$R$10,6,FALSE)</f>
        <v>18.10690208392284</v>
      </c>
      <c r="E17" s="98">
        <f ca="1">VLOOKUP($B17,AuxPartFluPorc!$B$4:$S$95,AuxPartFluGWh!E$2,FALSE)*HLOOKUP(E$3,AuxLinFluTotGWh!$B$5:$R$10,6,FALSE)</f>
        <v>253.13345082123737</v>
      </c>
      <c r="F17" s="98">
        <f ca="1">VLOOKUP($B17,AuxPartFluPorc!$B$4:$S$95,AuxPartFluGWh!F$2,FALSE)*HLOOKUP(F$3,AuxLinFluTotGWh!$B$5:$R$10,6,FALSE)</f>
        <v>188.48013504276128</v>
      </c>
      <c r="G17" s="98">
        <f ca="1">VLOOKUP($B17,AuxPartFluPorc!$B$4:$S$95,AuxPartFluGWh!G$2,FALSE)*HLOOKUP(G$3,AuxLinFluTotGWh!$B$5:$R$10,6,FALSE)</f>
        <v>4.0321809425207791</v>
      </c>
      <c r="H17" s="98">
        <f ca="1">VLOOKUP($B17,AuxPartFluPorc!$B$4:$S$95,AuxPartFluGWh!H$2,FALSE)*HLOOKUP(H$3,AuxLinFluTotGWh!$B$5:$R$10,6,FALSE)</f>
        <v>57.985998598677817</v>
      </c>
      <c r="I17" s="98">
        <f ca="1">VLOOKUP($B17,AuxPartFluPorc!$B$4:$S$95,AuxPartFluGWh!I$2,FALSE)*HLOOKUP(I$3,AuxLinFluTotGWh!$B$5:$R$10,6,FALSE)</f>
        <v>622.12288733417699</v>
      </c>
      <c r="J17" s="98">
        <f ca="1">VLOOKUP($B17,AuxPartFluPorc!$B$4:$S$95,AuxPartFluGWh!J$2,FALSE)*HLOOKUP(J$3,AuxLinFluTotGWh!$B$5:$R$10,6,FALSE)</f>
        <v>27.84029135763312</v>
      </c>
      <c r="K17" s="98">
        <f ca="1">VLOOKUP($B17,AuxPartFluPorc!$B$4:$S$95,AuxPartFluGWh!K$2,FALSE)*HLOOKUP(K$3,AuxLinFluTotGWh!$B$5:$R$10,6,FALSE)</f>
        <v>30.687760631010477</v>
      </c>
      <c r="L17" s="98">
        <f ca="1">VLOOKUP($B17,AuxPartFluPorc!$B$4:$S$95,AuxPartFluGWh!L$2,FALSE)*HLOOKUP(L$3,AuxLinFluTotGWh!$B$5:$R$10,6,FALSE)</f>
        <v>261.94145630433121</v>
      </c>
      <c r="M17" s="98">
        <f ca="1">VLOOKUP($B17,AuxPartFluPorc!$B$4:$S$95,AuxPartFluGWh!M$2,FALSE)*HLOOKUP(M$3,AuxLinFluTotGWh!$B$5:$R$10,6,FALSE)</f>
        <v>0</v>
      </c>
      <c r="N17" s="98">
        <f ca="1">VLOOKUP($B17,AuxPartFluPorc!$B$4:$S$95,AuxPartFluGWh!N$2,FALSE)*HLOOKUP(N$3,AuxLinFluTotGWh!$B$5:$R$10,6,FALSE)</f>
        <v>0</v>
      </c>
      <c r="O17" s="98">
        <f ca="1">VLOOKUP($B17,AuxPartFluPorc!$B$4:$S$95,AuxPartFluGWh!O$2,FALSE)*HLOOKUP(O$3,AuxLinFluTotGWh!$B$5:$R$10,6,FALSE)</f>
        <v>0</v>
      </c>
      <c r="P17" s="98">
        <f ca="1">VLOOKUP($B17,AuxPartFluPorc!$B$4:$S$95,AuxPartFluGWh!P$2,FALSE)*HLOOKUP(P$3,AuxLinFluTotGWh!$B$5:$R$10,6,FALSE)</f>
        <v>88.345292689556402</v>
      </c>
      <c r="Q17" s="98">
        <f ca="1">VLOOKUP($B17,AuxPartFluPorc!$B$4:$S$95,AuxPartFluGWh!Q$2,FALSE)*HLOOKUP(Q$3,AuxLinFluTotGWh!$B$5:$R$10,6,FALSE)</f>
        <v>41.458969791574283</v>
      </c>
      <c r="R17" s="98">
        <f ca="1">VLOOKUP($B17,AuxPartFluPorc!$B$4:$S$95,AuxPartFluGWh!R$2,FALSE)*HLOOKUP(R$3,AuxLinFluTotGWh!$B$5:$R$10,6,FALSE)</f>
        <v>4.4429611447837747</v>
      </c>
      <c r="S17" s="98">
        <f ca="1">VLOOKUP($B17,AuxPartFluPorc!$B$4:$S$95,AuxPartFluGWh!S$2,FALSE)*HLOOKUP(S$3,AuxLinFluTotGWh!$B$5:$R$10,6,FALSE)</f>
        <v>0.90121448392903591</v>
      </c>
      <c r="X17" s="70">
        <v>2.2364014004999998E-2</v>
      </c>
      <c r="Y17" s="70">
        <v>2.0192734266E-2</v>
      </c>
      <c r="Z17" s="70">
        <v>1.8865479922000002E-2</v>
      </c>
      <c r="AA17" s="70">
        <v>1.5320981762E-2</v>
      </c>
      <c r="AB17" s="70">
        <v>1.8349890396000001E-2</v>
      </c>
      <c r="AC17" s="70">
        <v>1.4829547937E-2</v>
      </c>
      <c r="AD17" s="70">
        <v>1.4513495144000001E-2</v>
      </c>
      <c r="AE17" s="70">
        <v>1.173109921E-2</v>
      </c>
      <c r="AF17" s="70">
        <v>0.15529915163800001</v>
      </c>
      <c r="AG17" s="70">
        <v>0.17435879537599999</v>
      </c>
      <c r="AH17" s="70">
        <v>0.17970056309999999</v>
      </c>
      <c r="AI17" s="70">
        <v>0.17493822476199999</v>
      </c>
      <c r="AJ17" s="70">
        <v>9.3201819899000005E-2</v>
      </c>
      <c r="AK17" s="70">
        <v>9.8679828878999995E-2</v>
      </c>
      <c r="AL17" s="70">
        <v>9.8620933559000007E-2</v>
      </c>
      <c r="AM17" s="70">
        <v>9.6260435290999993E-2</v>
      </c>
      <c r="AN17" s="70">
        <v>1.7286608290000001E-3</v>
      </c>
      <c r="AO17" s="70">
        <v>1.649733384E-3</v>
      </c>
      <c r="AP17" s="70">
        <v>1.537187764E-3</v>
      </c>
      <c r="AQ17" s="70">
        <v>1.4155828569999999E-3</v>
      </c>
      <c r="AR17" s="70">
        <v>6.0829632988000003E-2</v>
      </c>
      <c r="AS17" s="70">
        <v>2.4428716235000002E-2</v>
      </c>
      <c r="AT17" s="70">
        <v>2.2222921528000001E-2</v>
      </c>
      <c r="AU17" s="70">
        <v>2.2617325742999999E-2</v>
      </c>
      <c r="AV17" s="70">
        <v>0.13594817205000001</v>
      </c>
      <c r="AW17" s="70">
        <v>0.112591308739</v>
      </c>
      <c r="AX17" s="70">
        <v>0.114536140117</v>
      </c>
      <c r="AY17" s="70">
        <v>0.110845729031</v>
      </c>
      <c r="AZ17" s="70">
        <v>2.2465883129999999E-3</v>
      </c>
      <c r="BA17" s="70">
        <v>4.2379479320000003E-3</v>
      </c>
      <c r="BB17" s="70">
        <v>1.2364106979999999E-2</v>
      </c>
      <c r="BC17" s="70">
        <v>1.2402077297E-2</v>
      </c>
      <c r="BD17" s="70">
        <v>8.8980455599999998E-3</v>
      </c>
      <c r="BE17" s="70">
        <v>8.5786559619999998E-3</v>
      </c>
      <c r="BF17" s="70">
        <v>8.0614529839999997E-3</v>
      </c>
      <c r="BG17" s="70">
        <v>7.5549140309999997E-3</v>
      </c>
      <c r="BH17" s="70">
        <v>6.0005111951000001E-2</v>
      </c>
      <c r="BI17" s="70">
        <v>6.3610788890000006E-2</v>
      </c>
      <c r="BJ17" s="70">
        <v>6.0322376353000001E-2</v>
      </c>
      <c r="BK17" s="70">
        <v>5.8335613164000003E-2</v>
      </c>
      <c r="BL17" s="70">
        <v>0</v>
      </c>
      <c r="BM17" s="70">
        <v>0</v>
      </c>
      <c r="BN17" s="70">
        <v>0</v>
      </c>
      <c r="BO17" s="70">
        <v>0</v>
      </c>
      <c r="BP17" s="70">
        <v>0</v>
      </c>
      <c r="BQ17" s="70">
        <v>0</v>
      </c>
      <c r="BR17" s="70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2.2771144263E-2</v>
      </c>
      <c r="BY17" s="70">
        <v>2.0443773562000001E-2</v>
      </c>
      <c r="BZ17" s="70">
        <v>1.8078119255E-2</v>
      </c>
      <c r="CA17" s="70">
        <v>1.4210833584E-2</v>
      </c>
      <c r="CB17" s="70">
        <v>2.0498353298999999E-2</v>
      </c>
      <c r="CC17" s="70">
        <v>1.7600964258999999E-2</v>
      </c>
      <c r="CD17" s="70">
        <v>1.6542886619999999E-2</v>
      </c>
      <c r="CE17" s="70">
        <v>1.3193324901E-2</v>
      </c>
      <c r="CF17" s="70">
        <v>2.3304948740000002E-3</v>
      </c>
      <c r="CG17" s="70">
        <v>2.2211097369999998E-3</v>
      </c>
      <c r="CH17" s="70">
        <v>2.0669206339999999E-3</v>
      </c>
      <c r="CI17" s="70">
        <v>1.900969691E-3</v>
      </c>
      <c r="CJ17" s="70">
        <v>0</v>
      </c>
      <c r="CK17" s="70">
        <v>0</v>
      </c>
      <c r="CL17" s="70">
        <v>0</v>
      </c>
      <c r="CM17" s="70">
        <v>0</v>
      </c>
    </row>
    <row r="18" spans="1:91" x14ac:dyDescent="0.25">
      <c r="A18" s="72" t="s">
        <v>260</v>
      </c>
      <c r="B18" s="72" t="s">
        <v>113</v>
      </c>
      <c r="C18" s="98">
        <f ca="1">VLOOKUP($B18,AuxPartFluPorc!$B$4:$S$95,AuxPartFluGWh!C$2,FALSE)*HLOOKUP(C$3,AuxLinFluTotGWh!$B$5:$R$10,6,FALSE)</f>
        <v>16.413409026929546</v>
      </c>
      <c r="D18" s="98">
        <f ca="1">VLOOKUP($B18,AuxPartFluPorc!$B$4:$S$95,AuxPartFluGWh!D$2,FALSE)*HLOOKUP(D$3,AuxLinFluTotGWh!$B$5:$R$10,6,FALSE)</f>
        <v>6.4263641188584124</v>
      </c>
      <c r="E18" s="98">
        <f ca="1">VLOOKUP($B18,AuxPartFluPorc!$B$4:$S$95,AuxPartFluGWh!E$2,FALSE)*HLOOKUP(E$3,AuxLinFluTotGWh!$B$5:$R$10,6,FALSE)</f>
        <v>67.868305939378544</v>
      </c>
      <c r="F18" s="98">
        <f ca="1">VLOOKUP($B18,AuxPartFluPorc!$B$4:$S$95,AuxPartFluGWh!F$2,FALSE)*HLOOKUP(F$3,AuxLinFluTotGWh!$B$5:$R$10,6,FALSE)</f>
        <v>54.169578830805804</v>
      </c>
      <c r="G18" s="98">
        <f ca="1">VLOOKUP($B18,AuxPartFluPorc!$B$4:$S$95,AuxPartFluGWh!G$2,FALSE)*HLOOKUP(G$3,AuxLinFluTotGWh!$B$5:$R$10,6,FALSE)</f>
        <v>1.3272731177754493</v>
      </c>
      <c r="H18" s="98">
        <f ca="1">VLOOKUP($B18,AuxPartFluPorc!$B$4:$S$95,AuxPartFluGWh!H$2,FALSE)*HLOOKUP(H$3,AuxLinFluTotGWh!$B$5:$R$10,6,FALSE)</f>
        <v>23.18687189645231</v>
      </c>
      <c r="I18" s="98">
        <f ca="1">VLOOKUP($B18,AuxPartFluPorc!$B$4:$S$95,AuxPartFluGWh!I$2,FALSE)*HLOOKUP(I$3,AuxLinFluTotGWh!$B$5:$R$10,6,FALSE)</f>
        <v>186.20828639279318</v>
      </c>
      <c r="J18" s="98">
        <f ca="1">VLOOKUP($B18,AuxPartFluPorc!$B$4:$S$95,AuxPartFluGWh!J$2,FALSE)*HLOOKUP(J$3,AuxLinFluTotGWh!$B$5:$R$10,6,FALSE)</f>
        <v>3.0696115337611802</v>
      </c>
      <c r="K18" s="98">
        <f ca="1">VLOOKUP($B18,AuxPartFluPorc!$B$4:$S$95,AuxPartFluGWh!K$2,FALSE)*HLOOKUP(K$3,AuxLinFluTotGWh!$B$5:$R$10,6,FALSE)</f>
        <v>10.072984237474968</v>
      </c>
      <c r="L18" s="98">
        <f ca="1">VLOOKUP($B18,AuxPartFluPorc!$B$4:$S$95,AuxPartFluGWh!L$2,FALSE)*HLOOKUP(L$3,AuxLinFluTotGWh!$B$5:$R$10,6,FALSE)</f>
        <v>77.418003639721164</v>
      </c>
      <c r="M18" s="98">
        <f ca="1">VLOOKUP($B18,AuxPartFluPorc!$B$4:$S$95,AuxPartFluGWh!M$2,FALSE)*HLOOKUP(M$3,AuxLinFluTotGWh!$B$5:$R$10,6,FALSE)</f>
        <v>0</v>
      </c>
      <c r="N18" s="98">
        <f ca="1">VLOOKUP($B18,AuxPartFluPorc!$B$4:$S$95,AuxPartFluGWh!N$2,FALSE)*HLOOKUP(N$3,AuxLinFluTotGWh!$B$5:$R$10,6,FALSE)</f>
        <v>0</v>
      </c>
      <c r="O18" s="98">
        <f ca="1">VLOOKUP($B18,AuxPartFluPorc!$B$4:$S$95,AuxPartFluGWh!O$2,FALSE)*HLOOKUP(O$3,AuxLinFluTotGWh!$B$5:$R$10,6,FALSE)</f>
        <v>0</v>
      </c>
      <c r="P18" s="98">
        <f ca="1">VLOOKUP($B18,AuxPartFluPorc!$B$4:$S$95,AuxPartFluGWh!P$2,FALSE)*HLOOKUP(P$3,AuxLinFluTotGWh!$B$5:$R$10,6,FALSE)</f>
        <v>31.714610732544106</v>
      </c>
      <c r="Q18" s="98">
        <f ca="1">VLOOKUP($B18,AuxPartFluPorc!$B$4:$S$95,AuxPartFluGWh!Q$2,FALSE)*HLOOKUP(Q$3,AuxLinFluTotGWh!$B$5:$R$10,6,FALSE)</f>
        <v>14.739244969394305</v>
      </c>
      <c r="R18" s="98">
        <f ca="1">VLOOKUP($B18,AuxPartFluPorc!$B$4:$S$95,AuxPartFluGWh!R$2,FALSE)*HLOOKUP(R$3,AuxLinFluTotGWh!$B$5:$R$10,6,FALSE)</f>
        <v>1.4841207505747462</v>
      </c>
      <c r="S18" s="98">
        <f ca="1">VLOOKUP($B18,AuxPartFluPorc!$B$4:$S$95,AuxPartFluGWh!S$2,FALSE)*HLOOKUP(S$3,AuxLinFluTotGWh!$B$5:$R$10,6,FALSE)</f>
        <v>0.32324385833203167</v>
      </c>
      <c r="X18" s="70">
        <v>1.9358711535E-2</v>
      </c>
      <c r="Y18" s="70">
        <v>6.5679684449999999E-3</v>
      </c>
      <c r="Z18" s="70">
        <v>0</v>
      </c>
      <c r="AA18" s="70">
        <v>6.0980276299999999E-4</v>
      </c>
      <c r="AB18" s="70">
        <v>1.5904125722E-2</v>
      </c>
      <c r="AC18" s="70">
        <v>4.7022813059999996E-3</v>
      </c>
      <c r="AD18" s="70">
        <v>0</v>
      </c>
      <c r="AE18" s="70">
        <v>4.8391917399999998E-4</v>
      </c>
      <c r="AF18" s="70">
        <v>0.129043772261</v>
      </c>
      <c r="AG18" s="70">
        <v>4.9182625682999997E-2</v>
      </c>
      <c r="AH18" s="70">
        <v>0</v>
      </c>
      <c r="AI18" s="70">
        <v>5.2422823320000004E-3</v>
      </c>
      <c r="AJ18" s="70">
        <v>7.8731609071999997E-2</v>
      </c>
      <c r="AK18" s="70">
        <v>2.952012851E-2</v>
      </c>
      <c r="AL18" s="70">
        <v>0</v>
      </c>
      <c r="AM18" s="70">
        <v>2.9047499040000002E-3</v>
      </c>
      <c r="AN18" s="70">
        <v>1.5060882499999999E-3</v>
      </c>
      <c r="AO18" s="70">
        <v>5.3631384099999996E-4</v>
      </c>
      <c r="AP18" s="70">
        <v>0</v>
      </c>
      <c r="AQ18" s="70">
        <v>4.1627620999999998E-5</v>
      </c>
      <c r="AR18" s="70">
        <v>4.2896388325E-2</v>
      </c>
      <c r="AS18" s="70">
        <v>8.5725043509999998E-3</v>
      </c>
      <c r="AT18" s="70">
        <v>0</v>
      </c>
      <c r="AU18" s="70">
        <v>5.5365696899999995E-4</v>
      </c>
      <c r="AV18" s="70">
        <v>0.105443362103</v>
      </c>
      <c r="AW18" s="70">
        <v>3.3109632217000001E-2</v>
      </c>
      <c r="AX18" s="70">
        <v>0</v>
      </c>
      <c r="AY18" s="70">
        <v>3.296926738E-3</v>
      </c>
      <c r="AZ18" s="70">
        <v>2.2424060589999999E-3</v>
      </c>
      <c r="BA18" s="70">
        <v>8.3462602899999998E-4</v>
      </c>
      <c r="BB18" s="70">
        <v>0</v>
      </c>
      <c r="BC18" s="70">
        <v>3.6860613899999999E-4</v>
      </c>
      <c r="BD18" s="70">
        <v>7.7566723420000004E-3</v>
      </c>
      <c r="BE18" s="70">
        <v>2.8848300539999999E-3</v>
      </c>
      <c r="BF18" s="70">
        <v>0</v>
      </c>
      <c r="BG18" s="70">
        <v>2.21002749E-4</v>
      </c>
      <c r="BH18" s="70">
        <v>5.0180526203000002E-2</v>
      </c>
      <c r="BI18" s="70">
        <v>1.9630315565000001E-2</v>
      </c>
      <c r="BJ18" s="70">
        <v>0</v>
      </c>
      <c r="BK18" s="70">
        <v>1.794322188E-3</v>
      </c>
      <c r="BL18" s="70">
        <v>0</v>
      </c>
      <c r="BM18" s="70">
        <v>0</v>
      </c>
      <c r="BN18" s="70">
        <v>0</v>
      </c>
      <c r="BO18" s="70">
        <v>0</v>
      </c>
      <c r="BP18" s="70">
        <v>0</v>
      </c>
      <c r="BQ18" s="70">
        <v>0</v>
      </c>
      <c r="BR18" s="70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1.9727681234999999E-2</v>
      </c>
      <c r="BY18" s="70">
        <v>6.7807569760000002E-3</v>
      </c>
      <c r="BZ18" s="70">
        <v>0</v>
      </c>
      <c r="CA18" s="70">
        <v>5.9629814800000005E-4</v>
      </c>
      <c r="CB18" s="70">
        <v>1.7892213638000001E-2</v>
      </c>
      <c r="CC18" s="70">
        <v>5.6683630859999997E-3</v>
      </c>
      <c r="CD18" s="70">
        <v>0</v>
      </c>
      <c r="CE18" s="70">
        <v>5.5590484199999997E-4</v>
      </c>
      <c r="CF18" s="70">
        <v>2.044072887E-3</v>
      </c>
      <c r="CG18" s="70">
        <v>7.4856899700000005E-4</v>
      </c>
      <c r="CH18" s="70">
        <v>0</v>
      </c>
      <c r="CI18" s="70">
        <v>5.3198717999999999E-5</v>
      </c>
      <c r="CJ18" s="70">
        <v>0</v>
      </c>
      <c r="CK18" s="70">
        <v>0</v>
      </c>
      <c r="CL18" s="70">
        <v>0</v>
      </c>
      <c r="CM18" s="70">
        <v>0</v>
      </c>
    </row>
    <row r="19" spans="1:91" x14ac:dyDescent="0.25">
      <c r="A19" s="72" t="s">
        <v>260</v>
      </c>
      <c r="B19" s="72" t="s">
        <v>98</v>
      </c>
      <c r="C19" s="98">
        <f ca="1">VLOOKUP($B19,AuxPartFluPorc!$B$4:$S$95,AuxPartFluGWh!C$2,FALSE)*HLOOKUP(C$3,AuxLinFluTotGWh!$B$5:$R$10,6,FALSE)</f>
        <v>48.957285681439927</v>
      </c>
      <c r="D19" s="98">
        <f ca="1">VLOOKUP($B19,AuxPartFluPorc!$B$4:$S$95,AuxPartFluGWh!D$2,FALSE)*HLOOKUP(D$3,AuxLinFluTotGWh!$B$5:$R$10,6,FALSE)</f>
        <v>20.732188189854117</v>
      </c>
      <c r="E19" s="98">
        <f ca="1">VLOOKUP($B19,AuxPartFluPorc!$B$4:$S$95,AuxPartFluGWh!E$2,FALSE)*HLOOKUP(E$3,AuxLinFluTotGWh!$B$5:$R$10,6,FALSE)</f>
        <v>0</v>
      </c>
      <c r="F19" s="98">
        <f ca="1">VLOOKUP($B19,AuxPartFluPorc!$B$4:$S$95,AuxPartFluGWh!F$2,FALSE)*HLOOKUP(F$3,AuxLinFluTotGWh!$B$5:$R$10,6,FALSE)</f>
        <v>0</v>
      </c>
      <c r="G19" s="98">
        <f ca="1">VLOOKUP($B19,AuxPartFluPorc!$B$4:$S$95,AuxPartFluGWh!G$2,FALSE)*HLOOKUP(G$3,AuxLinFluTotGWh!$B$5:$R$10,6,FALSE)</f>
        <v>3.822958788069633</v>
      </c>
      <c r="H19" s="98">
        <f ca="1">VLOOKUP($B19,AuxPartFluPorc!$B$4:$S$95,AuxPartFluGWh!H$2,FALSE)*HLOOKUP(H$3,AuxLinFluTotGWh!$B$5:$R$10,6,FALSE)</f>
        <v>31.716611177265502</v>
      </c>
      <c r="I19" s="98">
        <f ca="1">VLOOKUP($B19,AuxPartFluPorc!$B$4:$S$95,AuxPartFluGWh!I$2,FALSE)*HLOOKUP(I$3,AuxLinFluTotGWh!$B$5:$R$10,6,FALSE)</f>
        <v>10.406332995608645</v>
      </c>
      <c r="J19" s="98">
        <f ca="1">VLOOKUP($B19,AuxPartFluPorc!$B$4:$S$95,AuxPartFluGWh!J$2,FALSE)*HLOOKUP(J$3,AuxLinFluTotGWh!$B$5:$R$10,6,FALSE)</f>
        <v>1016.9016007855638</v>
      </c>
      <c r="K19" s="98">
        <f ca="1">VLOOKUP($B19,AuxPartFluPorc!$B$4:$S$95,AuxPartFluGWh!K$2,FALSE)*HLOOKUP(K$3,AuxLinFluTotGWh!$B$5:$R$10,6,FALSE)</f>
        <v>0</v>
      </c>
      <c r="L19" s="98">
        <f ca="1">VLOOKUP($B19,AuxPartFluPorc!$B$4:$S$95,AuxPartFluGWh!L$2,FALSE)*HLOOKUP(L$3,AuxLinFluTotGWh!$B$5:$R$10,6,FALSE)</f>
        <v>0</v>
      </c>
      <c r="M19" s="98">
        <f ca="1">VLOOKUP($B19,AuxPartFluPorc!$B$4:$S$95,AuxPartFluGWh!M$2,FALSE)*HLOOKUP(M$3,AuxLinFluTotGWh!$B$5:$R$10,6,FALSE)</f>
        <v>96.440877311881366</v>
      </c>
      <c r="N19" s="98">
        <f ca="1">VLOOKUP($B19,AuxPartFluPorc!$B$4:$S$95,AuxPartFluGWh!N$2,FALSE)*HLOOKUP(N$3,AuxLinFluTotGWh!$B$5:$R$10,6,FALSE)</f>
        <v>0</v>
      </c>
      <c r="O19" s="98">
        <f ca="1">VLOOKUP($B19,AuxPartFluPorc!$B$4:$S$95,AuxPartFluGWh!O$2,FALSE)*HLOOKUP(O$3,AuxLinFluTotGWh!$B$5:$R$10,6,FALSE)</f>
        <v>0</v>
      </c>
      <c r="P19" s="98">
        <f ca="1">VLOOKUP($B19,AuxPartFluPorc!$B$4:$S$95,AuxPartFluGWh!P$2,FALSE)*HLOOKUP(P$3,AuxLinFluTotGWh!$B$5:$R$10,6,FALSE)</f>
        <v>88.934396166086316</v>
      </c>
      <c r="Q19" s="98">
        <f ca="1">VLOOKUP($B19,AuxPartFluPorc!$B$4:$S$95,AuxPartFluGWh!Q$2,FALSE)*HLOOKUP(Q$3,AuxLinFluTotGWh!$B$5:$R$10,6,FALSE)</f>
        <v>44.248850242974392</v>
      </c>
      <c r="R19" s="98">
        <f ca="1">VLOOKUP($B19,AuxPartFluPorc!$B$4:$S$95,AuxPartFluGWh!R$2,FALSE)*HLOOKUP(R$3,AuxLinFluTotGWh!$B$5:$R$10,6,FALSE)</f>
        <v>4.221788066495348</v>
      </c>
      <c r="S19" s="98">
        <f ca="1">VLOOKUP($B19,AuxPartFluPorc!$B$4:$S$95,AuxPartFluGWh!S$2,FALSE)*HLOOKUP(S$3,AuxLinFluTotGWh!$B$5:$R$10,6,FALSE)</f>
        <v>0.8747266978597612</v>
      </c>
      <c r="X19" s="70">
        <v>2.2652203773999999E-2</v>
      </c>
      <c r="Y19" s="70">
        <v>2.1413051066E-2</v>
      </c>
      <c r="Z19" s="70">
        <v>1.9054943105E-2</v>
      </c>
      <c r="AA19" s="70">
        <v>1.6031802989000001E-2</v>
      </c>
      <c r="AB19" s="70">
        <v>2.0019036298E-2</v>
      </c>
      <c r="AC19" s="70">
        <v>1.8477684899999999E-2</v>
      </c>
      <c r="AD19" s="70">
        <v>1.6072823585E-2</v>
      </c>
      <c r="AE19" s="70">
        <v>1.3470268044E-2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0">
        <v>0</v>
      </c>
      <c r="AN19" s="70">
        <v>1.6424727640000001E-3</v>
      </c>
      <c r="AO19" s="70">
        <v>1.5653933050000001E-3</v>
      </c>
      <c r="AP19" s="70">
        <v>1.4519738600000001E-3</v>
      </c>
      <c r="AQ19" s="70">
        <v>1.3428128750000001E-3</v>
      </c>
      <c r="AR19" s="70">
        <v>1.3525734219E-2</v>
      </c>
      <c r="AS19" s="70">
        <v>1.9618459277000001E-2</v>
      </c>
      <c r="AT19" s="70">
        <v>1.9076921640000001E-2</v>
      </c>
      <c r="AU19" s="70">
        <v>1.8938935556E-2</v>
      </c>
      <c r="AV19" s="70">
        <v>8.3022992400000003E-4</v>
      </c>
      <c r="AW19" s="70">
        <v>2.2140361139999999E-3</v>
      </c>
      <c r="AX19" s="70">
        <v>2.4978837910000001E-3</v>
      </c>
      <c r="AY19" s="70">
        <v>2.3851961690000002E-3</v>
      </c>
      <c r="AZ19" s="70">
        <v>0.42207269381200002</v>
      </c>
      <c r="BA19" s="70">
        <v>0.347589232001</v>
      </c>
      <c r="BB19" s="70">
        <v>0.191516104198</v>
      </c>
      <c r="BC19" s="70">
        <v>0.180293778466</v>
      </c>
      <c r="BD19" s="70">
        <v>0</v>
      </c>
      <c r="BE19" s="70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5.1948110849000001E-2</v>
      </c>
      <c r="BM19" s="70">
        <v>4.4160666635999997E-2</v>
      </c>
      <c r="BN19" s="70">
        <v>4.0265694928000001E-2</v>
      </c>
      <c r="BO19" s="70">
        <v>3.6945950542999997E-2</v>
      </c>
      <c r="BP19" s="70">
        <v>0</v>
      </c>
      <c r="BQ19" s="70">
        <v>0</v>
      </c>
      <c r="BR19" s="70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2.265813136E-2</v>
      </c>
      <c r="BY19" s="70">
        <v>2.0995246948E-2</v>
      </c>
      <c r="BZ19" s="70">
        <v>1.7828019979E-2</v>
      </c>
      <c r="CA19" s="70">
        <v>1.4525946771E-2</v>
      </c>
      <c r="CB19" s="70">
        <v>2.1272644896999999E-2</v>
      </c>
      <c r="CC19" s="70">
        <v>1.9672340805999999E-2</v>
      </c>
      <c r="CD19" s="70">
        <v>1.7206330490000001E-2</v>
      </c>
      <c r="CE19" s="70">
        <v>1.4249039688000001E-2</v>
      </c>
      <c r="CF19" s="70">
        <v>2.2190658389999998E-3</v>
      </c>
      <c r="CG19" s="70">
        <v>2.1121139620000002E-3</v>
      </c>
      <c r="CH19" s="70">
        <v>1.9569739709999999E-3</v>
      </c>
      <c r="CI19" s="70">
        <v>1.807235965E-3</v>
      </c>
      <c r="CJ19" s="70">
        <v>0</v>
      </c>
      <c r="CK19" s="70">
        <v>0</v>
      </c>
      <c r="CL19" s="70">
        <v>0</v>
      </c>
      <c r="CM19" s="70">
        <v>0</v>
      </c>
    </row>
    <row r="20" spans="1:91" x14ac:dyDescent="0.25">
      <c r="A20" s="72" t="s">
        <v>260</v>
      </c>
      <c r="B20" s="72" t="s">
        <v>124</v>
      </c>
      <c r="C20" s="98">
        <f ca="1">VLOOKUP($B20,AuxPartFluPorc!$B$4:$S$95,AuxPartFluGWh!C$2,FALSE)*HLOOKUP(C$3,AuxLinFluTotGWh!$B$5:$R$10,6,FALSE)</f>
        <v>0.19050029901537952</v>
      </c>
      <c r="D20" s="98">
        <f ca="1">VLOOKUP($B20,AuxPartFluPorc!$B$4:$S$95,AuxPartFluGWh!D$2,FALSE)*HLOOKUP(D$3,AuxLinFluTotGWh!$B$5:$R$10,6,FALSE)</f>
        <v>8.0027595498115778E-2</v>
      </c>
      <c r="E20" s="98">
        <f ca="1">VLOOKUP($B20,AuxPartFluPorc!$B$4:$S$95,AuxPartFluGWh!E$2,FALSE)*HLOOKUP(E$3,AuxLinFluTotGWh!$B$5:$R$10,6,FALSE)</f>
        <v>0</v>
      </c>
      <c r="F20" s="98">
        <f ca="1">VLOOKUP($B20,AuxPartFluPorc!$B$4:$S$95,AuxPartFluGWh!F$2,FALSE)*HLOOKUP(F$3,AuxLinFluTotGWh!$B$5:$R$10,6,FALSE)</f>
        <v>0</v>
      </c>
      <c r="G20" s="98">
        <f ca="1">VLOOKUP($B20,AuxPartFluPorc!$B$4:$S$95,AuxPartFluGWh!G$2,FALSE)*HLOOKUP(G$3,AuxLinFluTotGWh!$B$5:$R$10,6,FALSE)</f>
        <v>0</v>
      </c>
      <c r="H20" s="98">
        <f ca="1">VLOOKUP($B20,AuxPartFluPorc!$B$4:$S$95,AuxPartFluGWh!H$2,FALSE)*HLOOKUP(H$3,AuxLinFluTotGWh!$B$5:$R$10,6,FALSE)</f>
        <v>0.11634501120521468</v>
      </c>
      <c r="I20" s="98">
        <f ca="1">VLOOKUP($B20,AuxPartFluPorc!$B$4:$S$95,AuxPartFluGWh!I$2,FALSE)*HLOOKUP(I$3,AuxLinFluTotGWh!$B$5:$R$10,6,FALSE)</f>
        <v>0</v>
      </c>
      <c r="J20" s="98">
        <f ca="1">VLOOKUP($B20,AuxPartFluPorc!$B$4:$S$95,AuxPartFluGWh!J$2,FALSE)*HLOOKUP(J$3,AuxLinFluTotGWh!$B$5:$R$10,6,FALSE)</f>
        <v>3.5892255692351513</v>
      </c>
      <c r="K20" s="98">
        <f ca="1">VLOOKUP($B20,AuxPartFluPorc!$B$4:$S$95,AuxPartFluGWh!K$2,FALSE)*HLOOKUP(K$3,AuxLinFluTotGWh!$B$5:$R$10,6,FALSE)</f>
        <v>0</v>
      </c>
      <c r="L20" s="98">
        <f ca="1">VLOOKUP($B20,AuxPartFluPorc!$B$4:$S$95,AuxPartFluGWh!L$2,FALSE)*HLOOKUP(L$3,AuxLinFluTotGWh!$B$5:$R$10,6,FALSE)</f>
        <v>0</v>
      </c>
      <c r="M20" s="98">
        <f ca="1">VLOOKUP($B20,AuxPartFluPorc!$B$4:$S$95,AuxPartFluGWh!M$2,FALSE)*HLOOKUP(M$3,AuxLinFluTotGWh!$B$5:$R$10,6,FALSE)</f>
        <v>0.35112292660537575</v>
      </c>
      <c r="N20" s="98">
        <f ca="1">VLOOKUP($B20,AuxPartFluPorc!$B$4:$S$95,AuxPartFluGWh!N$2,FALSE)*HLOOKUP(N$3,AuxLinFluTotGWh!$B$5:$R$10,6,FALSE)</f>
        <v>0</v>
      </c>
      <c r="O20" s="98">
        <f ca="1">VLOOKUP($B20,AuxPartFluPorc!$B$4:$S$95,AuxPartFluGWh!O$2,FALSE)*HLOOKUP(O$3,AuxLinFluTotGWh!$B$5:$R$10,6,FALSE)</f>
        <v>0</v>
      </c>
      <c r="P20" s="98">
        <f ca="1">VLOOKUP($B20,AuxPartFluPorc!$B$4:$S$95,AuxPartFluGWh!P$2,FALSE)*HLOOKUP(P$3,AuxLinFluTotGWh!$B$5:$R$10,6,FALSE)</f>
        <v>0.35351940163946066</v>
      </c>
      <c r="Q20" s="98">
        <f ca="1">VLOOKUP($B20,AuxPartFluPorc!$B$4:$S$95,AuxPartFluGWh!Q$2,FALSE)*HLOOKUP(Q$3,AuxLinFluTotGWh!$B$5:$R$10,6,FALSE)</f>
        <v>0.17231106070616153</v>
      </c>
      <c r="R20" s="98">
        <f ca="1">VLOOKUP($B20,AuxPartFluPorc!$B$4:$S$95,AuxPartFluGWh!R$2,FALSE)*HLOOKUP(R$3,AuxLinFluTotGWh!$B$5:$R$10,6,FALSE)</f>
        <v>1.669441856316203E-2</v>
      </c>
      <c r="S20" s="98">
        <f ca="1">VLOOKUP($B20,AuxPartFluPorc!$B$4:$S$95,AuxPartFluGWh!S$2,FALSE)*HLOOKUP(S$3,AuxLinFluTotGWh!$B$5:$R$10,6,FALSE)</f>
        <v>3.0052356619628222</v>
      </c>
      <c r="X20" s="70">
        <v>8.4366766999999996E-5</v>
      </c>
      <c r="Y20" s="70">
        <v>8.1780751000000001E-5</v>
      </c>
      <c r="Z20" s="70">
        <v>7.5773877E-5</v>
      </c>
      <c r="AA20" s="70">
        <v>6.6071166999999995E-5</v>
      </c>
      <c r="AB20" s="70">
        <v>7.4065383000000004E-5</v>
      </c>
      <c r="AC20" s="70">
        <v>6.9798756999999996E-5</v>
      </c>
      <c r="AD20" s="70">
        <v>6.3453710999999995E-5</v>
      </c>
      <c r="AE20" s="70">
        <v>5.5320254E-5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0">
        <v>5.4757833999999999E-5</v>
      </c>
      <c r="AS20" s="70">
        <v>7.1902632999999995E-5</v>
      </c>
      <c r="AT20" s="70">
        <v>6.8488915999999998E-5</v>
      </c>
      <c r="AU20" s="70">
        <v>6.5884711999999996E-5</v>
      </c>
      <c r="AV20" s="70">
        <v>0</v>
      </c>
      <c r="AW20" s="70">
        <v>0</v>
      </c>
      <c r="AX20" s="70">
        <v>0</v>
      </c>
      <c r="AY20" s="70">
        <v>0</v>
      </c>
      <c r="AZ20" s="70">
        <v>1.4879128019999999E-3</v>
      </c>
      <c r="BA20" s="70">
        <v>1.2084379799999999E-3</v>
      </c>
      <c r="BB20" s="70">
        <v>6.8573676400000003E-4</v>
      </c>
      <c r="BC20" s="70">
        <v>6.4681731399999999E-4</v>
      </c>
      <c r="BD20" s="70">
        <v>0</v>
      </c>
      <c r="BE20" s="70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1.8452786000000001E-4</v>
      </c>
      <c r="BM20" s="70">
        <v>1.5847644499999999E-4</v>
      </c>
      <c r="BN20" s="70">
        <v>1.4974621199999999E-4</v>
      </c>
      <c r="BO20" s="70">
        <v>1.3827624099999999E-4</v>
      </c>
      <c r="BP20" s="70">
        <v>0</v>
      </c>
      <c r="BQ20" s="70">
        <v>0</v>
      </c>
      <c r="BR20" s="70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8.5913990000000004E-5</v>
      </c>
      <c r="BY20" s="70">
        <v>8.1531752000000006E-5</v>
      </c>
      <c r="BZ20" s="70">
        <v>7.3201883000000001E-5</v>
      </c>
      <c r="CA20" s="70">
        <v>6.1485996000000003E-5</v>
      </c>
      <c r="CB20" s="70">
        <v>7.8745344E-5</v>
      </c>
      <c r="CC20" s="70">
        <v>7.5100049000000003E-5</v>
      </c>
      <c r="CD20" s="70">
        <v>6.8713937000000001E-5</v>
      </c>
      <c r="CE20" s="70">
        <v>5.9377535000000001E-5</v>
      </c>
      <c r="CF20" s="70">
        <v>8.7441610000000001E-6</v>
      </c>
      <c r="CG20" s="70">
        <v>8.3133250000000006E-6</v>
      </c>
      <c r="CH20" s="70">
        <v>7.8340529999999999E-6</v>
      </c>
      <c r="CI20" s="70">
        <v>7.1204480000000001E-6</v>
      </c>
      <c r="CJ20" s="70">
        <v>0</v>
      </c>
      <c r="CK20" s="70">
        <v>0</v>
      </c>
      <c r="CL20" s="70">
        <v>0</v>
      </c>
      <c r="CM20" s="70">
        <v>0</v>
      </c>
    </row>
    <row r="21" spans="1:91" x14ac:dyDescent="0.25">
      <c r="A21" s="72" t="s">
        <v>260</v>
      </c>
      <c r="B21" s="72" t="s">
        <v>167</v>
      </c>
      <c r="C21" s="98">
        <f ca="1">VLOOKUP($B21,AuxPartFluPorc!$B$4:$S$95,AuxPartFluGWh!C$2,FALSE)*HLOOKUP(C$3,AuxLinFluTotGWh!$B$5:$R$10,6,FALSE)</f>
        <v>5.3904253240693123</v>
      </c>
      <c r="D21" s="98">
        <f ca="1">VLOOKUP($B21,AuxPartFluPorc!$B$4:$S$95,AuxPartFluGWh!D$2,FALSE)*HLOOKUP(D$3,AuxLinFluTotGWh!$B$5:$R$10,6,FALSE)</f>
        <v>2.2320400484106342</v>
      </c>
      <c r="E21" s="98">
        <f ca="1">VLOOKUP($B21,AuxPartFluPorc!$B$4:$S$95,AuxPartFluGWh!E$2,FALSE)*HLOOKUP(E$3,AuxLinFluTotGWh!$B$5:$R$10,6,FALSE)</f>
        <v>0</v>
      </c>
      <c r="F21" s="98">
        <f ca="1">VLOOKUP($B21,AuxPartFluPorc!$B$4:$S$95,AuxPartFluGWh!F$2,FALSE)*HLOOKUP(F$3,AuxLinFluTotGWh!$B$5:$R$10,6,FALSE)</f>
        <v>0</v>
      </c>
      <c r="G21" s="98">
        <f ca="1">VLOOKUP($B21,AuxPartFluPorc!$B$4:$S$95,AuxPartFluGWh!G$2,FALSE)*HLOOKUP(G$3,AuxLinFluTotGWh!$B$5:$R$10,6,FALSE)</f>
        <v>0.43191192473664675</v>
      </c>
      <c r="H21" s="98">
        <f ca="1">VLOOKUP($B21,AuxPartFluPorc!$B$4:$S$95,AuxPartFluGWh!H$2,FALSE)*HLOOKUP(H$3,AuxLinFluTotGWh!$B$5:$R$10,6,FALSE)</f>
        <v>4.1099533310184002</v>
      </c>
      <c r="I21" s="98">
        <f ca="1">VLOOKUP($B21,AuxPartFluPorc!$B$4:$S$95,AuxPartFluGWh!I$2,FALSE)*HLOOKUP(I$3,AuxLinFluTotGWh!$B$5:$R$10,6,FALSE)</f>
        <v>1.6105991620614388</v>
      </c>
      <c r="J21" s="98">
        <f ca="1">VLOOKUP($B21,AuxPartFluPorc!$B$4:$S$95,AuxPartFluGWh!J$2,FALSE)*HLOOKUP(J$3,AuxLinFluTotGWh!$B$5:$R$10,6,FALSE)</f>
        <v>5.378272950463181</v>
      </c>
      <c r="K21" s="98">
        <f ca="1">VLOOKUP($B21,AuxPartFluPorc!$B$4:$S$95,AuxPartFluGWh!K$2,FALSE)*HLOOKUP(K$3,AuxLinFluTotGWh!$B$5:$R$10,6,FALSE)</f>
        <v>3.342534218248312</v>
      </c>
      <c r="L21" s="98">
        <f ca="1">VLOOKUP($B21,AuxPartFluPorc!$B$4:$S$95,AuxPartFluGWh!L$2,FALSE)*HLOOKUP(L$3,AuxLinFluTotGWh!$B$5:$R$10,6,FALSE)</f>
        <v>0</v>
      </c>
      <c r="M21" s="98">
        <f ca="1">VLOOKUP($B21,AuxPartFluPorc!$B$4:$S$95,AuxPartFluGWh!M$2,FALSE)*HLOOKUP(M$3,AuxLinFluTotGWh!$B$5:$R$10,6,FALSE)</f>
        <v>10.441512401612657</v>
      </c>
      <c r="N21" s="98">
        <f ca="1">VLOOKUP($B21,AuxPartFluPorc!$B$4:$S$95,AuxPartFluGWh!N$2,FALSE)*HLOOKUP(N$3,AuxLinFluTotGWh!$B$5:$R$10,6,FALSE)</f>
        <v>0</v>
      </c>
      <c r="O21" s="98">
        <f ca="1">VLOOKUP($B21,AuxPartFluPorc!$B$4:$S$95,AuxPartFluGWh!O$2,FALSE)*HLOOKUP(O$3,AuxLinFluTotGWh!$B$5:$R$10,6,FALSE)</f>
        <v>0</v>
      </c>
      <c r="P21" s="98">
        <f ca="1">VLOOKUP($B21,AuxPartFluPorc!$B$4:$S$95,AuxPartFluGWh!P$2,FALSE)*HLOOKUP(P$3,AuxLinFluTotGWh!$B$5:$R$10,6,FALSE)</f>
        <v>9.3895418488963074</v>
      </c>
      <c r="Q21" s="98">
        <f ca="1">VLOOKUP($B21,AuxPartFluPorc!$B$4:$S$95,AuxPartFluGWh!Q$2,FALSE)*HLOOKUP(Q$3,AuxLinFluTotGWh!$B$5:$R$10,6,FALSE)</f>
        <v>4.7617404398348357</v>
      </c>
      <c r="R21" s="98">
        <f ca="1">VLOOKUP($B21,AuxPartFluPorc!$B$4:$S$95,AuxPartFluGWh!R$2,FALSE)*HLOOKUP(R$3,AuxLinFluTotGWh!$B$5:$R$10,6,FALSE)</f>
        <v>0.52426160531006927</v>
      </c>
      <c r="S21" s="98">
        <f ca="1">VLOOKUP($B21,AuxPartFluPorc!$B$4:$S$95,AuxPartFluGWh!S$2,FALSE)*HLOOKUP(S$3,AuxLinFluTotGWh!$B$5:$R$10,6,FALSE)</f>
        <v>0.11383276204240468</v>
      </c>
      <c r="X21" s="70">
        <v>0</v>
      </c>
      <c r="Y21" s="70">
        <v>0</v>
      </c>
      <c r="Z21" s="70">
        <v>4.8992071079999996E-3</v>
      </c>
      <c r="AA21" s="70">
        <v>3.8157970910000002E-3</v>
      </c>
      <c r="AB21" s="70">
        <v>0</v>
      </c>
      <c r="AC21" s="70">
        <v>0</v>
      </c>
      <c r="AD21" s="70">
        <v>4.1117582369999996E-3</v>
      </c>
      <c r="AE21" s="70">
        <v>3.213449586E-3</v>
      </c>
      <c r="AF21" s="70">
        <v>0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0">
        <v>0</v>
      </c>
      <c r="AN21" s="70">
        <v>0</v>
      </c>
      <c r="AO21" s="70">
        <v>0</v>
      </c>
      <c r="AP21" s="70">
        <v>3.5870415199999999E-4</v>
      </c>
      <c r="AQ21" s="70">
        <v>3.1946620500000001E-4</v>
      </c>
      <c r="AR21" s="70">
        <v>0</v>
      </c>
      <c r="AS21" s="70">
        <v>0</v>
      </c>
      <c r="AT21" s="70">
        <v>4.5794803750000002E-3</v>
      </c>
      <c r="AU21" s="70">
        <v>4.6416966839999997E-3</v>
      </c>
      <c r="AV21" s="70">
        <v>0</v>
      </c>
      <c r="AW21" s="70">
        <v>0</v>
      </c>
      <c r="AX21" s="70">
        <v>6.2836493800000001E-4</v>
      </c>
      <c r="AY21" s="70">
        <v>5.9855878500000002E-4</v>
      </c>
      <c r="AZ21" s="70">
        <v>0</v>
      </c>
      <c r="BA21" s="70">
        <v>0</v>
      </c>
      <c r="BB21" s="70">
        <v>3.037150797E-3</v>
      </c>
      <c r="BC21" s="70">
        <v>2.9999593289999999E-3</v>
      </c>
      <c r="BD21" s="70">
        <v>0</v>
      </c>
      <c r="BE21" s="70">
        <v>0</v>
      </c>
      <c r="BF21" s="70">
        <v>1.887752732E-3</v>
      </c>
      <c r="BG21" s="70">
        <v>1.7167694520000001E-3</v>
      </c>
      <c r="BH21" s="70">
        <v>0</v>
      </c>
      <c r="BI21" s="70">
        <v>0</v>
      </c>
      <c r="BJ21" s="70">
        <v>0</v>
      </c>
      <c r="BK21" s="70">
        <v>0</v>
      </c>
      <c r="BL21" s="70">
        <v>0</v>
      </c>
      <c r="BM21" s="70">
        <v>0</v>
      </c>
      <c r="BN21" s="70">
        <v>9.9195559660000005E-3</v>
      </c>
      <c r="BO21" s="70">
        <v>8.8455921350000001E-3</v>
      </c>
      <c r="BP21" s="70">
        <v>0</v>
      </c>
      <c r="BQ21" s="70">
        <v>0</v>
      </c>
      <c r="BR21" s="70">
        <v>0</v>
      </c>
      <c r="BS21" s="70">
        <v>0</v>
      </c>
      <c r="BT21" s="70">
        <v>0</v>
      </c>
      <c r="BU21" s="70">
        <v>0</v>
      </c>
      <c r="BV21" s="70">
        <v>0</v>
      </c>
      <c r="BW21" s="70">
        <v>0</v>
      </c>
      <c r="BX21" s="70">
        <v>0</v>
      </c>
      <c r="BY21" s="70">
        <v>0</v>
      </c>
      <c r="BZ21" s="70">
        <v>4.5937680270000001E-3</v>
      </c>
      <c r="CA21" s="70">
        <v>3.4309578159999999E-3</v>
      </c>
      <c r="CB21" s="70">
        <v>0</v>
      </c>
      <c r="CC21" s="70">
        <v>0</v>
      </c>
      <c r="CD21" s="70">
        <v>4.4131339780000001E-3</v>
      </c>
      <c r="CE21" s="70">
        <v>3.378067388E-3</v>
      </c>
      <c r="CF21" s="70">
        <v>0</v>
      </c>
      <c r="CG21" s="70">
        <v>0</v>
      </c>
      <c r="CH21" s="70">
        <v>5.31137351E-4</v>
      </c>
      <c r="CI21" s="70">
        <v>4.74148076E-4</v>
      </c>
      <c r="CJ21" s="70">
        <v>0</v>
      </c>
      <c r="CK21" s="70">
        <v>0</v>
      </c>
      <c r="CL21" s="70">
        <v>0</v>
      </c>
      <c r="CM21" s="70">
        <v>0</v>
      </c>
    </row>
    <row r="22" spans="1:91" x14ac:dyDescent="0.25">
      <c r="A22" s="72" t="s">
        <v>260</v>
      </c>
      <c r="B22" s="72" t="s">
        <v>76</v>
      </c>
      <c r="C22" s="98">
        <f ca="1">VLOOKUP($B22,AuxPartFluPorc!$B$4:$S$95,AuxPartFluGWh!C$2,FALSE)*HLOOKUP(C$3,AuxLinFluTotGWh!$B$5:$R$10,6,FALSE)</f>
        <v>1.4867212556081018</v>
      </c>
      <c r="D22" s="98">
        <f ca="1">VLOOKUP($B22,AuxPartFluPorc!$B$4:$S$95,AuxPartFluGWh!D$2,FALSE)*HLOOKUP(D$3,AuxLinFluTotGWh!$B$5:$R$10,6,FALSE)</f>
        <v>0.62805886298450497</v>
      </c>
      <c r="E22" s="98">
        <f ca="1">VLOOKUP($B22,AuxPartFluPorc!$B$4:$S$95,AuxPartFluGWh!E$2,FALSE)*HLOOKUP(E$3,AuxLinFluTotGWh!$B$5:$R$10,6,FALSE)</f>
        <v>0</v>
      </c>
      <c r="F22" s="98">
        <f ca="1">VLOOKUP($B22,AuxPartFluPorc!$B$4:$S$95,AuxPartFluGWh!F$2,FALSE)*HLOOKUP(F$3,AuxLinFluTotGWh!$B$5:$R$10,6,FALSE)</f>
        <v>0</v>
      </c>
      <c r="G22" s="98">
        <f ca="1">VLOOKUP($B22,AuxPartFluPorc!$B$4:$S$95,AuxPartFluGWh!G$2,FALSE)*HLOOKUP(G$3,AuxLinFluTotGWh!$B$5:$R$10,6,FALSE)</f>
        <v>0.1159882307641022</v>
      </c>
      <c r="H22" s="98">
        <f ca="1">VLOOKUP($B22,AuxPartFluPorc!$B$4:$S$95,AuxPartFluGWh!H$2,FALSE)*HLOOKUP(H$3,AuxLinFluTotGWh!$B$5:$R$10,6,FALSE)</f>
        <v>0.95873506968485356</v>
      </c>
      <c r="I22" s="98">
        <f ca="1">VLOOKUP($B22,AuxPartFluPorc!$B$4:$S$95,AuxPartFluGWh!I$2,FALSE)*HLOOKUP(I$3,AuxLinFluTotGWh!$B$5:$R$10,6,FALSE)</f>
        <v>0.31654691840447352</v>
      </c>
      <c r="J22" s="98">
        <f ca="1">VLOOKUP($B22,AuxPartFluPorc!$B$4:$S$95,AuxPartFluGWh!J$2,FALSE)*HLOOKUP(J$3,AuxLinFluTotGWh!$B$5:$R$10,6,FALSE)</f>
        <v>36.237421139052095</v>
      </c>
      <c r="K22" s="98">
        <f ca="1">VLOOKUP($B22,AuxPartFluPorc!$B$4:$S$95,AuxPartFluGWh!K$2,FALSE)*HLOOKUP(K$3,AuxLinFluTotGWh!$B$5:$R$10,6,FALSE)</f>
        <v>0</v>
      </c>
      <c r="L22" s="98">
        <f ca="1">VLOOKUP($B22,AuxPartFluPorc!$B$4:$S$95,AuxPartFluGWh!L$2,FALSE)*HLOOKUP(L$3,AuxLinFluTotGWh!$B$5:$R$10,6,FALSE)</f>
        <v>0</v>
      </c>
      <c r="M22" s="98">
        <f ca="1">VLOOKUP($B22,AuxPartFluPorc!$B$4:$S$95,AuxPartFluGWh!M$2,FALSE)*HLOOKUP(M$3,AuxLinFluTotGWh!$B$5:$R$10,6,FALSE)</f>
        <v>2.9377260065116619</v>
      </c>
      <c r="N22" s="98">
        <f ca="1">VLOOKUP($B22,AuxPartFluPorc!$B$4:$S$95,AuxPartFluGWh!N$2,FALSE)*HLOOKUP(N$3,AuxLinFluTotGWh!$B$5:$R$10,6,FALSE)</f>
        <v>0</v>
      </c>
      <c r="O22" s="98">
        <f ca="1">VLOOKUP($B22,AuxPartFluPorc!$B$4:$S$95,AuxPartFluGWh!O$2,FALSE)*HLOOKUP(O$3,AuxLinFluTotGWh!$B$5:$R$10,6,FALSE)</f>
        <v>0</v>
      </c>
      <c r="P22" s="98">
        <f ca="1">VLOOKUP($B22,AuxPartFluPorc!$B$4:$S$95,AuxPartFluGWh!P$2,FALSE)*HLOOKUP(P$3,AuxLinFluTotGWh!$B$5:$R$10,6,FALSE)</f>
        <v>2.7042912885704067</v>
      </c>
      <c r="Q22" s="98">
        <f ca="1">VLOOKUP($B22,AuxPartFluPorc!$B$4:$S$95,AuxPartFluGWh!Q$2,FALSE)*HLOOKUP(Q$3,AuxLinFluTotGWh!$B$5:$R$10,6,FALSE)</f>
        <v>1.3431019030685687</v>
      </c>
      <c r="R22" s="98">
        <f ca="1">VLOOKUP($B22,AuxPartFluPorc!$B$4:$S$95,AuxPartFluGWh!R$2,FALSE)*HLOOKUP(R$3,AuxLinFluTotGWh!$B$5:$R$10,6,FALSE)</f>
        <v>0.12770126875676871</v>
      </c>
      <c r="S22" s="98">
        <f ca="1">VLOOKUP($B22,AuxPartFluPorc!$B$4:$S$95,AuxPartFluGWh!S$2,FALSE)*HLOOKUP(S$3,AuxLinFluTotGWh!$B$5:$R$10,6,FALSE)</f>
        <v>9.6608325301255444</v>
      </c>
      <c r="X22" s="70">
        <v>6.8487540399999995E-4</v>
      </c>
      <c r="Y22" s="70">
        <v>6.5052596500000004E-4</v>
      </c>
      <c r="Z22" s="70">
        <v>5.8730637300000003E-4</v>
      </c>
      <c r="AA22" s="70">
        <v>4.8095824099999998E-4</v>
      </c>
      <c r="AB22" s="70">
        <v>6.0552096599999995E-4</v>
      </c>
      <c r="AC22" s="70">
        <v>5.5897982699999998E-4</v>
      </c>
      <c r="AD22" s="70">
        <v>4.9325550699999999E-4</v>
      </c>
      <c r="AE22" s="70">
        <v>4.0343507499999997E-4</v>
      </c>
      <c r="AF22" s="70">
        <v>0</v>
      </c>
      <c r="AG22" s="70">
        <v>0</v>
      </c>
      <c r="AH22" s="70">
        <v>0</v>
      </c>
      <c r="AI22" s="70">
        <v>0</v>
      </c>
      <c r="AJ22" s="70">
        <v>0</v>
      </c>
      <c r="AK22" s="70">
        <v>0</v>
      </c>
      <c r="AL22" s="70">
        <v>0</v>
      </c>
      <c r="AM22" s="70">
        <v>0</v>
      </c>
      <c r="AN22" s="70">
        <v>4.9693542999999999E-5</v>
      </c>
      <c r="AO22" s="70">
        <v>4.7385883999999999E-5</v>
      </c>
      <c r="AP22" s="70">
        <v>4.4376689999999997E-5</v>
      </c>
      <c r="AQ22" s="70">
        <v>4.0663837000000003E-5</v>
      </c>
      <c r="AR22" s="70">
        <v>4.2093856999999999E-4</v>
      </c>
      <c r="AS22" s="70">
        <v>5.8726997399999998E-4</v>
      </c>
      <c r="AT22" s="70">
        <v>5.6909163300000005E-4</v>
      </c>
      <c r="AU22" s="70">
        <v>5.7373783199999998E-4</v>
      </c>
      <c r="AV22" s="70">
        <v>2.7120388999999999E-5</v>
      </c>
      <c r="AW22" s="70">
        <v>6.7391856000000001E-5</v>
      </c>
      <c r="AX22" s="70">
        <v>7.4893153999999997E-5</v>
      </c>
      <c r="AY22" s="70">
        <v>7.1734006000000004E-5</v>
      </c>
      <c r="AZ22" s="70">
        <v>1.4554187051000001E-2</v>
      </c>
      <c r="BA22" s="70">
        <v>1.4154149809E-2</v>
      </c>
      <c r="BB22" s="70">
        <v>6.1842199699999999E-3</v>
      </c>
      <c r="BC22" s="70">
        <v>5.7839399030000004E-3</v>
      </c>
      <c r="BD22" s="70">
        <v>0</v>
      </c>
      <c r="BE22" s="70">
        <v>0</v>
      </c>
      <c r="BF22" s="70">
        <v>0</v>
      </c>
      <c r="BG22" s="70">
        <v>0</v>
      </c>
      <c r="BH22" s="70">
        <v>0</v>
      </c>
      <c r="BI22" s="70">
        <v>0</v>
      </c>
      <c r="BJ22" s="70">
        <v>0</v>
      </c>
      <c r="BK22" s="70">
        <v>0</v>
      </c>
      <c r="BL22" s="70">
        <v>1.582221977E-3</v>
      </c>
      <c r="BM22" s="70">
        <v>1.3391029550000001E-3</v>
      </c>
      <c r="BN22" s="70">
        <v>1.232553976E-3</v>
      </c>
      <c r="BO22" s="70">
        <v>1.125707178E-3</v>
      </c>
      <c r="BP22" s="70">
        <v>0</v>
      </c>
      <c r="BQ22" s="70">
        <v>0</v>
      </c>
      <c r="BR22" s="70">
        <v>0</v>
      </c>
      <c r="BS22" s="70">
        <v>0</v>
      </c>
      <c r="BT22" s="70">
        <v>0</v>
      </c>
      <c r="BU22" s="70">
        <v>0</v>
      </c>
      <c r="BV22" s="70">
        <v>0</v>
      </c>
      <c r="BW22" s="70">
        <v>0</v>
      </c>
      <c r="BX22" s="70">
        <v>6.8562473300000002E-4</v>
      </c>
      <c r="BY22" s="70">
        <v>6.3797538100000004E-4</v>
      </c>
      <c r="BZ22" s="70">
        <v>5.5218396299999998E-4</v>
      </c>
      <c r="CA22" s="70">
        <v>4.35425196E-4</v>
      </c>
      <c r="CB22" s="70">
        <v>6.4333948399999995E-4</v>
      </c>
      <c r="CC22" s="70">
        <v>5.9704315300000005E-4</v>
      </c>
      <c r="CD22" s="70">
        <v>5.3014568699999995E-4</v>
      </c>
      <c r="CE22" s="70">
        <v>4.2706675999999998E-4</v>
      </c>
      <c r="CF22" s="70">
        <v>6.6943433000000004E-5</v>
      </c>
      <c r="CG22" s="70">
        <v>6.3748294000000004E-5</v>
      </c>
      <c r="CH22" s="70">
        <v>5.9617046999999997E-5</v>
      </c>
      <c r="CI22" s="70">
        <v>5.4561770000000001E-5</v>
      </c>
      <c r="CJ22" s="70">
        <v>0</v>
      </c>
      <c r="CK22" s="70">
        <v>0</v>
      </c>
      <c r="CL22" s="70">
        <v>0</v>
      </c>
      <c r="CM22" s="70">
        <v>0</v>
      </c>
    </row>
    <row r="23" spans="1:91" x14ac:dyDescent="0.25">
      <c r="A23" s="72" t="s">
        <v>260</v>
      </c>
      <c r="B23" s="72" t="s">
        <v>135</v>
      </c>
      <c r="C23" s="98">
        <f ca="1">VLOOKUP($B23,AuxPartFluPorc!$B$4:$S$95,AuxPartFluGWh!C$2,FALSE)*HLOOKUP(C$3,AuxLinFluTotGWh!$B$5:$R$10,6,FALSE)</f>
        <v>1.1549458500924824E-2</v>
      </c>
      <c r="D23" s="98">
        <f ca="1">VLOOKUP($B23,AuxPartFluPorc!$B$4:$S$95,AuxPartFluGWh!D$2,FALSE)*HLOOKUP(D$3,AuxLinFluTotGWh!$B$5:$R$10,6,FALSE)</f>
        <v>0</v>
      </c>
      <c r="E23" s="98">
        <f ca="1">VLOOKUP($B23,AuxPartFluPorc!$B$4:$S$95,AuxPartFluGWh!E$2,FALSE)*HLOOKUP(E$3,AuxLinFluTotGWh!$B$5:$R$10,6,FALSE)</f>
        <v>27.114570394093452</v>
      </c>
      <c r="F23" s="98">
        <f ca="1">VLOOKUP($B23,AuxPartFluPorc!$B$4:$S$95,AuxPartFluGWh!F$2,FALSE)*HLOOKUP(F$3,AuxLinFluTotGWh!$B$5:$R$10,6,FALSE)</f>
        <v>39.276067957473096</v>
      </c>
      <c r="G23" s="98">
        <f ca="1">VLOOKUP($B23,AuxPartFluPorc!$B$4:$S$95,AuxPartFluGWh!G$2,FALSE)*HLOOKUP(G$3,AuxLinFluTotGWh!$B$5:$R$10,6,FALSE)</f>
        <v>5.3328371562800827</v>
      </c>
      <c r="H23" s="98">
        <f ca="1">VLOOKUP($B23,AuxPartFluPorc!$B$4:$S$95,AuxPartFluGWh!H$2,FALSE)*HLOOKUP(H$3,AuxLinFluTotGWh!$B$5:$R$10,6,FALSE)</f>
        <v>148.60375682394374</v>
      </c>
      <c r="I23" s="98">
        <f ca="1">VLOOKUP($B23,AuxPartFluPorc!$B$4:$S$95,AuxPartFluGWh!I$2,FALSE)*HLOOKUP(I$3,AuxLinFluTotGWh!$B$5:$R$10,6,FALSE)</f>
        <v>134.48312318667342</v>
      </c>
      <c r="J23" s="98">
        <f ca="1">VLOOKUP($B23,AuxPartFluPorc!$B$4:$S$95,AuxPartFluGWh!J$2,FALSE)*HLOOKUP(J$3,AuxLinFluTotGWh!$B$5:$R$10,6,FALSE)</f>
        <v>57.763774097349327</v>
      </c>
      <c r="K23" s="98">
        <f ca="1">VLOOKUP($B23,AuxPartFluPorc!$B$4:$S$95,AuxPartFluGWh!K$2,FALSE)*HLOOKUP(K$3,AuxLinFluTotGWh!$B$5:$R$10,6,FALSE)</f>
        <v>41.375318554396387</v>
      </c>
      <c r="L23" s="98">
        <f ca="1">VLOOKUP($B23,AuxPartFluPorc!$B$4:$S$95,AuxPartFluGWh!L$2,FALSE)*HLOOKUP(L$3,AuxLinFluTotGWh!$B$5:$R$10,6,FALSE)</f>
        <v>179.83975189494984</v>
      </c>
      <c r="M23" s="98">
        <f ca="1">VLOOKUP($B23,AuxPartFluPorc!$B$4:$S$95,AuxPartFluGWh!M$2,FALSE)*HLOOKUP(M$3,AuxLinFluTotGWh!$B$5:$R$10,6,FALSE)</f>
        <v>20.698038137335448</v>
      </c>
      <c r="N23" s="98">
        <f ca="1">VLOOKUP($B23,AuxPartFluPorc!$B$4:$S$95,AuxPartFluGWh!N$2,FALSE)*HLOOKUP(N$3,AuxLinFluTotGWh!$B$5:$R$10,6,FALSE)</f>
        <v>0</v>
      </c>
      <c r="O23" s="98">
        <f ca="1">VLOOKUP($B23,AuxPartFluPorc!$B$4:$S$95,AuxPartFluGWh!O$2,FALSE)*HLOOKUP(O$3,AuxLinFluTotGWh!$B$5:$R$10,6,FALSE)</f>
        <v>0</v>
      </c>
      <c r="P23" s="98">
        <f ca="1">VLOOKUP($B23,AuxPartFluPorc!$B$4:$S$95,AuxPartFluGWh!P$2,FALSE)*HLOOKUP(P$3,AuxLinFluTotGWh!$B$5:$R$10,6,FALSE)</f>
        <v>26.862564123724127</v>
      </c>
      <c r="Q23" s="98">
        <f ca="1">VLOOKUP($B23,AuxPartFluPorc!$B$4:$S$95,AuxPartFluGWh!Q$2,FALSE)*HLOOKUP(Q$3,AuxLinFluTotGWh!$B$5:$R$10,6,FALSE)</f>
        <v>0</v>
      </c>
      <c r="R23" s="98">
        <f ca="1">VLOOKUP($B23,AuxPartFluPorc!$B$4:$S$95,AuxPartFluGWh!R$2,FALSE)*HLOOKUP(R$3,AuxLinFluTotGWh!$B$5:$R$10,6,FALSE)</f>
        <v>5.8685970595561985</v>
      </c>
      <c r="S23" s="98">
        <f ca="1">VLOOKUP($B23,AuxPartFluPorc!$B$4:$S$95,AuxPartFluGWh!S$2,FALSE)*HLOOKUP(S$3,AuxLinFluTotGWh!$B$5:$R$10,6,FALSE)</f>
        <v>1.3288275046676954</v>
      </c>
      <c r="X23" s="70">
        <v>0</v>
      </c>
      <c r="Y23" s="70">
        <v>1.8672659999999999E-5</v>
      </c>
      <c r="Z23" s="70">
        <v>0</v>
      </c>
      <c r="AA23" s="70">
        <v>0</v>
      </c>
      <c r="AB23" s="70">
        <v>0</v>
      </c>
      <c r="AC23" s="70">
        <v>0</v>
      </c>
      <c r="AD23" s="70">
        <v>0</v>
      </c>
      <c r="AE23" s="70">
        <v>0</v>
      </c>
      <c r="AF23" s="70">
        <v>0</v>
      </c>
      <c r="AG23" s="70">
        <v>1.1812605465000001E-2</v>
      </c>
      <c r="AH23" s="70">
        <v>2.7062975957999998E-2</v>
      </c>
      <c r="AI23" s="70">
        <v>3.4423352115999999E-2</v>
      </c>
      <c r="AJ23" s="70">
        <v>0</v>
      </c>
      <c r="AK23" s="70">
        <v>1.2246759422E-2</v>
      </c>
      <c r="AL23" s="70">
        <v>2.9319866363000002E-2</v>
      </c>
      <c r="AM23" s="70">
        <v>3.9028236693999997E-2</v>
      </c>
      <c r="AN23" s="70">
        <v>0</v>
      </c>
      <c r="AO23" s="70">
        <v>1.3867316149999999E-3</v>
      </c>
      <c r="AP23" s="70">
        <v>3.1545660080000001E-3</v>
      </c>
      <c r="AQ23" s="70">
        <v>3.8321041540000001E-3</v>
      </c>
      <c r="AR23" s="70">
        <v>0</v>
      </c>
      <c r="AS23" s="70">
        <v>5.1280970443E-2</v>
      </c>
      <c r="AT23" s="70">
        <v>0.120646810652</v>
      </c>
      <c r="AU23" s="70">
        <v>0.161482708743</v>
      </c>
      <c r="AV23" s="70">
        <v>0</v>
      </c>
      <c r="AW23" s="70">
        <v>1.6576450563E-2</v>
      </c>
      <c r="AX23" s="70">
        <v>3.8158422141999999E-2</v>
      </c>
      <c r="AY23" s="70">
        <v>4.7711805566999999E-2</v>
      </c>
      <c r="AZ23" s="70">
        <v>0</v>
      </c>
      <c r="BA23" s="70">
        <v>6.0171197979999999E-3</v>
      </c>
      <c r="BB23" s="70">
        <v>2.5426192585999999E-2</v>
      </c>
      <c r="BC23" s="70">
        <v>3.3396510498E-2</v>
      </c>
      <c r="BD23" s="70">
        <v>0</v>
      </c>
      <c r="BE23" s="70">
        <v>7.2555675660000004E-3</v>
      </c>
      <c r="BF23" s="70">
        <v>1.6761467834E-2</v>
      </c>
      <c r="BG23" s="70">
        <v>2.0601282278E-2</v>
      </c>
      <c r="BH23" s="70">
        <v>0</v>
      </c>
      <c r="BI23" s="70">
        <v>2.5911797810000001E-2</v>
      </c>
      <c r="BJ23" s="70">
        <v>6.1694812829000002E-2</v>
      </c>
      <c r="BK23" s="70">
        <v>7.8730085153000007E-2</v>
      </c>
      <c r="BL23" s="70">
        <v>0</v>
      </c>
      <c r="BM23" s="70">
        <v>6.8807570769999996E-3</v>
      </c>
      <c r="BN23" s="70">
        <v>1.4775253594999999E-2</v>
      </c>
      <c r="BO23" s="70">
        <v>1.5541833482E-2</v>
      </c>
      <c r="BP23" s="70">
        <v>0</v>
      </c>
      <c r="BQ23" s="70">
        <v>0</v>
      </c>
      <c r="BR23" s="70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3.5565251639999998E-3</v>
      </c>
      <c r="BZ23" s="70">
        <v>8.0711835019999997E-3</v>
      </c>
      <c r="CA23" s="70">
        <v>1.1330249880000001E-2</v>
      </c>
      <c r="CB23" s="70">
        <v>0</v>
      </c>
      <c r="CC23" s="70">
        <v>0</v>
      </c>
      <c r="CD23" s="70">
        <v>0</v>
      </c>
      <c r="CE23" s="70">
        <v>0</v>
      </c>
      <c r="CF23" s="70">
        <v>0</v>
      </c>
      <c r="CG23" s="70">
        <v>1.8801154510000001E-3</v>
      </c>
      <c r="CH23" s="70">
        <v>4.2332549709999997E-3</v>
      </c>
      <c r="CI23" s="70">
        <v>5.1398189039999998E-3</v>
      </c>
      <c r="CJ23" s="70">
        <v>0</v>
      </c>
      <c r="CK23" s="70">
        <v>0</v>
      </c>
      <c r="CL23" s="70">
        <v>0</v>
      </c>
      <c r="CM23" s="70">
        <v>0</v>
      </c>
    </row>
    <row r="24" spans="1:91" x14ac:dyDescent="0.25">
      <c r="A24" s="72" t="s">
        <v>260</v>
      </c>
      <c r="B24" s="72" t="s">
        <v>126</v>
      </c>
      <c r="C24" s="98">
        <f ca="1">VLOOKUP($B24,AuxPartFluPorc!$B$4:$S$95,AuxPartFluGWh!C$2,FALSE)*HLOOKUP(C$3,AuxLinFluTotGWh!$B$5:$R$10,6,FALSE)</f>
        <v>1.2219046352845762</v>
      </c>
      <c r="D24" s="98">
        <f ca="1">VLOOKUP($B24,AuxPartFluPorc!$B$4:$S$95,AuxPartFluGWh!D$2,FALSE)*HLOOKUP(D$3,AuxLinFluTotGWh!$B$5:$R$10,6,FALSE)</f>
        <v>0.51354931892232614</v>
      </c>
      <c r="E24" s="98">
        <f ca="1">VLOOKUP($B24,AuxPartFluPorc!$B$4:$S$95,AuxPartFluGWh!E$2,FALSE)*HLOOKUP(E$3,AuxLinFluTotGWh!$B$5:$R$10,6,FALSE)</f>
        <v>0</v>
      </c>
      <c r="F24" s="98">
        <f ca="1">VLOOKUP($B24,AuxPartFluPorc!$B$4:$S$95,AuxPartFluGWh!F$2,FALSE)*HLOOKUP(F$3,AuxLinFluTotGWh!$B$5:$R$10,6,FALSE)</f>
        <v>0</v>
      </c>
      <c r="G24" s="98">
        <f ca="1">VLOOKUP($B24,AuxPartFluPorc!$B$4:$S$95,AuxPartFluGWh!G$2,FALSE)*HLOOKUP(G$3,AuxLinFluTotGWh!$B$5:$R$10,6,FALSE)</f>
        <v>9.7301978811240392E-2</v>
      </c>
      <c r="H24" s="98">
        <f ca="1">VLOOKUP($B24,AuxPartFluPorc!$B$4:$S$95,AuxPartFluGWh!H$2,FALSE)*HLOOKUP(H$3,AuxLinFluTotGWh!$B$5:$R$10,6,FALSE)</f>
        <v>0.74446294425236714</v>
      </c>
      <c r="I24" s="98">
        <f ca="1">VLOOKUP($B24,AuxPartFluPorc!$B$4:$S$95,AuxPartFluGWh!I$2,FALSE)*HLOOKUP(I$3,AuxLinFluTotGWh!$B$5:$R$10,6,FALSE)</f>
        <v>0.24942845405951031</v>
      </c>
      <c r="J24" s="98">
        <f ca="1">VLOOKUP($B24,AuxPartFluPorc!$B$4:$S$95,AuxPartFluGWh!J$2,FALSE)*HLOOKUP(J$3,AuxLinFluTotGWh!$B$5:$R$10,6,FALSE)</f>
        <v>23.143300148569754</v>
      </c>
      <c r="K24" s="98">
        <f ca="1">VLOOKUP($B24,AuxPartFluPorc!$B$4:$S$95,AuxPartFluGWh!K$2,FALSE)*HLOOKUP(K$3,AuxLinFluTotGWh!$B$5:$R$10,6,FALSE)</f>
        <v>0</v>
      </c>
      <c r="L24" s="98">
        <f ca="1">VLOOKUP($B24,AuxPartFluPorc!$B$4:$S$95,AuxPartFluGWh!L$2,FALSE)*HLOOKUP(L$3,AuxLinFluTotGWh!$B$5:$R$10,6,FALSE)</f>
        <v>0</v>
      </c>
      <c r="M24" s="98">
        <f ca="1">VLOOKUP($B24,AuxPartFluPorc!$B$4:$S$95,AuxPartFluGWh!M$2,FALSE)*HLOOKUP(M$3,AuxLinFluTotGWh!$B$5:$R$10,6,FALSE)</f>
        <v>2.2614843413401746</v>
      </c>
      <c r="N24" s="98">
        <f ca="1">VLOOKUP($B24,AuxPartFluPorc!$B$4:$S$95,AuxPartFluGWh!N$2,FALSE)*HLOOKUP(N$3,AuxLinFluTotGWh!$B$5:$R$10,6,FALSE)</f>
        <v>0</v>
      </c>
      <c r="O24" s="98">
        <f ca="1">VLOOKUP($B24,AuxPartFluPorc!$B$4:$S$95,AuxPartFluGWh!O$2,FALSE)*HLOOKUP(O$3,AuxLinFluTotGWh!$B$5:$R$10,6,FALSE)</f>
        <v>0</v>
      </c>
      <c r="P24" s="98">
        <f ca="1">VLOOKUP($B24,AuxPartFluPorc!$B$4:$S$95,AuxPartFluGWh!P$2,FALSE)*HLOOKUP(P$3,AuxLinFluTotGWh!$B$5:$R$10,6,FALSE)</f>
        <v>2.2658573395843002</v>
      </c>
      <c r="Q24" s="98">
        <f ca="1">VLOOKUP($B24,AuxPartFluPorc!$B$4:$S$95,AuxPartFluGWh!Q$2,FALSE)*HLOOKUP(Q$3,AuxLinFluTotGWh!$B$5:$R$10,6,FALSE)</f>
        <v>1.1055211430686005</v>
      </c>
      <c r="R24" s="98">
        <f ca="1">VLOOKUP($B24,AuxPartFluPorc!$B$4:$S$95,AuxPartFluGWh!R$2,FALSE)*HLOOKUP(R$3,AuxLinFluTotGWh!$B$5:$R$10,6,FALSE)</f>
        <v>0.10584148120012535</v>
      </c>
      <c r="S24" s="98">
        <f ca="1">VLOOKUP($B24,AuxPartFluPorc!$B$4:$S$95,AuxPartFluGWh!S$2,FALSE)*HLOOKUP(S$3,AuxLinFluTotGWh!$B$5:$R$10,6,FALSE)</f>
        <v>18.334728706374463</v>
      </c>
      <c r="X24" s="70">
        <v>5.4088339799999996E-4</v>
      </c>
      <c r="Y24" s="70">
        <v>5.2543989199999995E-4</v>
      </c>
      <c r="Z24" s="70">
        <v>4.8703036400000001E-4</v>
      </c>
      <c r="AA24" s="70">
        <v>4.2216838499999998E-4</v>
      </c>
      <c r="AB24" s="70">
        <v>4.74139975E-4</v>
      </c>
      <c r="AC24" s="70">
        <v>4.4905070599999999E-4</v>
      </c>
      <c r="AD24" s="70">
        <v>4.0849208099999999E-4</v>
      </c>
      <c r="AE24" s="70">
        <v>3.5370612300000001E-4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0">
        <v>0</v>
      </c>
      <c r="AN24" s="70">
        <v>4.1677817999999999E-5</v>
      </c>
      <c r="AO24" s="70">
        <v>3.9719145E-5</v>
      </c>
      <c r="AP24" s="70">
        <v>3.7298617000000002E-5</v>
      </c>
      <c r="AQ24" s="70">
        <v>3.4083988999999997E-5</v>
      </c>
      <c r="AR24" s="70">
        <v>3.4266648000000002E-4</v>
      </c>
      <c r="AS24" s="70">
        <v>4.6263270399999999E-4</v>
      </c>
      <c r="AT24" s="70">
        <v>4.3930621100000001E-4</v>
      </c>
      <c r="AU24" s="70">
        <v>4.2568720200000001E-4</v>
      </c>
      <c r="AV24" s="70">
        <v>2.3777848999999999E-5</v>
      </c>
      <c r="AW24" s="70">
        <v>5.3858081E-5</v>
      </c>
      <c r="AX24" s="70">
        <v>5.7382576000000003E-5</v>
      </c>
      <c r="AY24" s="70">
        <v>5.4991333E-5</v>
      </c>
      <c r="AZ24" s="70">
        <v>9.5502313100000007E-3</v>
      </c>
      <c r="BA24" s="70">
        <v>7.8317902659999997E-3</v>
      </c>
      <c r="BB24" s="70">
        <v>4.4242517400000002E-3</v>
      </c>
      <c r="BC24" s="70">
        <v>4.1720756750000003E-3</v>
      </c>
      <c r="BD24" s="70">
        <v>0</v>
      </c>
      <c r="BE24" s="70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1.187534929E-3</v>
      </c>
      <c r="BM24" s="70">
        <v>1.022555664E-3</v>
      </c>
      <c r="BN24" s="70">
        <v>9.6400461000000002E-4</v>
      </c>
      <c r="BO24" s="70">
        <v>8.9017125200000001E-4</v>
      </c>
      <c r="BP24" s="70">
        <v>0</v>
      </c>
      <c r="BQ24" s="70">
        <v>0</v>
      </c>
      <c r="BR24" s="70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5.5070974899999996E-4</v>
      </c>
      <c r="BY24" s="70">
        <v>5.24009889E-4</v>
      </c>
      <c r="BZ24" s="70">
        <v>4.6958379400000001E-4</v>
      </c>
      <c r="CA24" s="70">
        <v>3.92200419E-4</v>
      </c>
      <c r="CB24" s="70">
        <v>5.0454352499999995E-4</v>
      </c>
      <c r="CC24" s="70">
        <v>4.8281561600000002E-4</v>
      </c>
      <c r="CD24" s="70">
        <v>4.4209324200000002E-4</v>
      </c>
      <c r="CE24" s="70">
        <v>3.7941098299999998E-4</v>
      </c>
      <c r="CF24" s="70">
        <v>5.5483277000000002E-5</v>
      </c>
      <c r="CG24" s="70">
        <v>5.2782518999999997E-5</v>
      </c>
      <c r="CH24" s="70">
        <v>4.9553642000000001E-5</v>
      </c>
      <c r="CI24" s="70">
        <v>4.5134388E-5</v>
      </c>
      <c r="CJ24" s="70">
        <v>0</v>
      </c>
      <c r="CK24" s="70">
        <v>0</v>
      </c>
      <c r="CL24" s="70">
        <v>0</v>
      </c>
      <c r="CM24" s="70">
        <v>0</v>
      </c>
    </row>
    <row r="25" spans="1:91" x14ac:dyDescent="0.25">
      <c r="A25" s="72" t="s">
        <v>260</v>
      </c>
      <c r="B25" s="72" t="s">
        <v>127</v>
      </c>
      <c r="C25" s="98">
        <f ca="1">VLOOKUP($B25,AuxPartFluPorc!$B$4:$S$95,AuxPartFluGWh!C$2,FALSE)*HLOOKUP(C$3,AuxLinFluTotGWh!$B$5:$R$10,6,FALSE)</f>
        <v>2.8511000605903241</v>
      </c>
      <c r="D25" s="98">
        <f ca="1">VLOOKUP($B25,AuxPartFluPorc!$B$4:$S$95,AuxPartFluGWh!D$2,FALSE)*HLOOKUP(D$3,AuxLinFluTotGWh!$B$5:$R$10,6,FALSE)</f>
        <v>1.1982820701882844</v>
      </c>
      <c r="E25" s="98">
        <f ca="1">VLOOKUP($B25,AuxPartFluPorc!$B$4:$S$95,AuxPartFluGWh!E$2,FALSE)*HLOOKUP(E$3,AuxLinFluTotGWh!$B$5:$R$10,6,FALSE)</f>
        <v>0</v>
      </c>
      <c r="F25" s="98">
        <f ca="1">VLOOKUP($B25,AuxPartFluPorc!$B$4:$S$95,AuxPartFluGWh!F$2,FALSE)*HLOOKUP(F$3,AuxLinFluTotGWh!$B$5:$R$10,6,FALSE)</f>
        <v>0</v>
      </c>
      <c r="G25" s="98">
        <f ca="1">VLOOKUP($B25,AuxPartFluPorc!$B$4:$S$95,AuxPartFluGWh!G$2,FALSE)*HLOOKUP(G$3,AuxLinFluTotGWh!$B$5:$R$10,6,FALSE)</f>
        <v>0.22703831803828953</v>
      </c>
      <c r="H25" s="98">
        <f ca="1">VLOOKUP($B25,AuxPartFluPorc!$B$4:$S$95,AuxPartFluGWh!H$2,FALSE)*HLOOKUP(H$3,AuxLinFluTotGWh!$B$5:$R$10,6,FALSE)</f>
        <v>1.7370784841593716</v>
      </c>
      <c r="I25" s="98">
        <f ca="1">VLOOKUP($B25,AuxPartFluPorc!$B$4:$S$95,AuxPartFluGWh!I$2,FALSE)*HLOOKUP(I$3,AuxLinFluTotGWh!$B$5:$R$10,6,FALSE)</f>
        <v>0.58199993617299495</v>
      </c>
      <c r="J25" s="98">
        <f ca="1">VLOOKUP($B25,AuxPartFluPorc!$B$4:$S$95,AuxPartFluGWh!J$2,FALSE)*HLOOKUP(J$3,AuxLinFluTotGWh!$B$5:$R$10,6,FALSE)</f>
        <v>54.001196958723582</v>
      </c>
      <c r="K25" s="98">
        <f ca="1">VLOOKUP($B25,AuxPartFluPorc!$B$4:$S$95,AuxPartFluGWh!K$2,FALSE)*HLOOKUP(K$3,AuxLinFluTotGWh!$B$5:$R$10,6,FALSE)</f>
        <v>0</v>
      </c>
      <c r="L25" s="98">
        <f ca="1">VLOOKUP($B25,AuxPartFluPorc!$B$4:$S$95,AuxPartFluGWh!L$2,FALSE)*HLOOKUP(L$3,AuxLinFluTotGWh!$B$5:$R$10,6,FALSE)</f>
        <v>0</v>
      </c>
      <c r="M25" s="98">
        <f ca="1">VLOOKUP($B25,AuxPartFluPorc!$B$4:$S$95,AuxPartFluGWh!M$2,FALSE)*HLOOKUP(M$3,AuxLinFluTotGWh!$B$5:$R$10,6,FALSE)</f>
        <v>5.2768099093162144</v>
      </c>
      <c r="N25" s="98">
        <f ca="1">VLOOKUP($B25,AuxPartFluPorc!$B$4:$S$95,AuxPartFluGWh!N$2,FALSE)*HLOOKUP(N$3,AuxLinFluTotGWh!$B$5:$R$10,6,FALSE)</f>
        <v>0</v>
      </c>
      <c r="O25" s="98">
        <f ca="1">VLOOKUP($B25,AuxPartFluPorc!$B$4:$S$95,AuxPartFluGWh!O$2,FALSE)*HLOOKUP(O$3,AuxLinFluTotGWh!$B$5:$R$10,6,FALSE)</f>
        <v>0</v>
      </c>
      <c r="P25" s="98">
        <f ca="1">VLOOKUP($B25,AuxPartFluPorc!$B$4:$S$95,AuxPartFluGWh!P$2,FALSE)*HLOOKUP(P$3,AuxLinFluTotGWh!$B$5:$R$10,6,FALSE)</f>
        <v>5.2870134706689678</v>
      </c>
      <c r="Q25" s="98">
        <f ca="1">VLOOKUP($B25,AuxPartFluPorc!$B$4:$S$95,AuxPartFluGWh!Q$2,FALSE)*HLOOKUP(Q$3,AuxLinFluTotGWh!$B$5:$R$10,6,FALSE)</f>
        <v>2.5795537817107057</v>
      </c>
      <c r="R25" s="98">
        <f ca="1">VLOOKUP($B25,AuxPartFluPorc!$B$4:$S$95,AuxPartFluGWh!R$2,FALSE)*HLOOKUP(R$3,AuxLinFluTotGWh!$B$5:$R$10,6,FALSE)</f>
        <v>0.24696397746501825</v>
      </c>
      <c r="S25" s="98">
        <f ca="1">VLOOKUP($B25,AuxPartFluPorc!$B$4:$S$95,AuxPartFluGWh!S$2,FALSE)*HLOOKUP(S$3,AuxLinFluTotGWh!$B$5:$R$10,6,FALSE)</f>
        <v>42.780939804961619</v>
      </c>
      <c r="X25" s="70">
        <v>1.2620598150000001E-3</v>
      </c>
      <c r="Y25" s="70">
        <v>1.2260126379999999E-3</v>
      </c>
      <c r="Z25" s="70">
        <v>1.1364004380000001E-3</v>
      </c>
      <c r="AA25" s="70">
        <v>9.8506114500000004E-4</v>
      </c>
      <c r="AB25" s="70">
        <v>1.106323915E-3</v>
      </c>
      <c r="AC25" s="70">
        <v>1.047785449E-3</v>
      </c>
      <c r="AD25" s="70">
        <v>9.53152536E-4</v>
      </c>
      <c r="AE25" s="70">
        <v>8.2531323499999997E-4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0">
        <v>0</v>
      </c>
      <c r="AN25" s="70">
        <v>9.7247929E-5</v>
      </c>
      <c r="AO25" s="70">
        <v>9.2679416000000003E-5</v>
      </c>
      <c r="AP25" s="70">
        <v>8.7029900000000005E-5</v>
      </c>
      <c r="AQ25" s="70">
        <v>7.9528993000000005E-5</v>
      </c>
      <c r="AR25" s="70">
        <v>7.9955165999999998E-4</v>
      </c>
      <c r="AS25" s="70">
        <v>1.0794789569999999E-3</v>
      </c>
      <c r="AT25" s="70">
        <v>1.025047665E-3</v>
      </c>
      <c r="AU25" s="70">
        <v>9.93267254E-4</v>
      </c>
      <c r="AV25" s="70">
        <v>5.5481727999999998E-5</v>
      </c>
      <c r="AW25" s="70">
        <v>1.2566954399999999E-4</v>
      </c>
      <c r="AX25" s="70">
        <v>1.3389212300000001E-4</v>
      </c>
      <c r="AY25" s="70">
        <v>1.2831305600000001E-4</v>
      </c>
      <c r="AZ25" s="70">
        <v>2.2283976386999998E-2</v>
      </c>
      <c r="BA25" s="70">
        <v>1.8274276871999999E-2</v>
      </c>
      <c r="BB25" s="70">
        <v>1.0323311615000001E-2</v>
      </c>
      <c r="BC25" s="70">
        <v>9.7347660520000004E-3</v>
      </c>
      <c r="BD25" s="70">
        <v>0</v>
      </c>
      <c r="BE25" s="70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2.7709194989999999E-3</v>
      </c>
      <c r="BM25" s="70">
        <v>2.3859812799999999E-3</v>
      </c>
      <c r="BN25" s="70">
        <v>2.2493452019999999E-3</v>
      </c>
      <c r="BO25" s="70">
        <v>2.0770659799999999E-3</v>
      </c>
      <c r="BP25" s="70">
        <v>0</v>
      </c>
      <c r="BQ25" s="70">
        <v>0</v>
      </c>
      <c r="BR25" s="70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1.2849900659999999E-3</v>
      </c>
      <c r="BY25" s="70">
        <v>1.2227066480000001E-3</v>
      </c>
      <c r="BZ25" s="70">
        <v>1.095688542E-3</v>
      </c>
      <c r="CA25" s="70">
        <v>9.1513485000000003E-4</v>
      </c>
      <c r="CB25" s="70">
        <v>1.1772687269999999E-3</v>
      </c>
      <c r="CC25" s="70">
        <v>1.126580934E-3</v>
      </c>
      <c r="CD25" s="70">
        <v>1.0315472740000001E-3</v>
      </c>
      <c r="CE25" s="70">
        <v>8.8529153000000001E-4</v>
      </c>
      <c r="CF25" s="70">
        <v>1.29462271E-4</v>
      </c>
      <c r="CG25" s="70">
        <v>1.2316023100000001E-4</v>
      </c>
      <c r="CH25" s="70">
        <v>1.15624472E-4</v>
      </c>
      <c r="CI25" s="70">
        <v>1.05312953E-4</v>
      </c>
      <c r="CJ25" s="70">
        <v>0</v>
      </c>
      <c r="CK25" s="70">
        <v>0</v>
      </c>
      <c r="CL25" s="70">
        <v>0</v>
      </c>
      <c r="CM25" s="70">
        <v>0</v>
      </c>
    </row>
    <row r="26" spans="1:91" x14ac:dyDescent="0.25">
      <c r="A26" s="72" t="s">
        <v>260</v>
      </c>
      <c r="B26" s="72" t="s">
        <v>136</v>
      </c>
      <c r="C26" s="98">
        <f ca="1">VLOOKUP($B26,AuxPartFluPorc!$B$4:$S$95,AuxPartFluGWh!C$2,FALSE)*HLOOKUP(C$3,AuxLinFluTotGWh!$B$5:$R$10,6,FALSE)</f>
        <v>9.66510090589329</v>
      </c>
      <c r="D26" s="98">
        <f ca="1">VLOOKUP($B26,AuxPartFluPorc!$B$4:$S$95,AuxPartFluGWh!D$2,FALSE)*HLOOKUP(D$3,AuxLinFluTotGWh!$B$5:$R$10,6,FALSE)</f>
        <v>4.0788043434712282</v>
      </c>
      <c r="E26" s="98">
        <f ca="1">VLOOKUP($B26,AuxPartFluPorc!$B$4:$S$95,AuxPartFluGWh!E$2,FALSE)*HLOOKUP(E$3,AuxLinFluTotGWh!$B$5:$R$10,6,FALSE)</f>
        <v>0</v>
      </c>
      <c r="F26" s="98">
        <f ca="1">VLOOKUP($B26,AuxPartFluPorc!$B$4:$S$95,AuxPartFluGWh!F$2,FALSE)*HLOOKUP(F$3,AuxLinFluTotGWh!$B$5:$R$10,6,FALSE)</f>
        <v>0</v>
      </c>
      <c r="G26" s="98">
        <f ca="1">VLOOKUP($B26,AuxPartFluPorc!$B$4:$S$95,AuxPartFluGWh!G$2,FALSE)*HLOOKUP(G$3,AuxLinFluTotGWh!$B$5:$R$10,6,FALSE)</f>
        <v>0.76239244786393512</v>
      </c>
      <c r="H26" s="98">
        <f ca="1">VLOOKUP($B26,AuxPartFluPorc!$B$4:$S$95,AuxPartFluGWh!H$2,FALSE)*HLOOKUP(H$3,AuxLinFluTotGWh!$B$5:$R$10,6,FALSE)</f>
        <v>5.8467615337729626</v>
      </c>
      <c r="I26" s="98">
        <f ca="1">VLOOKUP($B26,AuxPartFluPorc!$B$4:$S$95,AuxPartFluGWh!I$2,FALSE)*HLOOKUP(I$3,AuxLinFluTotGWh!$B$5:$R$10,6,FALSE)</f>
        <v>1.9982936979314954</v>
      </c>
      <c r="J26" s="98">
        <f ca="1">VLOOKUP($B26,AuxPartFluPorc!$B$4:$S$95,AuxPartFluGWh!J$2,FALSE)*HLOOKUP(J$3,AuxLinFluTotGWh!$B$5:$R$10,6,FALSE)</f>
        <v>4.4431338740834949</v>
      </c>
      <c r="K26" s="98">
        <f ca="1">VLOOKUP($B26,AuxPartFluPorc!$B$4:$S$95,AuxPartFluGWh!K$2,FALSE)*HLOOKUP(K$3,AuxLinFluTotGWh!$B$5:$R$10,6,FALSE)</f>
        <v>5.6653937010548647</v>
      </c>
      <c r="L26" s="98">
        <f ca="1">VLOOKUP($B26,AuxPartFluPorc!$B$4:$S$95,AuxPartFluGWh!L$2,FALSE)*HLOOKUP(L$3,AuxLinFluTotGWh!$B$5:$R$10,6,FALSE)</f>
        <v>0</v>
      </c>
      <c r="M26" s="98">
        <f ca="1">VLOOKUP($B26,AuxPartFluPorc!$B$4:$S$95,AuxPartFluGWh!M$2,FALSE)*HLOOKUP(M$3,AuxLinFluTotGWh!$B$5:$R$10,6,FALSE)</f>
        <v>17.590493747813216</v>
      </c>
      <c r="N26" s="98">
        <f ca="1">VLOOKUP($B26,AuxPartFluPorc!$B$4:$S$95,AuxPartFluGWh!N$2,FALSE)*HLOOKUP(N$3,AuxLinFluTotGWh!$B$5:$R$10,6,FALSE)</f>
        <v>0</v>
      </c>
      <c r="O26" s="98">
        <f ca="1">VLOOKUP($B26,AuxPartFluPorc!$B$4:$S$95,AuxPartFluGWh!O$2,FALSE)*HLOOKUP(O$3,AuxLinFluTotGWh!$B$5:$R$10,6,FALSE)</f>
        <v>0</v>
      </c>
      <c r="P26" s="98">
        <f ca="1">VLOOKUP($B26,AuxPartFluPorc!$B$4:$S$95,AuxPartFluGWh!P$2,FALSE)*HLOOKUP(P$3,AuxLinFluTotGWh!$B$5:$R$10,6,FALSE)</f>
        <v>17.902693938646159</v>
      </c>
      <c r="Q26" s="98">
        <f ca="1">VLOOKUP($B26,AuxPartFluPorc!$B$4:$S$95,AuxPartFluGWh!Q$2,FALSE)*HLOOKUP(Q$3,AuxLinFluTotGWh!$B$5:$R$10,6,FALSE)</f>
        <v>8.7581564679117943</v>
      </c>
      <c r="R26" s="98">
        <f ca="1">VLOOKUP($B26,AuxPartFluPorc!$B$4:$S$95,AuxPartFluGWh!R$2,FALSE)*HLOOKUP(R$3,AuxLinFluTotGWh!$B$5:$R$10,6,FALSE)</f>
        <v>0.83251963112508887</v>
      </c>
      <c r="S26" s="98">
        <f ca="1">VLOOKUP($B26,AuxPartFluPorc!$B$4:$S$95,AuxPartFluGWh!S$2,FALSE)*HLOOKUP(S$3,AuxLinFluTotGWh!$B$5:$R$10,6,FALSE)</f>
        <v>0.11720219987092442</v>
      </c>
      <c r="X26" s="70">
        <v>4.2657583710000004E-3</v>
      </c>
      <c r="Y26" s="70">
        <v>4.14849834E-3</v>
      </c>
      <c r="Z26" s="70">
        <v>3.8579403400000002E-3</v>
      </c>
      <c r="AA26" s="70">
        <v>3.3539159020000001E-3</v>
      </c>
      <c r="AB26" s="70">
        <v>3.7610598559999998E-3</v>
      </c>
      <c r="AC26" s="70">
        <v>3.5525178920000002E-3</v>
      </c>
      <c r="AD26" s="70">
        <v>3.2476057409999998E-3</v>
      </c>
      <c r="AE26" s="70">
        <v>2.8248171370000002E-3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0">
        <v>0</v>
      </c>
      <c r="AN26" s="70">
        <v>3.2610648400000002E-4</v>
      </c>
      <c r="AO26" s="70">
        <v>3.10620814E-4</v>
      </c>
      <c r="AP26" s="70">
        <v>2.9327342099999998E-4</v>
      </c>
      <c r="AQ26" s="70">
        <v>2.6707657600000002E-4</v>
      </c>
      <c r="AR26" s="70">
        <v>2.8028522819999999E-3</v>
      </c>
      <c r="AS26" s="70">
        <v>3.597098312E-3</v>
      </c>
      <c r="AT26" s="70">
        <v>3.4195306370000001E-3</v>
      </c>
      <c r="AU26" s="70">
        <v>3.2984349549999999E-3</v>
      </c>
      <c r="AV26" s="70">
        <v>2.05200564E-4</v>
      </c>
      <c r="AW26" s="70">
        <v>4.3058415300000001E-4</v>
      </c>
      <c r="AX26" s="70">
        <v>4.5234968E-4</v>
      </c>
      <c r="AY26" s="70">
        <v>4.3412762900000001E-4</v>
      </c>
      <c r="AZ26" s="70">
        <v>2.5030822200000001E-4</v>
      </c>
      <c r="BA26" s="70">
        <v>6.5058331199999999E-4</v>
      </c>
      <c r="BB26" s="70">
        <v>2.0372694990000001E-3</v>
      </c>
      <c r="BC26" s="70">
        <v>2.0492556990000001E-3</v>
      </c>
      <c r="BD26" s="70">
        <v>1.639708846E-3</v>
      </c>
      <c r="BE26" s="70">
        <v>1.577336863E-3</v>
      </c>
      <c r="BF26" s="70">
        <v>1.5039416089999999E-3</v>
      </c>
      <c r="BG26" s="70">
        <v>1.388460168E-3</v>
      </c>
      <c r="BH26" s="70">
        <v>0</v>
      </c>
      <c r="BI26" s="70">
        <v>0</v>
      </c>
      <c r="BJ26" s="70">
        <v>0</v>
      </c>
      <c r="BK26" s="70">
        <v>0</v>
      </c>
      <c r="BL26" s="70">
        <v>9.2911620899999992E-3</v>
      </c>
      <c r="BM26" s="70">
        <v>7.9476847310000001E-3</v>
      </c>
      <c r="BN26" s="70">
        <v>7.4803777090000001E-3</v>
      </c>
      <c r="BO26" s="70">
        <v>6.8938414369999999E-3</v>
      </c>
      <c r="BP26" s="70">
        <v>0</v>
      </c>
      <c r="BQ26" s="70">
        <v>0</v>
      </c>
      <c r="BR26" s="70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4.3404255290000002E-3</v>
      </c>
      <c r="BY26" s="70">
        <v>4.1232973329999997E-3</v>
      </c>
      <c r="BZ26" s="70">
        <v>3.7210872829999998E-3</v>
      </c>
      <c r="CA26" s="70">
        <v>3.1156393359999999E-3</v>
      </c>
      <c r="CB26" s="70">
        <v>3.9893714970000004E-3</v>
      </c>
      <c r="CC26" s="70">
        <v>3.8140463390000001E-3</v>
      </c>
      <c r="CD26" s="70">
        <v>3.5058073170000001E-3</v>
      </c>
      <c r="CE26" s="70">
        <v>3.0209470810000001E-3</v>
      </c>
      <c r="CF26" s="70">
        <v>4.3578212200000001E-4</v>
      </c>
      <c r="CG26" s="70">
        <v>4.1435667700000001E-4</v>
      </c>
      <c r="CH26" s="70">
        <v>3.9115100499999999E-4</v>
      </c>
      <c r="CI26" s="70">
        <v>3.5508850099999999E-4</v>
      </c>
      <c r="CJ26" s="70">
        <v>0</v>
      </c>
      <c r="CK26" s="70">
        <v>0</v>
      </c>
      <c r="CL26" s="70">
        <v>0</v>
      </c>
      <c r="CM26" s="70">
        <v>0</v>
      </c>
    </row>
    <row r="27" spans="1:91" x14ac:dyDescent="0.25">
      <c r="A27" s="72" t="s">
        <v>260</v>
      </c>
      <c r="B27" s="72" t="s">
        <v>73</v>
      </c>
      <c r="C27" s="98">
        <f ca="1">VLOOKUP($B27,AuxPartFluPorc!$B$4:$S$95,AuxPartFluGWh!C$2,FALSE)*HLOOKUP(C$3,AuxLinFluTotGWh!$B$5:$R$10,6,FALSE)</f>
        <v>0.41610331596711814</v>
      </c>
      <c r="D27" s="98">
        <f ca="1">VLOOKUP($B27,AuxPartFluPorc!$B$4:$S$95,AuxPartFluGWh!D$2,FALSE)*HLOOKUP(D$3,AuxLinFluTotGWh!$B$5:$R$10,6,FALSE)</f>
        <v>0.17578092046325797</v>
      </c>
      <c r="E27" s="98">
        <f ca="1">VLOOKUP($B27,AuxPartFluPorc!$B$4:$S$95,AuxPartFluGWh!E$2,FALSE)*HLOOKUP(E$3,AuxLinFluTotGWh!$B$5:$R$10,6,FALSE)</f>
        <v>0</v>
      </c>
      <c r="F27" s="98">
        <f ca="1">VLOOKUP($B27,AuxPartFluPorc!$B$4:$S$95,AuxPartFluGWh!F$2,FALSE)*HLOOKUP(F$3,AuxLinFluTotGWh!$B$5:$R$10,6,FALSE)</f>
        <v>0</v>
      </c>
      <c r="G27" s="98">
        <f ca="1">VLOOKUP($B27,AuxPartFluPorc!$B$4:$S$95,AuxPartFluGWh!G$2,FALSE)*HLOOKUP(G$3,AuxLinFluTotGWh!$B$5:$R$10,6,FALSE)</f>
        <v>3.2462888738459469E-2</v>
      </c>
      <c r="H27" s="98">
        <f ca="1">VLOOKUP($B27,AuxPartFluPorc!$B$4:$S$95,AuxPartFluGWh!H$2,FALSE)*HLOOKUP(H$3,AuxLinFluTotGWh!$B$5:$R$10,6,FALSE)</f>
        <v>0.2683302935226205</v>
      </c>
      <c r="I27" s="98">
        <f ca="1">VLOOKUP($B27,AuxPartFluPorc!$B$4:$S$95,AuxPartFluGWh!I$2,FALSE)*HLOOKUP(I$3,AuxLinFluTotGWh!$B$5:$R$10,6,FALSE)</f>
        <v>7.8631110155613401E-2</v>
      </c>
      <c r="J27" s="98">
        <f ca="1">VLOOKUP($B27,AuxPartFluPorc!$B$4:$S$95,AuxPartFluGWh!J$2,FALSE)*HLOOKUP(J$3,AuxLinFluTotGWh!$B$5:$R$10,6,FALSE)</f>
        <v>10.142046234053538</v>
      </c>
      <c r="K27" s="98">
        <f ca="1">VLOOKUP($B27,AuxPartFluPorc!$B$4:$S$95,AuxPartFluGWh!K$2,FALSE)*HLOOKUP(K$3,AuxLinFluTotGWh!$B$5:$R$10,6,FALSE)</f>
        <v>0</v>
      </c>
      <c r="L27" s="98">
        <f ca="1">VLOOKUP($B27,AuxPartFluPorc!$B$4:$S$95,AuxPartFluGWh!L$2,FALSE)*HLOOKUP(L$3,AuxLinFluTotGWh!$B$5:$R$10,6,FALSE)</f>
        <v>0</v>
      </c>
      <c r="M27" s="98">
        <f ca="1">VLOOKUP($B27,AuxPartFluPorc!$B$4:$S$95,AuxPartFluGWh!M$2,FALSE)*HLOOKUP(M$3,AuxLinFluTotGWh!$B$5:$R$10,6,FALSE)</f>
        <v>0.82221043044242603</v>
      </c>
      <c r="N27" s="98">
        <f ca="1">VLOOKUP($B27,AuxPartFluPorc!$B$4:$S$95,AuxPartFluGWh!N$2,FALSE)*HLOOKUP(N$3,AuxLinFluTotGWh!$B$5:$R$10,6,FALSE)</f>
        <v>0</v>
      </c>
      <c r="O27" s="98">
        <f ca="1">VLOOKUP($B27,AuxPartFluPorc!$B$4:$S$95,AuxPartFluGWh!O$2,FALSE)*HLOOKUP(O$3,AuxLinFluTotGWh!$B$5:$R$10,6,FALSE)</f>
        <v>0</v>
      </c>
      <c r="P27" s="98">
        <f ca="1">VLOOKUP($B27,AuxPartFluPorc!$B$4:$S$95,AuxPartFluGWh!P$2,FALSE)*HLOOKUP(P$3,AuxLinFluTotGWh!$B$5:$R$10,6,FALSE)</f>
        <v>0.75687626385119411</v>
      </c>
      <c r="Q27" s="98">
        <f ca="1">VLOOKUP($B27,AuxPartFluPorc!$B$4:$S$95,AuxPartFluGWh!Q$2,FALSE)*HLOOKUP(Q$3,AuxLinFluTotGWh!$B$5:$R$10,6,FALSE)</f>
        <v>0.37590608749870663</v>
      </c>
      <c r="R27" s="98">
        <f ca="1">VLOOKUP($B27,AuxPartFluPorc!$B$4:$S$95,AuxPartFluGWh!R$2,FALSE)*HLOOKUP(R$3,AuxLinFluTotGWh!$B$5:$R$10,6,FALSE)</f>
        <v>0</v>
      </c>
      <c r="S27" s="98">
        <f ca="1">VLOOKUP($B27,AuxPartFluPorc!$B$4:$S$95,AuxPartFluGWh!S$2,FALSE)*HLOOKUP(S$3,AuxLinFluTotGWh!$B$5:$R$10,6,FALSE)</f>
        <v>0</v>
      </c>
      <c r="X27" s="70">
        <v>1.91681882E-4</v>
      </c>
      <c r="Y27" s="70">
        <v>1.8206994799999999E-4</v>
      </c>
      <c r="Z27" s="70">
        <v>1.6437526900000001E-4</v>
      </c>
      <c r="AA27" s="70">
        <v>1.34610566E-4</v>
      </c>
      <c r="AB27" s="70">
        <v>1.6947294399999999E-4</v>
      </c>
      <c r="AC27" s="70">
        <v>1.56447444E-4</v>
      </c>
      <c r="AD27" s="70">
        <v>1.3805170299999999E-4</v>
      </c>
      <c r="AE27" s="70">
        <v>1.12913514E-4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0">
        <v>0</v>
      </c>
      <c r="AN27" s="70">
        <v>1.3908298E-5</v>
      </c>
      <c r="AO27" s="70">
        <v>1.3262489E-5</v>
      </c>
      <c r="AP27" s="70">
        <v>1.242017E-5</v>
      </c>
      <c r="AQ27" s="70">
        <v>1.1380936999999999E-5</v>
      </c>
      <c r="AR27" s="70">
        <v>1.17811613E-4</v>
      </c>
      <c r="AS27" s="70">
        <v>1.6436452799999999E-4</v>
      </c>
      <c r="AT27" s="70">
        <v>1.5927721599999999E-4</v>
      </c>
      <c r="AU27" s="70">
        <v>1.60578089E-4</v>
      </c>
      <c r="AV27" s="70">
        <v>0</v>
      </c>
      <c r="AW27" s="70">
        <v>1.8861660999999999E-5</v>
      </c>
      <c r="AX27" s="70">
        <v>2.0961000000000001E-5</v>
      </c>
      <c r="AY27" s="70">
        <v>2.0077019E-5</v>
      </c>
      <c r="AZ27" s="70">
        <v>4.0733474130000002E-3</v>
      </c>
      <c r="BA27" s="70">
        <v>3.9614332620000001E-3</v>
      </c>
      <c r="BB27" s="70">
        <v>1.7308312819999999E-3</v>
      </c>
      <c r="BC27" s="70">
        <v>1.6188325630000001E-3</v>
      </c>
      <c r="BD27" s="70">
        <v>0</v>
      </c>
      <c r="BE27" s="70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4.4283262499999999E-4</v>
      </c>
      <c r="BM27" s="70">
        <v>3.7478749799999998E-4</v>
      </c>
      <c r="BN27" s="70">
        <v>3.4496840700000002E-4</v>
      </c>
      <c r="BO27" s="70">
        <v>3.1506144100000002E-4</v>
      </c>
      <c r="BP27" s="70">
        <v>0</v>
      </c>
      <c r="BQ27" s="70">
        <v>0</v>
      </c>
      <c r="BR27" s="70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1.9189275199999999E-4</v>
      </c>
      <c r="BY27" s="70">
        <v>1.7855716900000001E-4</v>
      </c>
      <c r="BZ27" s="70">
        <v>1.5454386300000001E-4</v>
      </c>
      <c r="CA27" s="70">
        <v>1.2186679899999999E-4</v>
      </c>
      <c r="CB27" s="70">
        <v>1.80057859E-4</v>
      </c>
      <c r="CC27" s="70">
        <v>1.6709888E-4</v>
      </c>
      <c r="CD27" s="70">
        <v>1.4837673100000001E-4</v>
      </c>
      <c r="CE27" s="70">
        <v>1.19527359E-4</v>
      </c>
      <c r="CF27" s="70">
        <v>0</v>
      </c>
      <c r="CG27" s="70">
        <v>0</v>
      </c>
      <c r="CH27" s="70">
        <v>0</v>
      </c>
      <c r="CI27" s="70">
        <v>0</v>
      </c>
      <c r="CJ27" s="70">
        <v>0</v>
      </c>
      <c r="CK27" s="70">
        <v>0</v>
      </c>
      <c r="CL27" s="70">
        <v>0</v>
      </c>
      <c r="CM27" s="70">
        <v>0</v>
      </c>
    </row>
    <row r="28" spans="1:91" x14ac:dyDescent="0.25">
      <c r="A28" s="72" t="s">
        <v>260</v>
      </c>
      <c r="B28" s="72" t="s">
        <v>74</v>
      </c>
      <c r="C28" s="98">
        <f ca="1">VLOOKUP($B28,AuxPartFluPorc!$B$4:$S$95,AuxPartFluGWh!C$2,FALSE)*HLOOKUP(C$3,AuxLinFluTotGWh!$B$5:$R$10,6,FALSE)</f>
        <v>0.41610331596711814</v>
      </c>
      <c r="D28" s="98">
        <f ca="1">VLOOKUP($B28,AuxPartFluPorc!$B$4:$S$95,AuxPartFluGWh!D$2,FALSE)*HLOOKUP(D$3,AuxLinFluTotGWh!$B$5:$R$10,6,FALSE)</f>
        <v>0.17578092046325797</v>
      </c>
      <c r="E28" s="98">
        <f ca="1">VLOOKUP($B28,AuxPartFluPorc!$B$4:$S$95,AuxPartFluGWh!E$2,FALSE)*HLOOKUP(E$3,AuxLinFluTotGWh!$B$5:$R$10,6,FALSE)</f>
        <v>0</v>
      </c>
      <c r="F28" s="98">
        <f ca="1">VLOOKUP($B28,AuxPartFluPorc!$B$4:$S$95,AuxPartFluGWh!F$2,FALSE)*HLOOKUP(F$3,AuxLinFluTotGWh!$B$5:$R$10,6,FALSE)</f>
        <v>0</v>
      </c>
      <c r="G28" s="98">
        <f ca="1">VLOOKUP($B28,AuxPartFluPorc!$B$4:$S$95,AuxPartFluGWh!G$2,FALSE)*HLOOKUP(G$3,AuxLinFluTotGWh!$B$5:$R$10,6,FALSE)</f>
        <v>3.2462888738459469E-2</v>
      </c>
      <c r="H28" s="98">
        <f ca="1">VLOOKUP($B28,AuxPartFluPorc!$B$4:$S$95,AuxPartFluGWh!H$2,FALSE)*HLOOKUP(H$3,AuxLinFluTotGWh!$B$5:$R$10,6,FALSE)</f>
        <v>0.2683302935226205</v>
      </c>
      <c r="I28" s="98">
        <f ca="1">VLOOKUP($B28,AuxPartFluPorc!$B$4:$S$95,AuxPartFluGWh!I$2,FALSE)*HLOOKUP(I$3,AuxLinFluTotGWh!$B$5:$R$10,6,FALSE)</f>
        <v>7.8631110155613401E-2</v>
      </c>
      <c r="J28" s="98">
        <f ca="1">VLOOKUP($B28,AuxPartFluPorc!$B$4:$S$95,AuxPartFluGWh!J$2,FALSE)*HLOOKUP(J$3,AuxLinFluTotGWh!$B$5:$R$10,6,FALSE)</f>
        <v>10.142046234053538</v>
      </c>
      <c r="K28" s="98">
        <f ca="1">VLOOKUP($B28,AuxPartFluPorc!$B$4:$S$95,AuxPartFluGWh!K$2,FALSE)*HLOOKUP(K$3,AuxLinFluTotGWh!$B$5:$R$10,6,FALSE)</f>
        <v>0</v>
      </c>
      <c r="L28" s="98">
        <f ca="1">VLOOKUP($B28,AuxPartFluPorc!$B$4:$S$95,AuxPartFluGWh!L$2,FALSE)*HLOOKUP(L$3,AuxLinFluTotGWh!$B$5:$R$10,6,FALSE)</f>
        <v>0</v>
      </c>
      <c r="M28" s="98">
        <f ca="1">VLOOKUP($B28,AuxPartFluPorc!$B$4:$S$95,AuxPartFluGWh!M$2,FALSE)*HLOOKUP(M$3,AuxLinFluTotGWh!$B$5:$R$10,6,FALSE)</f>
        <v>0.82221043044242603</v>
      </c>
      <c r="N28" s="98">
        <f ca="1">VLOOKUP($B28,AuxPartFluPorc!$B$4:$S$95,AuxPartFluGWh!N$2,FALSE)*HLOOKUP(N$3,AuxLinFluTotGWh!$B$5:$R$10,6,FALSE)</f>
        <v>0</v>
      </c>
      <c r="O28" s="98">
        <f ca="1">VLOOKUP($B28,AuxPartFluPorc!$B$4:$S$95,AuxPartFluGWh!O$2,FALSE)*HLOOKUP(O$3,AuxLinFluTotGWh!$B$5:$R$10,6,FALSE)</f>
        <v>0</v>
      </c>
      <c r="P28" s="98">
        <f ca="1">VLOOKUP($B28,AuxPartFluPorc!$B$4:$S$95,AuxPartFluGWh!P$2,FALSE)*HLOOKUP(P$3,AuxLinFluTotGWh!$B$5:$R$10,6,FALSE)</f>
        <v>0.75687626385119411</v>
      </c>
      <c r="Q28" s="98">
        <f ca="1">VLOOKUP($B28,AuxPartFluPorc!$B$4:$S$95,AuxPartFluGWh!Q$2,FALSE)*HLOOKUP(Q$3,AuxLinFluTotGWh!$B$5:$R$10,6,FALSE)</f>
        <v>0.37590608749870663</v>
      </c>
      <c r="R28" s="98">
        <f ca="1">VLOOKUP($B28,AuxPartFluPorc!$B$4:$S$95,AuxPartFluGWh!R$2,FALSE)*HLOOKUP(R$3,AuxLinFluTotGWh!$B$5:$R$10,6,FALSE)</f>
        <v>0</v>
      </c>
      <c r="S28" s="98">
        <f ca="1">VLOOKUP($B28,AuxPartFluPorc!$B$4:$S$95,AuxPartFluGWh!S$2,FALSE)*HLOOKUP(S$3,AuxLinFluTotGWh!$B$5:$R$10,6,FALSE)</f>
        <v>0</v>
      </c>
      <c r="X28" s="70">
        <v>1.91681882E-4</v>
      </c>
      <c r="Y28" s="70">
        <v>1.8206994799999999E-4</v>
      </c>
      <c r="Z28" s="70">
        <v>1.6437526900000001E-4</v>
      </c>
      <c r="AA28" s="70">
        <v>1.34610566E-4</v>
      </c>
      <c r="AB28" s="70">
        <v>1.6947294399999999E-4</v>
      </c>
      <c r="AC28" s="70">
        <v>1.56447444E-4</v>
      </c>
      <c r="AD28" s="70">
        <v>1.3805170299999999E-4</v>
      </c>
      <c r="AE28" s="70">
        <v>1.12913514E-4</v>
      </c>
      <c r="AF28" s="70">
        <v>0</v>
      </c>
      <c r="AG28" s="70">
        <v>0</v>
      </c>
      <c r="AH28" s="70">
        <v>0</v>
      </c>
      <c r="AI28" s="70">
        <v>0</v>
      </c>
      <c r="AJ28" s="70">
        <v>0</v>
      </c>
      <c r="AK28" s="70">
        <v>0</v>
      </c>
      <c r="AL28" s="70">
        <v>0</v>
      </c>
      <c r="AM28" s="70">
        <v>0</v>
      </c>
      <c r="AN28" s="70">
        <v>1.3908298E-5</v>
      </c>
      <c r="AO28" s="70">
        <v>1.3262489E-5</v>
      </c>
      <c r="AP28" s="70">
        <v>1.242017E-5</v>
      </c>
      <c r="AQ28" s="70">
        <v>1.1380936999999999E-5</v>
      </c>
      <c r="AR28" s="70">
        <v>1.17811613E-4</v>
      </c>
      <c r="AS28" s="70">
        <v>1.6436452799999999E-4</v>
      </c>
      <c r="AT28" s="70">
        <v>1.5927721599999999E-4</v>
      </c>
      <c r="AU28" s="70">
        <v>1.60578089E-4</v>
      </c>
      <c r="AV28" s="70">
        <v>0</v>
      </c>
      <c r="AW28" s="70">
        <v>1.8861660999999999E-5</v>
      </c>
      <c r="AX28" s="70">
        <v>2.0961000000000001E-5</v>
      </c>
      <c r="AY28" s="70">
        <v>2.0077019E-5</v>
      </c>
      <c r="AZ28" s="70">
        <v>4.0733474130000002E-3</v>
      </c>
      <c r="BA28" s="70">
        <v>3.9614332620000001E-3</v>
      </c>
      <c r="BB28" s="70">
        <v>1.7308312819999999E-3</v>
      </c>
      <c r="BC28" s="70">
        <v>1.6188325630000001E-3</v>
      </c>
      <c r="BD28" s="70">
        <v>0</v>
      </c>
      <c r="BE28" s="70">
        <v>0</v>
      </c>
      <c r="BF28" s="70">
        <v>0</v>
      </c>
      <c r="BG28" s="70">
        <v>0</v>
      </c>
      <c r="BH28" s="70">
        <v>0</v>
      </c>
      <c r="BI28" s="70">
        <v>0</v>
      </c>
      <c r="BJ28" s="70">
        <v>0</v>
      </c>
      <c r="BK28" s="70">
        <v>0</v>
      </c>
      <c r="BL28" s="70">
        <v>4.4283262499999999E-4</v>
      </c>
      <c r="BM28" s="70">
        <v>3.7478749799999998E-4</v>
      </c>
      <c r="BN28" s="70">
        <v>3.4496840700000002E-4</v>
      </c>
      <c r="BO28" s="70">
        <v>3.1506144100000002E-4</v>
      </c>
      <c r="BP28" s="70">
        <v>0</v>
      </c>
      <c r="BQ28" s="70">
        <v>0</v>
      </c>
      <c r="BR28" s="70">
        <v>0</v>
      </c>
      <c r="BS28" s="70">
        <v>0</v>
      </c>
      <c r="BT28" s="70">
        <v>0</v>
      </c>
      <c r="BU28" s="70">
        <v>0</v>
      </c>
      <c r="BV28" s="70">
        <v>0</v>
      </c>
      <c r="BW28" s="70">
        <v>0</v>
      </c>
      <c r="BX28" s="70">
        <v>1.9189275199999999E-4</v>
      </c>
      <c r="BY28" s="70">
        <v>1.7855716900000001E-4</v>
      </c>
      <c r="BZ28" s="70">
        <v>1.5454386300000001E-4</v>
      </c>
      <c r="CA28" s="70">
        <v>1.2186679899999999E-4</v>
      </c>
      <c r="CB28" s="70">
        <v>1.80057859E-4</v>
      </c>
      <c r="CC28" s="70">
        <v>1.6709888E-4</v>
      </c>
      <c r="CD28" s="70">
        <v>1.4837673100000001E-4</v>
      </c>
      <c r="CE28" s="70">
        <v>1.19527359E-4</v>
      </c>
      <c r="CF28" s="70">
        <v>0</v>
      </c>
      <c r="CG28" s="70">
        <v>0</v>
      </c>
      <c r="CH28" s="70">
        <v>0</v>
      </c>
      <c r="CI28" s="70">
        <v>0</v>
      </c>
      <c r="CJ28" s="70">
        <v>0</v>
      </c>
      <c r="CK28" s="70">
        <v>0</v>
      </c>
      <c r="CL28" s="70">
        <v>0</v>
      </c>
      <c r="CM28" s="70">
        <v>0</v>
      </c>
    </row>
    <row r="29" spans="1:91" x14ac:dyDescent="0.25">
      <c r="A29" s="72" t="s">
        <v>260</v>
      </c>
      <c r="B29" s="72" t="s">
        <v>120</v>
      </c>
      <c r="C29" s="98">
        <f ca="1">VLOOKUP($B29,AuxPartFluPorc!$B$4:$S$95,AuxPartFluGWh!C$2,FALSE)*HLOOKUP(C$3,AuxLinFluTotGWh!$B$5:$R$10,6,FALSE)</f>
        <v>5.7676618848530712</v>
      </c>
      <c r="D29" s="98">
        <f ca="1">VLOOKUP($B29,AuxPartFluPorc!$B$4:$S$95,AuxPartFluGWh!D$2,FALSE)*HLOOKUP(D$3,AuxLinFluTotGWh!$B$5:$R$10,6,FALSE)</f>
        <v>2.1908001877591023</v>
      </c>
      <c r="E29" s="98">
        <f ca="1">VLOOKUP($B29,AuxPartFluPorc!$B$4:$S$95,AuxPartFluGWh!E$2,FALSE)*HLOOKUP(E$3,AuxLinFluTotGWh!$B$5:$R$10,6,FALSE)</f>
        <v>30.701728504542338</v>
      </c>
      <c r="F29" s="98">
        <f ca="1">VLOOKUP($B29,AuxPartFluPorc!$B$4:$S$95,AuxPartFluGWh!F$2,FALSE)*HLOOKUP(F$3,AuxLinFluTotGWh!$B$5:$R$10,6,FALSE)</f>
        <v>22.798886290526635</v>
      </c>
      <c r="G29" s="98">
        <f ca="1">VLOOKUP($B29,AuxPartFluPorc!$B$4:$S$95,AuxPartFluGWh!G$2,FALSE)*HLOOKUP(G$3,AuxLinFluTotGWh!$B$5:$R$10,6,FALSE)</f>
        <v>0.48883431165275437</v>
      </c>
      <c r="H29" s="98">
        <f ca="1">VLOOKUP($B29,AuxPartFluPorc!$B$4:$S$95,AuxPartFluGWh!H$2,FALSE)*HLOOKUP(H$3,AuxLinFluTotGWh!$B$5:$R$10,6,FALSE)</f>
        <v>6.8666103526523417</v>
      </c>
      <c r="I29" s="98">
        <f ca="1">VLOOKUP($B29,AuxPartFluPorc!$B$4:$S$95,AuxPartFluGWh!I$2,FALSE)*HLOOKUP(I$3,AuxLinFluTotGWh!$B$5:$R$10,6,FALSE)</f>
        <v>75.081727703904733</v>
      </c>
      <c r="J29" s="98">
        <f ca="1">VLOOKUP($B29,AuxPartFluPorc!$B$4:$S$95,AuxPartFluGWh!J$2,FALSE)*HLOOKUP(J$3,AuxLinFluTotGWh!$B$5:$R$10,6,FALSE)</f>
        <v>3.3155958051813399</v>
      </c>
      <c r="K29" s="98">
        <f ca="1">VLOOKUP($B29,AuxPartFluPorc!$B$4:$S$95,AuxPartFluGWh!K$2,FALSE)*HLOOKUP(K$3,AuxLinFluTotGWh!$B$5:$R$10,6,FALSE)</f>
        <v>3.7118892046382186</v>
      </c>
      <c r="L29" s="98">
        <f ca="1">VLOOKUP($B29,AuxPartFluPorc!$B$4:$S$95,AuxPartFluGWh!L$2,FALSE)*HLOOKUP(L$3,AuxLinFluTotGWh!$B$5:$R$10,6,FALSE)</f>
        <v>31.627439009082575</v>
      </c>
      <c r="M29" s="98">
        <f ca="1">VLOOKUP($B29,AuxPartFluPorc!$B$4:$S$95,AuxPartFluGWh!M$2,FALSE)*HLOOKUP(M$3,AuxLinFluTotGWh!$B$5:$R$10,6,FALSE)</f>
        <v>0</v>
      </c>
      <c r="N29" s="98">
        <f ca="1">VLOOKUP($B29,AuxPartFluPorc!$B$4:$S$95,AuxPartFluGWh!N$2,FALSE)*HLOOKUP(N$3,AuxLinFluTotGWh!$B$5:$R$10,6,FALSE)</f>
        <v>0</v>
      </c>
      <c r="O29" s="98">
        <f ca="1">VLOOKUP($B29,AuxPartFluPorc!$B$4:$S$95,AuxPartFluGWh!O$2,FALSE)*HLOOKUP(O$3,AuxLinFluTotGWh!$B$5:$R$10,6,FALSE)</f>
        <v>0</v>
      </c>
      <c r="P29" s="98">
        <f ca="1">VLOOKUP($B29,AuxPartFluPorc!$B$4:$S$95,AuxPartFluGWh!P$2,FALSE)*HLOOKUP(P$3,AuxLinFluTotGWh!$B$5:$R$10,6,FALSE)</f>
        <v>10.750208965522649</v>
      </c>
      <c r="Q29" s="98">
        <f ca="1">VLOOKUP($B29,AuxPartFluPorc!$B$4:$S$95,AuxPartFluGWh!Q$2,FALSE)*HLOOKUP(Q$3,AuxLinFluTotGWh!$B$5:$R$10,6,FALSE)</f>
        <v>5.0291063589980682</v>
      </c>
      <c r="R29" s="98">
        <f ca="1">VLOOKUP($B29,AuxPartFluPorc!$B$4:$S$95,AuxPartFluGWh!R$2,FALSE)*HLOOKUP(R$3,AuxLinFluTotGWh!$B$5:$R$10,6,FALSE)</f>
        <v>0.53819932012239458</v>
      </c>
      <c r="S29" s="98">
        <f ca="1">VLOOKUP($B29,AuxPartFluPorc!$B$4:$S$95,AuxPartFluGWh!S$2,FALSE)*HLOOKUP(S$3,AuxLinFluTotGWh!$B$5:$R$10,6,FALSE)</f>
        <v>0.10886337526825011</v>
      </c>
      <c r="X29" s="70">
        <v>2.6942541120000001E-3</v>
      </c>
      <c r="Y29" s="70">
        <v>2.4467206770000002E-3</v>
      </c>
      <c r="Z29" s="70">
        <v>2.301462477E-3</v>
      </c>
      <c r="AA29" s="70">
        <v>1.882466526E-3</v>
      </c>
      <c r="AB29" s="70">
        <v>2.1971885079999998E-3</v>
      </c>
      <c r="AC29" s="70">
        <v>1.793600933E-3</v>
      </c>
      <c r="AD29" s="70">
        <v>1.760551162E-3</v>
      </c>
      <c r="AE29" s="70">
        <v>1.4385244199999999E-3</v>
      </c>
      <c r="AF29" s="70">
        <v>1.8767703510999999E-2</v>
      </c>
      <c r="AG29" s="70">
        <v>2.1209490192999999E-2</v>
      </c>
      <c r="AH29" s="70">
        <v>2.1838223201000002E-2</v>
      </c>
      <c r="AI29" s="70">
        <v>2.1180696419999999E-2</v>
      </c>
      <c r="AJ29" s="70">
        <v>1.1236580883000001E-2</v>
      </c>
      <c r="AK29" s="70">
        <v>1.1948860951E-2</v>
      </c>
      <c r="AL29" s="70">
        <v>1.1958146183E-2</v>
      </c>
      <c r="AM29" s="70">
        <v>1.1639942025999999E-2</v>
      </c>
      <c r="AN29" s="70">
        <v>2.0943603000000001E-4</v>
      </c>
      <c r="AO29" s="70">
        <v>1.9970827E-4</v>
      </c>
      <c r="AP29" s="70">
        <v>1.87025584E-4</v>
      </c>
      <c r="AQ29" s="70">
        <v>1.71377666E-4</v>
      </c>
      <c r="AR29" s="70">
        <v>7.0928649219999997E-3</v>
      </c>
      <c r="AS29" s="70">
        <v>2.9375749660000001E-3</v>
      </c>
      <c r="AT29" s="70">
        <v>2.6731524269999998E-3</v>
      </c>
      <c r="AU29" s="70">
        <v>2.7024779630000001E-3</v>
      </c>
      <c r="AV29" s="70">
        <v>1.6196433141E-2</v>
      </c>
      <c r="AW29" s="70">
        <v>1.3683915687E-2</v>
      </c>
      <c r="AX29" s="70">
        <v>1.3905922873E-2</v>
      </c>
      <c r="AY29" s="70">
        <v>1.3409556444E-2</v>
      </c>
      <c r="AZ29" s="70">
        <v>2.5773660700000001E-4</v>
      </c>
      <c r="BA29" s="70">
        <v>4.9205826999999998E-4</v>
      </c>
      <c r="BB29" s="70">
        <v>1.4847410120000001E-3</v>
      </c>
      <c r="BC29" s="70">
        <v>1.487219625E-3</v>
      </c>
      <c r="BD29" s="70">
        <v>1.07389788E-3</v>
      </c>
      <c r="BE29" s="70">
        <v>1.03670896E-3</v>
      </c>
      <c r="BF29" s="70">
        <v>9.7925115300000003E-4</v>
      </c>
      <c r="BG29" s="70">
        <v>9.1296923600000005E-4</v>
      </c>
      <c r="BH29" s="70">
        <v>7.2219286069999996E-3</v>
      </c>
      <c r="BI29" s="70">
        <v>7.6681296870000004E-3</v>
      </c>
      <c r="BJ29" s="70">
        <v>7.310390093E-3</v>
      </c>
      <c r="BK29" s="70">
        <v>7.0522815890000003E-3</v>
      </c>
      <c r="BL29" s="70">
        <v>0</v>
      </c>
      <c r="BM29" s="70">
        <v>0</v>
      </c>
      <c r="BN29" s="70">
        <v>0</v>
      </c>
      <c r="BO29" s="70">
        <v>0</v>
      </c>
      <c r="BP29" s="70">
        <v>0</v>
      </c>
      <c r="BQ29" s="70">
        <v>0</v>
      </c>
      <c r="BR29" s="70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2.748583262E-3</v>
      </c>
      <c r="BY29" s="70">
        <v>2.4724993509999999E-3</v>
      </c>
      <c r="BZ29" s="70">
        <v>2.2123166540000002E-3</v>
      </c>
      <c r="CA29" s="70">
        <v>1.7542140470000001E-3</v>
      </c>
      <c r="CB29" s="70">
        <v>2.4636619840000002E-3</v>
      </c>
      <c r="CC29" s="70">
        <v>2.1291527410000001E-3</v>
      </c>
      <c r="CD29" s="70">
        <v>2.013464537E-3</v>
      </c>
      <c r="CE29" s="70">
        <v>1.6223885599999999E-3</v>
      </c>
      <c r="CF29" s="70">
        <v>2.8213278699999999E-4</v>
      </c>
      <c r="CG29" s="70">
        <v>2.6866890199999998E-4</v>
      </c>
      <c r="CH29" s="70">
        <v>2.5125719899999997E-4</v>
      </c>
      <c r="CI29" s="70">
        <v>2.2995247400000001E-4</v>
      </c>
      <c r="CJ29" s="70">
        <v>0</v>
      </c>
      <c r="CK29" s="70">
        <v>0</v>
      </c>
      <c r="CL29" s="70">
        <v>0</v>
      </c>
      <c r="CM29" s="70">
        <v>0</v>
      </c>
    </row>
    <row r="30" spans="1:91" x14ac:dyDescent="0.25">
      <c r="A30" s="72" t="s">
        <v>260</v>
      </c>
      <c r="B30" s="72" t="s">
        <v>96</v>
      </c>
      <c r="C30" s="98">
        <f ca="1">VLOOKUP($B30,AuxPartFluPorc!$B$4:$S$95,AuxPartFluGWh!C$2,FALSE)*HLOOKUP(C$3,AuxLinFluTotGWh!$B$5:$R$10,6,FALSE)</f>
        <v>40.171302099685413</v>
      </c>
      <c r="D30" s="98">
        <f ca="1">VLOOKUP($B30,AuxPartFluPorc!$B$4:$S$95,AuxPartFluGWh!D$2,FALSE)*HLOOKUP(D$3,AuxLinFluTotGWh!$B$5:$R$10,6,FALSE)</f>
        <v>17.084853736915392</v>
      </c>
      <c r="E30" s="98">
        <f ca="1">VLOOKUP($B30,AuxPartFluPorc!$B$4:$S$95,AuxPartFluGWh!E$2,FALSE)*HLOOKUP(E$3,AuxLinFluTotGWh!$B$5:$R$10,6,FALSE)</f>
        <v>0</v>
      </c>
      <c r="F30" s="98">
        <f ca="1">VLOOKUP($B30,AuxPartFluPorc!$B$4:$S$95,AuxPartFluGWh!F$2,FALSE)*HLOOKUP(F$3,AuxLinFluTotGWh!$B$5:$R$10,6,FALSE)</f>
        <v>0</v>
      </c>
      <c r="G30" s="98">
        <f ca="1">VLOOKUP($B30,AuxPartFluPorc!$B$4:$S$95,AuxPartFluGWh!G$2,FALSE)*HLOOKUP(G$3,AuxLinFluTotGWh!$B$5:$R$10,6,FALSE)</f>
        <v>3.1338882334612612</v>
      </c>
      <c r="H30" s="98">
        <f ca="1">VLOOKUP($B30,AuxPartFluPorc!$B$4:$S$95,AuxPartFluGWh!H$2,FALSE)*HLOOKUP(H$3,AuxLinFluTotGWh!$B$5:$R$10,6,FALSE)</f>
        <v>25.830163933540653</v>
      </c>
      <c r="I30" s="98">
        <f ca="1">VLOOKUP($B30,AuxPartFluPorc!$B$4:$S$95,AuxPartFluGWh!I$2,FALSE)*HLOOKUP(I$3,AuxLinFluTotGWh!$B$5:$R$10,6,FALSE)</f>
        <v>8.5380151968713758</v>
      </c>
      <c r="J30" s="98">
        <f ca="1">VLOOKUP($B30,AuxPartFluPorc!$B$4:$S$95,AuxPartFluGWh!J$2,FALSE)*HLOOKUP(J$3,AuxLinFluTotGWh!$B$5:$R$10,6,FALSE)</f>
        <v>22.73772414938562</v>
      </c>
      <c r="K30" s="98">
        <f ca="1">VLOOKUP($B30,AuxPartFluPorc!$B$4:$S$95,AuxPartFluGWh!K$2,FALSE)*HLOOKUP(K$3,AuxLinFluTotGWh!$B$5:$R$10,6,FALSE)</f>
        <v>23.64161925496148</v>
      </c>
      <c r="L30" s="98">
        <f ca="1">VLOOKUP($B30,AuxPartFluPorc!$B$4:$S$95,AuxPartFluGWh!L$2,FALSE)*HLOOKUP(L$3,AuxLinFluTotGWh!$B$5:$R$10,6,FALSE)</f>
        <v>0</v>
      </c>
      <c r="M30" s="98">
        <f ca="1">VLOOKUP($B30,AuxPartFluPorc!$B$4:$S$95,AuxPartFluGWh!M$2,FALSE)*HLOOKUP(M$3,AuxLinFluTotGWh!$B$5:$R$10,6,FALSE)</f>
        <v>78.883081932325368</v>
      </c>
      <c r="N30" s="98">
        <f ca="1">VLOOKUP($B30,AuxPartFluPorc!$B$4:$S$95,AuxPartFluGWh!N$2,FALSE)*HLOOKUP(N$3,AuxLinFluTotGWh!$B$5:$R$10,6,FALSE)</f>
        <v>0</v>
      </c>
      <c r="O30" s="98">
        <f ca="1">VLOOKUP($B30,AuxPartFluPorc!$B$4:$S$95,AuxPartFluGWh!O$2,FALSE)*HLOOKUP(O$3,AuxLinFluTotGWh!$B$5:$R$10,6,FALSE)</f>
        <v>0</v>
      </c>
      <c r="P30" s="98">
        <f ca="1">VLOOKUP($B30,AuxPartFluPorc!$B$4:$S$95,AuxPartFluGWh!P$2,FALSE)*HLOOKUP(P$3,AuxLinFluTotGWh!$B$5:$R$10,6,FALSE)</f>
        <v>72.899375814737837</v>
      </c>
      <c r="Q30" s="98">
        <f ca="1">VLOOKUP($B30,AuxPartFluPorc!$B$4:$S$95,AuxPartFluGWh!Q$2,FALSE)*HLOOKUP(Q$3,AuxLinFluTotGWh!$B$5:$R$10,6,FALSE)</f>
        <v>36.374741987296247</v>
      </c>
      <c r="R30" s="98">
        <f ca="1">VLOOKUP($B30,AuxPartFluPorc!$B$4:$S$95,AuxPartFluGWh!R$2,FALSE)*HLOOKUP(R$3,AuxLinFluTotGWh!$B$5:$R$10,6,FALSE)</f>
        <v>3.4536904981500665</v>
      </c>
      <c r="S30" s="98">
        <f ca="1">VLOOKUP($B30,AuxPartFluPorc!$B$4:$S$95,AuxPartFluGWh!S$2,FALSE)*HLOOKUP(S$3,AuxLinFluTotGWh!$B$5:$R$10,6,FALSE)</f>
        <v>0.69644240744424291</v>
      </c>
      <c r="X30" s="70">
        <v>1.8579254803E-2</v>
      </c>
      <c r="Y30" s="70">
        <v>1.7724438818E-2</v>
      </c>
      <c r="Z30" s="70">
        <v>1.5832142976E-2</v>
      </c>
      <c r="AA30" s="70">
        <v>1.2811369872E-2</v>
      </c>
      <c r="AB30" s="70">
        <v>1.6465120079000001E-2</v>
      </c>
      <c r="AC30" s="70">
        <v>1.5365376777000001E-2</v>
      </c>
      <c r="AD30" s="70">
        <v>1.3422403528999999E-2</v>
      </c>
      <c r="AE30" s="70">
        <v>1.08169288E-2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0">
        <v>0</v>
      </c>
      <c r="AN30" s="70">
        <v>1.3435778069999999E-3</v>
      </c>
      <c r="AO30" s="70">
        <v>1.282168816E-3</v>
      </c>
      <c r="AP30" s="70">
        <v>1.1947109629999999E-3</v>
      </c>
      <c r="AQ30" s="70">
        <v>1.1002449469999999E-3</v>
      </c>
      <c r="AR30" s="70">
        <v>1.1058711816999999E-2</v>
      </c>
      <c r="AS30" s="70">
        <v>1.5825328648999999E-2</v>
      </c>
      <c r="AT30" s="70">
        <v>1.5396312465000001E-2</v>
      </c>
      <c r="AU30" s="70">
        <v>1.5672741888E-2</v>
      </c>
      <c r="AV30" s="70">
        <v>6.8815146400000001E-4</v>
      </c>
      <c r="AW30" s="70">
        <v>1.8157664899999999E-3</v>
      </c>
      <c r="AX30" s="70">
        <v>2.0412657150000002E-3</v>
      </c>
      <c r="AY30" s="70">
        <v>1.9589134639999999E-3</v>
      </c>
      <c r="AZ30" s="70">
        <v>1.9951837960000001E-3</v>
      </c>
      <c r="BA30" s="70">
        <v>3.7042243800000001E-3</v>
      </c>
      <c r="BB30" s="70">
        <v>9.907570014E-3</v>
      </c>
      <c r="BC30" s="70">
        <v>9.9161118370000006E-3</v>
      </c>
      <c r="BD30" s="70">
        <v>6.8675490400000004E-3</v>
      </c>
      <c r="BE30" s="70">
        <v>6.6021417549999998E-3</v>
      </c>
      <c r="BF30" s="70">
        <v>6.2072859780000003E-3</v>
      </c>
      <c r="BG30" s="70">
        <v>5.8176735449999998E-3</v>
      </c>
      <c r="BH30" s="70">
        <v>0</v>
      </c>
      <c r="BI30" s="70">
        <v>0</v>
      </c>
      <c r="BJ30" s="70">
        <v>0</v>
      </c>
      <c r="BK30" s="70">
        <v>0</v>
      </c>
      <c r="BL30" s="70">
        <v>4.2466046277999998E-2</v>
      </c>
      <c r="BM30" s="70">
        <v>3.6016009958E-2</v>
      </c>
      <c r="BN30" s="70">
        <v>3.3034491690000001E-2</v>
      </c>
      <c r="BO30" s="70">
        <v>3.0249573512E-2</v>
      </c>
      <c r="BP30" s="70">
        <v>0</v>
      </c>
      <c r="BQ30" s="70">
        <v>0</v>
      </c>
      <c r="BR30" s="70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1.8576773665999999E-2</v>
      </c>
      <c r="BY30" s="70">
        <v>1.7397903563E-2</v>
      </c>
      <c r="BZ30" s="70">
        <v>1.4822334075999999E-2</v>
      </c>
      <c r="CA30" s="70">
        <v>1.1506082334E-2</v>
      </c>
      <c r="CB30" s="70">
        <v>1.7468758205000001E-2</v>
      </c>
      <c r="CC30" s="70">
        <v>1.633509096E-2</v>
      </c>
      <c r="CD30" s="70">
        <v>1.4338835002E-2</v>
      </c>
      <c r="CE30" s="70">
        <v>1.1373986899E-2</v>
      </c>
      <c r="CF30" s="70">
        <v>1.811625181E-3</v>
      </c>
      <c r="CG30" s="70">
        <v>1.726508553E-3</v>
      </c>
      <c r="CH30" s="70">
        <v>1.606684192E-3</v>
      </c>
      <c r="CI30" s="70">
        <v>1.4777245070000001E-3</v>
      </c>
      <c r="CJ30" s="70">
        <v>0</v>
      </c>
      <c r="CK30" s="70">
        <v>0</v>
      </c>
      <c r="CL30" s="70">
        <v>0</v>
      </c>
      <c r="CM30" s="70">
        <v>0</v>
      </c>
    </row>
    <row r="31" spans="1:91" x14ac:dyDescent="0.25">
      <c r="A31" s="72" t="s">
        <v>260</v>
      </c>
      <c r="B31" s="72" t="s">
        <v>97</v>
      </c>
      <c r="C31" s="98">
        <f ca="1">VLOOKUP($B31,AuxPartFluPorc!$B$4:$S$95,AuxPartFluGWh!C$2,FALSE)*HLOOKUP(C$3,AuxLinFluTotGWh!$B$5:$R$10,6,FALSE)</f>
        <v>44.632103041072504</v>
      </c>
      <c r="D31" s="98">
        <f ca="1">VLOOKUP($B31,AuxPartFluPorc!$B$4:$S$95,AuxPartFluGWh!D$2,FALSE)*HLOOKUP(D$3,AuxLinFluTotGWh!$B$5:$R$10,6,FALSE)</f>
        <v>18.931671937946508</v>
      </c>
      <c r="E31" s="98">
        <f ca="1">VLOOKUP($B31,AuxPartFluPorc!$B$4:$S$95,AuxPartFluGWh!E$2,FALSE)*HLOOKUP(E$3,AuxLinFluTotGWh!$B$5:$R$10,6,FALSE)</f>
        <v>0</v>
      </c>
      <c r="F31" s="98">
        <f ca="1">VLOOKUP($B31,AuxPartFluPorc!$B$4:$S$95,AuxPartFluGWh!F$2,FALSE)*HLOOKUP(F$3,AuxLinFluTotGWh!$B$5:$R$10,6,FALSE)</f>
        <v>0</v>
      </c>
      <c r="G31" s="98">
        <f ca="1">VLOOKUP($B31,AuxPartFluPorc!$B$4:$S$95,AuxPartFluGWh!G$2,FALSE)*HLOOKUP(G$3,AuxLinFluTotGWh!$B$5:$R$10,6,FALSE)</f>
        <v>3.4696055074340562</v>
      </c>
      <c r="H31" s="98">
        <f ca="1">VLOOKUP($B31,AuxPartFluPorc!$B$4:$S$95,AuxPartFluGWh!H$2,FALSE)*HLOOKUP(H$3,AuxLinFluTotGWh!$B$5:$R$10,6,FALSE)</f>
        <v>28.518581860860621</v>
      </c>
      <c r="I31" s="98">
        <f ca="1">VLOOKUP($B31,AuxPartFluPorc!$B$4:$S$95,AuxPartFluGWh!I$2,FALSE)*HLOOKUP(I$3,AuxLinFluTotGWh!$B$5:$R$10,6,FALSE)</f>
        <v>9.5253647381345026</v>
      </c>
      <c r="J31" s="98">
        <f ca="1">VLOOKUP($B31,AuxPartFluPorc!$B$4:$S$95,AuxPartFluGWh!J$2,FALSE)*HLOOKUP(J$3,AuxLinFluTotGWh!$B$5:$R$10,6,FALSE)</f>
        <v>24.708093180065294</v>
      </c>
      <c r="K31" s="98">
        <f ca="1">VLOOKUP($B31,AuxPartFluPorc!$B$4:$S$95,AuxPartFluGWh!K$2,FALSE)*HLOOKUP(K$3,AuxLinFluTotGWh!$B$5:$R$10,6,FALSE)</f>
        <v>26.104591918088946</v>
      </c>
      <c r="L31" s="98">
        <f ca="1">VLOOKUP($B31,AuxPartFluPorc!$B$4:$S$95,AuxPartFluGWh!L$2,FALSE)*HLOOKUP(L$3,AuxLinFluTotGWh!$B$5:$R$10,6,FALSE)</f>
        <v>0</v>
      </c>
      <c r="M31" s="98">
        <f ca="1">VLOOKUP($B31,AuxPartFluPorc!$B$4:$S$95,AuxPartFluGWh!M$2,FALSE)*HLOOKUP(M$3,AuxLinFluTotGWh!$B$5:$R$10,6,FALSE)</f>
        <v>87.036204680493938</v>
      </c>
      <c r="N31" s="98">
        <f ca="1">VLOOKUP($B31,AuxPartFluPorc!$B$4:$S$95,AuxPartFluGWh!N$2,FALSE)*HLOOKUP(N$3,AuxLinFluTotGWh!$B$5:$R$10,6,FALSE)</f>
        <v>0</v>
      </c>
      <c r="O31" s="98">
        <f ca="1">VLOOKUP($B31,AuxPartFluPorc!$B$4:$S$95,AuxPartFluGWh!O$2,FALSE)*HLOOKUP(O$3,AuxLinFluTotGWh!$B$5:$R$10,6,FALSE)</f>
        <v>0</v>
      </c>
      <c r="P31" s="98">
        <f ca="1">VLOOKUP($B31,AuxPartFluPorc!$B$4:$S$95,AuxPartFluGWh!P$2,FALSE)*HLOOKUP(P$3,AuxLinFluTotGWh!$B$5:$R$10,6,FALSE)</f>
        <v>81.094050859416654</v>
      </c>
      <c r="Q31" s="98">
        <f ca="1">VLOOKUP($B31,AuxPartFluPorc!$B$4:$S$95,AuxPartFluGWh!Q$2,FALSE)*HLOOKUP(Q$3,AuxLinFluTotGWh!$B$5:$R$10,6,FALSE)</f>
        <v>40.376410870186263</v>
      </c>
      <c r="R31" s="98">
        <f ca="1">VLOOKUP($B31,AuxPartFluPorc!$B$4:$S$95,AuxPartFluGWh!R$2,FALSE)*HLOOKUP(R$3,AuxLinFluTotGWh!$B$5:$R$10,6,FALSE)</f>
        <v>3.8199712565928476</v>
      </c>
      <c r="S31" s="98">
        <f ca="1">VLOOKUP($B31,AuxPartFluPorc!$B$4:$S$95,AuxPartFluGWh!S$2,FALSE)*HLOOKUP(S$3,AuxLinFluTotGWh!$B$5:$R$10,6,FALSE)</f>
        <v>0.77267994102431725</v>
      </c>
      <c r="X31" s="70">
        <v>2.0534963010999999E-2</v>
      </c>
      <c r="Y31" s="70">
        <v>1.9523772671E-2</v>
      </c>
      <c r="Z31" s="70">
        <v>1.7647520895000001E-2</v>
      </c>
      <c r="AA31" s="70">
        <v>1.4452977997E-2</v>
      </c>
      <c r="AB31" s="70">
        <v>1.8201173897999998E-2</v>
      </c>
      <c r="AC31" s="70">
        <v>1.6842005010000001E-2</v>
      </c>
      <c r="AD31" s="70">
        <v>1.4900057655E-2</v>
      </c>
      <c r="AE31" s="70">
        <v>1.2187562335999999E-2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0">
        <v>0</v>
      </c>
      <c r="AN31" s="70">
        <v>1.486510692E-3</v>
      </c>
      <c r="AO31" s="70">
        <v>1.417478177E-3</v>
      </c>
      <c r="AP31" s="70">
        <v>1.3274569019999999E-3</v>
      </c>
      <c r="AQ31" s="70">
        <v>1.216386231E-3</v>
      </c>
      <c r="AR31" s="70">
        <v>1.2587720266E-2</v>
      </c>
      <c r="AS31" s="70">
        <v>1.7466450181000001E-2</v>
      </c>
      <c r="AT31" s="70">
        <v>1.6898087658000001E-2</v>
      </c>
      <c r="AU31" s="70">
        <v>1.7032627277000001E-2</v>
      </c>
      <c r="AV31" s="70">
        <v>8.15935827E-4</v>
      </c>
      <c r="AW31" s="70">
        <v>2.0281314209999999E-3</v>
      </c>
      <c r="AX31" s="70">
        <v>2.2534309170000001E-3</v>
      </c>
      <c r="AY31" s="70">
        <v>2.1587430169999998E-3</v>
      </c>
      <c r="AZ31" s="70">
        <v>2.0899276460000001E-3</v>
      </c>
      <c r="BA31" s="70">
        <v>3.9316479339999997E-3</v>
      </c>
      <c r="BB31" s="70">
        <v>1.0858808801E-2</v>
      </c>
      <c r="BC31" s="70">
        <v>1.0854444421E-2</v>
      </c>
      <c r="BD31" s="70">
        <v>7.5658614220000002E-3</v>
      </c>
      <c r="BE31" s="70">
        <v>7.2833411639999998E-3</v>
      </c>
      <c r="BF31" s="70">
        <v>6.8835142429999998E-3</v>
      </c>
      <c r="BG31" s="70">
        <v>6.4179540479999998E-3</v>
      </c>
      <c r="BH31" s="70">
        <v>0</v>
      </c>
      <c r="BI31" s="70">
        <v>0</v>
      </c>
      <c r="BJ31" s="70">
        <v>0</v>
      </c>
      <c r="BK31" s="70">
        <v>0</v>
      </c>
      <c r="BL31" s="70">
        <v>4.7010010434999999E-2</v>
      </c>
      <c r="BM31" s="70">
        <v>3.9690009686999997E-2</v>
      </c>
      <c r="BN31" s="70">
        <v>3.6443240580000001E-2</v>
      </c>
      <c r="BO31" s="70">
        <v>3.3275389026000003E-2</v>
      </c>
      <c r="BP31" s="70">
        <v>0</v>
      </c>
      <c r="BQ31" s="70">
        <v>0</v>
      </c>
      <c r="BR31" s="70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2.0544753841000001E-2</v>
      </c>
      <c r="BY31" s="70">
        <v>1.912996455E-2</v>
      </c>
      <c r="BZ31" s="70">
        <v>1.6569942274E-2</v>
      </c>
      <c r="CA31" s="70">
        <v>1.3061971768999999E-2</v>
      </c>
      <c r="CB31" s="70">
        <v>1.9306022007999999E-2</v>
      </c>
      <c r="CC31" s="70">
        <v>1.7942948207999999E-2</v>
      </c>
      <c r="CD31" s="70">
        <v>1.5959178928000001E-2</v>
      </c>
      <c r="CE31" s="70">
        <v>1.2856087557E-2</v>
      </c>
      <c r="CF31" s="70">
        <v>2.0024867919999998E-3</v>
      </c>
      <c r="CG31" s="70">
        <v>1.9069274440000001E-3</v>
      </c>
      <c r="CH31" s="70">
        <v>1.783348695E-3</v>
      </c>
      <c r="CI31" s="70">
        <v>1.6321324970000001E-3</v>
      </c>
      <c r="CJ31" s="70">
        <v>0</v>
      </c>
      <c r="CK31" s="70">
        <v>0</v>
      </c>
      <c r="CL31" s="70">
        <v>0</v>
      </c>
      <c r="CM31" s="70">
        <v>0</v>
      </c>
    </row>
    <row r="32" spans="1:91" x14ac:dyDescent="0.25">
      <c r="A32" s="72" t="s">
        <v>260</v>
      </c>
      <c r="B32" s="72" t="s">
        <v>125</v>
      </c>
      <c r="C32" s="98">
        <f ca="1">VLOOKUP($B32,AuxPartFluPorc!$B$4:$S$95,AuxPartFluGWh!C$2,FALSE)*HLOOKUP(C$3,AuxLinFluTotGWh!$B$5:$R$10,6,FALSE)</f>
        <v>1.018252105618092</v>
      </c>
      <c r="D32" s="98">
        <f ca="1">VLOOKUP($B32,AuxPartFluPorc!$B$4:$S$95,AuxPartFluGWh!D$2,FALSE)*HLOOKUP(D$3,AuxLinFluTotGWh!$B$5:$R$10,6,FALSE)</f>
        <v>0.42795725218542863</v>
      </c>
      <c r="E32" s="98">
        <f ca="1">VLOOKUP($B32,AuxPartFluPorc!$B$4:$S$95,AuxPartFluGWh!E$2,FALSE)*HLOOKUP(E$3,AuxLinFluTotGWh!$B$5:$R$10,6,FALSE)</f>
        <v>0</v>
      </c>
      <c r="F32" s="98">
        <f ca="1">VLOOKUP($B32,AuxPartFluPorc!$B$4:$S$95,AuxPartFluGWh!F$2,FALSE)*HLOOKUP(F$3,AuxLinFluTotGWh!$B$5:$R$10,6,FALSE)</f>
        <v>0</v>
      </c>
      <c r="G32" s="98">
        <f ca="1">VLOOKUP($B32,AuxPartFluPorc!$B$4:$S$95,AuxPartFluGWh!G$2,FALSE)*HLOOKUP(G$3,AuxLinFluTotGWh!$B$5:$R$10,6,FALSE)</f>
        <v>8.108505972340313E-2</v>
      </c>
      <c r="H32" s="98">
        <f ca="1">VLOOKUP($B32,AuxPartFluPorc!$B$4:$S$95,AuxPartFluGWh!H$2,FALSE)*HLOOKUP(H$3,AuxLinFluTotGWh!$B$5:$R$10,6,FALSE)</f>
        <v>0.62038927743997851</v>
      </c>
      <c r="I32" s="98">
        <f ca="1">VLOOKUP($B32,AuxPartFluPorc!$B$4:$S$95,AuxPartFluGWh!I$2,FALSE)*HLOOKUP(I$3,AuxLinFluTotGWh!$B$5:$R$10,6,FALSE)</f>
        <v>0.20785746708693695</v>
      </c>
      <c r="J32" s="98">
        <f ca="1">VLOOKUP($B32,AuxPartFluPorc!$B$4:$S$95,AuxPartFluGWh!J$2,FALSE)*HLOOKUP(J$3,AuxLinFluTotGWh!$B$5:$R$10,6,FALSE)</f>
        <v>19.286024680143289</v>
      </c>
      <c r="K32" s="98">
        <f ca="1">VLOOKUP($B32,AuxPartFluPorc!$B$4:$S$95,AuxPartFluGWh!K$2,FALSE)*HLOOKUP(K$3,AuxLinFluTotGWh!$B$5:$R$10,6,FALSE)</f>
        <v>0</v>
      </c>
      <c r="L32" s="98">
        <f ca="1">VLOOKUP($B32,AuxPartFluPorc!$B$4:$S$95,AuxPartFluGWh!L$2,FALSE)*HLOOKUP(L$3,AuxLinFluTotGWh!$B$5:$R$10,6,FALSE)</f>
        <v>0</v>
      </c>
      <c r="M32" s="98">
        <f ca="1">VLOOKUP($B32,AuxPartFluPorc!$B$4:$S$95,AuxPartFluGWh!M$2,FALSE)*HLOOKUP(M$3,AuxLinFluTotGWh!$B$5:$R$10,6,FALSE)</f>
        <v>1.8845748875265973</v>
      </c>
      <c r="N32" s="98">
        <f ca="1">VLOOKUP($B32,AuxPartFluPorc!$B$4:$S$95,AuxPartFluGWh!N$2,FALSE)*HLOOKUP(N$3,AuxLinFluTotGWh!$B$5:$R$10,6,FALSE)</f>
        <v>0</v>
      </c>
      <c r="O32" s="98">
        <f ca="1">VLOOKUP($B32,AuxPartFluPorc!$B$4:$S$95,AuxPartFluGWh!O$2,FALSE)*HLOOKUP(O$3,AuxLinFluTotGWh!$B$5:$R$10,6,FALSE)</f>
        <v>0</v>
      </c>
      <c r="P32" s="98">
        <f ca="1">VLOOKUP($B32,AuxPartFluPorc!$B$4:$S$95,AuxPartFluGWh!P$2,FALSE)*HLOOKUP(P$3,AuxLinFluTotGWh!$B$5:$R$10,6,FALSE)</f>
        <v>1.8882134537236053</v>
      </c>
      <c r="Q32" s="98">
        <f ca="1">VLOOKUP($B32,AuxPartFluPorc!$B$4:$S$95,AuxPartFluGWh!Q$2,FALSE)*HLOOKUP(Q$3,AuxLinFluTotGWh!$B$5:$R$10,6,FALSE)</f>
        <v>0.92127064002828241</v>
      </c>
      <c r="R32" s="98">
        <f ca="1">VLOOKUP($B32,AuxPartFluPorc!$B$4:$S$95,AuxPartFluGWh!R$2,FALSE)*HLOOKUP(R$3,AuxLinFluTotGWh!$B$5:$R$10,6,FALSE)</f>
        <v>8.8201069885456063E-2</v>
      </c>
      <c r="S32" s="98">
        <f ca="1">VLOOKUP($B32,AuxPartFluPorc!$B$4:$S$95,AuxPartFluGWh!S$2,FALSE)*HLOOKUP(S$3,AuxLinFluTotGWh!$B$5:$R$10,6,FALSE)</f>
        <v>15.278932956238531</v>
      </c>
      <c r="X32" s="70">
        <v>4.5073575800000002E-4</v>
      </c>
      <c r="Y32" s="70">
        <v>4.3786514399999998E-4</v>
      </c>
      <c r="Z32" s="70">
        <v>4.0585827800000002E-4</v>
      </c>
      <c r="AA32" s="70">
        <v>3.51806345E-4</v>
      </c>
      <c r="AB32" s="70">
        <v>3.9511521399999999E-4</v>
      </c>
      <c r="AC32" s="70">
        <v>3.7420880499999999E-4</v>
      </c>
      <c r="AD32" s="70">
        <v>3.4041032900000002E-4</v>
      </c>
      <c r="AE32" s="70">
        <v>2.94754704E-4</v>
      </c>
      <c r="AF32" s="7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0">
        <v>0</v>
      </c>
      <c r="AN32" s="70">
        <v>3.4731197999999998E-5</v>
      </c>
      <c r="AO32" s="70">
        <v>3.3099775000000003E-5</v>
      </c>
      <c r="AP32" s="70">
        <v>3.1082167000000002E-5</v>
      </c>
      <c r="AQ32" s="70">
        <v>2.8403289E-5</v>
      </c>
      <c r="AR32" s="70">
        <v>2.8555589000000002E-4</v>
      </c>
      <c r="AS32" s="70">
        <v>3.8552936600000002E-4</v>
      </c>
      <c r="AT32" s="70">
        <v>3.6609127099999998E-4</v>
      </c>
      <c r="AU32" s="70">
        <v>3.5474180199999999E-4</v>
      </c>
      <c r="AV32" s="70">
        <v>1.9814887E-5</v>
      </c>
      <c r="AW32" s="70">
        <v>4.4881839999999997E-5</v>
      </c>
      <c r="AX32" s="70">
        <v>4.7818938999999997E-5</v>
      </c>
      <c r="AY32" s="70">
        <v>4.5826187999999999E-5</v>
      </c>
      <c r="AZ32" s="70">
        <v>7.9584254799999997E-3</v>
      </c>
      <c r="BA32" s="70">
        <v>6.5264879650000001E-3</v>
      </c>
      <c r="BB32" s="70">
        <v>3.686910183E-3</v>
      </c>
      <c r="BC32" s="70">
        <v>3.4767345539999999E-3</v>
      </c>
      <c r="BD32" s="70">
        <v>0</v>
      </c>
      <c r="BE32" s="70">
        <v>0</v>
      </c>
      <c r="BF32" s="70">
        <v>0</v>
      </c>
      <c r="BG32" s="70">
        <v>0</v>
      </c>
      <c r="BH32" s="70">
        <v>0</v>
      </c>
      <c r="BI32" s="70">
        <v>0</v>
      </c>
      <c r="BJ32" s="70">
        <v>0</v>
      </c>
      <c r="BK32" s="70">
        <v>0</v>
      </c>
      <c r="BL32" s="70">
        <v>9.8961296899999999E-4</v>
      </c>
      <c r="BM32" s="70">
        <v>8.5213583599999998E-4</v>
      </c>
      <c r="BN32" s="70">
        <v>8.0333875800000002E-4</v>
      </c>
      <c r="BO32" s="70">
        <v>7.4180942200000001E-4</v>
      </c>
      <c r="BP32" s="70">
        <v>0</v>
      </c>
      <c r="BQ32" s="70">
        <v>0</v>
      </c>
      <c r="BR32" s="70">
        <v>0</v>
      </c>
      <c r="BS32" s="70">
        <v>0</v>
      </c>
      <c r="BT32" s="70">
        <v>0</v>
      </c>
      <c r="BU32" s="70">
        <v>0</v>
      </c>
      <c r="BV32" s="70">
        <v>0</v>
      </c>
      <c r="BW32" s="70">
        <v>0</v>
      </c>
      <c r="BX32" s="70">
        <v>4.5892357400000001E-4</v>
      </c>
      <c r="BY32" s="70">
        <v>4.3667578900000002E-4</v>
      </c>
      <c r="BZ32" s="70">
        <v>3.9131994500000002E-4</v>
      </c>
      <c r="CA32" s="70">
        <v>3.2683305000000002E-4</v>
      </c>
      <c r="CB32" s="70">
        <v>4.2045469200000001E-4</v>
      </c>
      <c r="CC32" s="70">
        <v>4.0234866099999998E-4</v>
      </c>
      <c r="CD32" s="70">
        <v>3.6841128299999997E-4</v>
      </c>
      <c r="CE32" s="70">
        <v>3.16176445E-4</v>
      </c>
      <c r="CF32" s="70">
        <v>4.6236209000000001E-5</v>
      </c>
      <c r="CG32" s="70">
        <v>4.3985714E-5</v>
      </c>
      <c r="CH32" s="70">
        <v>4.1294139000000002E-5</v>
      </c>
      <c r="CI32" s="70">
        <v>3.7611811000000001E-5</v>
      </c>
      <c r="CJ32" s="70">
        <v>0</v>
      </c>
      <c r="CK32" s="70">
        <v>0</v>
      </c>
      <c r="CL32" s="70">
        <v>0</v>
      </c>
      <c r="CM32" s="70">
        <v>0</v>
      </c>
    </row>
    <row r="33" spans="1:91" x14ac:dyDescent="0.25">
      <c r="A33" s="72" t="s">
        <v>260</v>
      </c>
      <c r="B33" s="72" t="s">
        <v>129</v>
      </c>
      <c r="C33" s="98">
        <f ca="1">VLOOKUP($B33,AuxPartFluPorc!$B$4:$S$95,AuxPartFluGWh!C$2,FALSE)*HLOOKUP(C$3,AuxLinFluTotGWh!$B$5:$R$10,6,FALSE)</f>
        <v>2.172243409881442</v>
      </c>
      <c r="D33" s="98">
        <f ca="1">VLOOKUP($B33,AuxPartFluPorc!$B$4:$S$95,AuxPartFluGWh!D$2,FALSE)*HLOOKUP(D$3,AuxLinFluTotGWh!$B$5:$R$10,6,FALSE)</f>
        <v>0.9129683597990923</v>
      </c>
      <c r="E33" s="98">
        <f ca="1">VLOOKUP($B33,AuxPartFluPorc!$B$4:$S$95,AuxPartFluGWh!E$2,FALSE)*HLOOKUP(E$3,AuxLinFluTotGWh!$B$5:$R$10,6,FALSE)</f>
        <v>0</v>
      </c>
      <c r="F33" s="98">
        <f ca="1">VLOOKUP($B33,AuxPartFluPorc!$B$4:$S$95,AuxPartFluGWh!F$2,FALSE)*HLOOKUP(F$3,AuxLinFluTotGWh!$B$5:$R$10,6,FALSE)</f>
        <v>0</v>
      </c>
      <c r="G33" s="98">
        <f ca="1">VLOOKUP($B33,AuxPartFluPorc!$B$4:$S$95,AuxPartFluGWh!G$2,FALSE)*HLOOKUP(G$3,AuxLinFluTotGWh!$B$5:$R$10,6,FALSE)</f>
        <v>0.17297945911995527</v>
      </c>
      <c r="H33" s="98">
        <f ca="1">VLOOKUP($B33,AuxPartFluPorc!$B$4:$S$95,AuxPartFluGWh!H$2,FALSE)*HLOOKUP(H$3,AuxLinFluTotGWh!$B$5:$R$10,6,FALSE)</f>
        <v>1.3234786940461163</v>
      </c>
      <c r="I33" s="98">
        <f ca="1">VLOOKUP($B33,AuxPartFluPorc!$B$4:$S$95,AuxPartFluGWh!I$2,FALSE)*HLOOKUP(I$3,AuxLinFluTotGWh!$B$5:$R$10,6,FALSE)</f>
        <v>0.44342418003012884</v>
      </c>
      <c r="J33" s="98">
        <f ca="1">VLOOKUP($B33,AuxPartFluPorc!$B$4:$S$95,AuxPartFluGWh!J$2,FALSE)*HLOOKUP(J$3,AuxLinFluTotGWh!$B$5:$R$10,6,FALSE)</f>
        <v>41.142905080302114</v>
      </c>
      <c r="K33" s="98">
        <f ca="1">VLOOKUP($B33,AuxPartFluPorc!$B$4:$S$95,AuxPartFluGWh!K$2,FALSE)*HLOOKUP(K$3,AuxLinFluTotGWh!$B$5:$R$10,6,FALSE)</f>
        <v>0</v>
      </c>
      <c r="L33" s="98">
        <f ca="1">VLOOKUP($B33,AuxPartFluPorc!$B$4:$S$95,AuxPartFluGWh!L$2,FALSE)*HLOOKUP(L$3,AuxLinFluTotGWh!$B$5:$R$10,6,FALSE)</f>
        <v>0</v>
      </c>
      <c r="M33" s="98">
        <f ca="1">VLOOKUP($B33,AuxPartFluPorc!$B$4:$S$95,AuxPartFluGWh!M$2,FALSE)*HLOOKUP(M$3,AuxLinFluTotGWh!$B$5:$R$10,6,FALSE)</f>
        <v>4.020377721936395</v>
      </c>
      <c r="N33" s="98">
        <f ca="1">VLOOKUP($B33,AuxPartFluPorc!$B$4:$S$95,AuxPartFluGWh!N$2,FALSE)*HLOOKUP(N$3,AuxLinFluTotGWh!$B$5:$R$10,6,FALSE)</f>
        <v>0</v>
      </c>
      <c r="O33" s="98">
        <f ca="1">VLOOKUP($B33,AuxPartFluPorc!$B$4:$S$95,AuxPartFluGWh!O$2,FALSE)*HLOOKUP(O$3,AuxLinFluTotGWh!$B$5:$R$10,6,FALSE)</f>
        <v>0</v>
      </c>
      <c r="P33" s="98">
        <f ca="1">VLOOKUP($B33,AuxPartFluPorc!$B$4:$S$95,AuxPartFluGWh!P$2,FALSE)*HLOOKUP(P$3,AuxLinFluTotGWh!$B$5:$R$10,6,FALSE)</f>
        <v>4.0281472746461793</v>
      </c>
      <c r="Q33" s="98">
        <f ca="1">VLOOKUP($B33,AuxPartFluPorc!$B$4:$S$95,AuxPartFluGWh!Q$2,FALSE)*HLOOKUP(Q$3,AuxLinFluTotGWh!$B$5:$R$10,6,FALSE)</f>
        <v>1.9653595250864999</v>
      </c>
      <c r="R33" s="98">
        <f ca="1">VLOOKUP($B33,AuxPartFluPorc!$B$4:$S$95,AuxPartFluGWh!R$2,FALSE)*HLOOKUP(R$3,AuxLinFluTotGWh!$B$5:$R$10,6,FALSE)</f>
        <v>0.18816083521053292</v>
      </c>
      <c r="S33" s="98">
        <f ca="1">VLOOKUP($B33,AuxPartFluPorc!$B$4:$S$95,AuxPartFluGWh!S$2,FALSE)*HLOOKUP(S$3,AuxLinFluTotGWh!$B$5:$R$10,6,FALSE)</f>
        <v>32.594812395062696</v>
      </c>
      <c r="X33" s="70">
        <v>9.6155745399999996E-4</v>
      </c>
      <c r="Y33" s="70">
        <v>9.3409862499999996E-4</v>
      </c>
      <c r="Z33" s="70">
        <v>8.6581986100000001E-4</v>
      </c>
      <c r="AA33" s="70">
        <v>7.5051231699999998E-4</v>
      </c>
      <c r="AB33" s="70">
        <v>8.4290880000000002E-4</v>
      </c>
      <c r="AC33" s="70">
        <v>7.9830211900000004E-4</v>
      </c>
      <c r="AD33" s="70">
        <v>7.26205639E-4</v>
      </c>
      <c r="AE33" s="70">
        <v>6.2880341400000002E-4</v>
      </c>
      <c r="AF33" s="70">
        <v>0</v>
      </c>
      <c r="AG33" s="70">
        <v>0</v>
      </c>
      <c r="AH33" s="70">
        <v>0</v>
      </c>
      <c r="AI33" s="70">
        <v>0</v>
      </c>
      <c r="AJ33" s="70">
        <v>0</v>
      </c>
      <c r="AK33" s="70">
        <v>0</v>
      </c>
      <c r="AL33" s="70">
        <v>0</v>
      </c>
      <c r="AM33" s="70">
        <v>0</v>
      </c>
      <c r="AN33" s="70">
        <v>7.4092419000000001E-5</v>
      </c>
      <c r="AO33" s="70">
        <v>7.0611713000000002E-5</v>
      </c>
      <c r="AP33" s="70">
        <v>6.6307756999999998E-5</v>
      </c>
      <c r="AQ33" s="70">
        <v>6.0593349999999998E-5</v>
      </c>
      <c r="AR33" s="70">
        <v>6.0918149199999997E-4</v>
      </c>
      <c r="AS33" s="70">
        <v>8.2245157800000005E-4</v>
      </c>
      <c r="AT33" s="70">
        <v>7.8098276100000005E-4</v>
      </c>
      <c r="AU33" s="70">
        <v>7.5676858500000005E-4</v>
      </c>
      <c r="AV33" s="70">
        <v>4.2271436000000002E-5</v>
      </c>
      <c r="AW33" s="70">
        <v>9.5747058999999998E-5</v>
      </c>
      <c r="AX33" s="70">
        <v>1.02012497E-4</v>
      </c>
      <c r="AY33" s="70">
        <v>9.7761091000000004E-5</v>
      </c>
      <c r="AZ33" s="70">
        <v>1.6977730169000001E-2</v>
      </c>
      <c r="BA33" s="70">
        <v>1.3923006437E-2</v>
      </c>
      <c r="BB33" s="70">
        <v>7.8652690899999999E-3</v>
      </c>
      <c r="BC33" s="70">
        <v>7.4168956110000003E-3</v>
      </c>
      <c r="BD33" s="70">
        <v>0</v>
      </c>
      <c r="BE33" s="70">
        <v>0</v>
      </c>
      <c r="BF33" s="70">
        <v>0</v>
      </c>
      <c r="BG33" s="70">
        <v>0</v>
      </c>
      <c r="BH33" s="70">
        <v>0</v>
      </c>
      <c r="BI33" s="70">
        <v>0</v>
      </c>
      <c r="BJ33" s="70">
        <v>0</v>
      </c>
      <c r="BK33" s="70">
        <v>0</v>
      </c>
      <c r="BL33" s="70">
        <v>2.1111449399999998E-3</v>
      </c>
      <c r="BM33" s="70">
        <v>1.81786048E-3</v>
      </c>
      <c r="BN33" s="70">
        <v>1.7137711920000001E-3</v>
      </c>
      <c r="BO33" s="70">
        <v>1.582516092E-3</v>
      </c>
      <c r="BP33" s="70">
        <v>0</v>
      </c>
      <c r="BQ33" s="70">
        <v>0</v>
      </c>
      <c r="BR33" s="70">
        <v>0</v>
      </c>
      <c r="BS33" s="70">
        <v>0</v>
      </c>
      <c r="BT33" s="70">
        <v>0</v>
      </c>
      <c r="BU33" s="70">
        <v>0</v>
      </c>
      <c r="BV33" s="70">
        <v>0</v>
      </c>
      <c r="BW33" s="70">
        <v>0</v>
      </c>
      <c r="BX33" s="70">
        <v>9.7902300400000007E-4</v>
      </c>
      <c r="BY33" s="70">
        <v>9.3156844E-4</v>
      </c>
      <c r="BZ33" s="70">
        <v>8.3480872599999995E-4</v>
      </c>
      <c r="CA33" s="70">
        <v>6.97236122E-4</v>
      </c>
      <c r="CB33" s="70">
        <v>8.9695819999999996E-4</v>
      </c>
      <c r="CC33" s="70">
        <v>8.5833676999999998E-4</v>
      </c>
      <c r="CD33" s="70">
        <v>7.8593654699999997E-4</v>
      </c>
      <c r="CE33" s="70">
        <v>6.7450693200000003E-4</v>
      </c>
      <c r="CF33" s="70">
        <v>9.863606E-5</v>
      </c>
      <c r="CG33" s="70">
        <v>9.3835054E-5</v>
      </c>
      <c r="CH33" s="70">
        <v>8.8094726999999996E-5</v>
      </c>
      <c r="CI33" s="70">
        <v>8.0237512999999994E-5</v>
      </c>
      <c r="CJ33" s="70">
        <v>0</v>
      </c>
      <c r="CK33" s="70">
        <v>0</v>
      </c>
      <c r="CL33" s="70">
        <v>0</v>
      </c>
      <c r="CM33" s="70">
        <v>0</v>
      </c>
    </row>
    <row r="34" spans="1:91" x14ac:dyDescent="0.25">
      <c r="A34" s="72" t="s">
        <v>260</v>
      </c>
      <c r="B34" s="72" t="s">
        <v>128</v>
      </c>
      <c r="C34" s="98">
        <f ca="1">VLOOKUP($B34,AuxPartFluPorc!$B$4:$S$95,AuxPartFluGWh!C$2,FALSE)*HLOOKUP(C$3,AuxLinFluTotGWh!$B$5:$R$10,6,FALSE)</f>
        <v>2.7252403223330632</v>
      </c>
      <c r="D34" s="98">
        <f ca="1">VLOOKUP($B34,AuxPartFluPorc!$B$4:$S$95,AuxPartFluGWh!D$2,FALSE)*HLOOKUP(D$3,AuxLinFluTotGWh!$B$5:$R$10,6,FALSE)</f>
        <v>1.1502551845504367</v>
      </c>
      <c r="E34" s="98">
        <f ca="1">VLOOKUP($B34,AuxPartFluPorc!$B$4:$S$95,AuxPartFluGWh!E$2,FALSE)*HLOOKUP(E$3,AuxLinFluTotGWh!$B$5:$R$10,6,FALSE)</f>
        <v>0</v>
      </c>
      <c r="F34" s="98">
        <f ca="1">VLOOKUP($B34,AuxPartFluPorc!$B$4:$S$95,AuxPartFluGWh!F$2,FALSE)*HLOOKUP(F$3,AuxLinFluTotGWh!$B$5:$R$10,6,FALSE)</f>
        <v>0</v>
      </c>
      <c r="G34" s="98">
        <f ca="1">VLOOKUP($B34,AuxPartFluPorc!$B$4:$S$95,AuxPartFluGWh!G$2,FALSE)*HLOOKUP(G$3,AuxLinFluTotGWh!$B$5:$R$10,6,FALSE)</f>
        <v>0.2162269142428539</v>
      </c>
      <c r="H34" s="98">
        <f ca="1">VLOOKUP($B34,AuxPartFluPorc!$B$4:$S$95,AuxPartFluGWh!H$2,FALSE)*HLOOKUP(H$3,AuxLinFluTotGWh!$B$5:$R$10,6,FALSE)</f>
        <v>1.6449990437474573</v>
      </c>
      <c r="I34" s="98">
        <f ca="1">VLOOKUP($B34,AuxPartFluPorc!$B$4:$S$95,AuxPartFluGWh!I$2,FALSE)*HLOOKUP(I$3,AuxLinFluTotGWh!$B$5:$R$10,6,FALSE)</f>
        <v>0.55770145567890017</v>
      </c>
      <c r="J34" s="98">
        <f ca="1">VLOOKUP($B34,AuxPartFluPorc!$B$4:$S$95,AuxPartFluGWh!J$2,FALSE)*HLOOKUP(J$3,AuxLinFluTotGWh!$B$5:$R$10,6,FALSE)</f>
        <v>1.2616283231885095</v>
      </c>
      <c r="K34" s="98">
        <f ca="1">VLOOKUP($B34,AuxPartFluPorc!$B$4:$S$95,AuxPartFluGWh!K$2,FALSE)*HLOOKUP(K$3,AuxLinFluTotGWh!$B$5:$R$10,6,FALSE)</f>
        <v>1.6022557696714115</v>
      </c>
      <c r="L34" s="98">
        <f ca="1">VLOOKUP($B34,AuxPartFluPorc!$B$4:$S$95,AuxPartFluGWh!L$2,FALSE)*HLOOKUP(L$3,AuxLinFluTotGWh!$B$5:$R$10,6,FALSE)</f>
        <v>0</v>
      </c>
      <c r="M34" s="98">
        <f ca="1">VLOOKUP($B34,AuxPartFluPorc!$B$4:$S$95,AuxPartFluGWh!M$2,FALSE)*HLOOKUP(M$3,AuxLinFluTotGWh!$B$5:$R$10,6,FALSE)</f>
        <v>4.9769351509062165</v>
      </c>
      <c r="N34" s="98">
        <f ca="1">VLOOKUP($B34,AuxPartFluPorc!$B$4:$S$95,AuxPartFluGWh!N$2,FALSE)*HLOOKUP(N$3,AuxLinFluTotGWh!$B$5:$R$10,6,FALSE)</f>
        <v>0</v>
      </c>
      <c r="O34" s="98">
        <f ca="1">VLOOKUP($B34,AuxPartFluPorc!$B$4:$S$95,AuxPartFluGWh!O$2,FALSE)*HLOOKUP(O$3,AuxLinFluTotGWh!$B$5:$R$10,6,FALSE)</f>
        <v>0</v>
      </c>
      <c r="P34" s="98">
        <f ca="1">VLOOKUP($B34,AuxPartFluPorc!$B$4:$S$95,AuxPartFluGWh!P$2,FALSE)*HLOOKUP(P$3,AuxLinFluTotGWh!$B$5:$R$10,6,FALSE)</f>
        <v>5.047864843622377</v>
      </c>
      <c r="Q34" s="98">
        <f ca="1">VLOOKUP($B34,AuxPartFluPorc!$B$4:$S$95,AuxPartFluGWh!Q$2,FALSE)*HLOOKUP(Q$3,AuxLinFluTotGWh!$B$5:$R$10,6,FALSE)</f>
        <v>2.469287601946375</v>
      </c>
      <c r="R34" s="98">
        <f ca="1">VLOOKUP($B34,AuxPartFluPorc!$B$4:$S$95,AuxPartFluGWh!R$2,FALSE)*HLOOKUP(R$3,AuxLinFluTotGWh!$B$5:$R$10,6,FALSE)</f>
        <v>0.23520391463869092</v>
      </c>
      <c r="S34" s="98">
        <f ca="1">VLOOKUP($B34,AuxPartFluPorc!$B$4:$S$95,AuxPartFluGWh!S$2,FALSE)*HLOOKUP(S$3,AuxLinFluTotGWh!$B$5:$R$10,6,FALSE)</f>
        <v>3.2586977699972035E-2</v>
      </c>
      <c r="X34" s="70">
        <v>1.2047947569999999E-3</v>
      </c>
      <c r="Y34" s="70">
        <v>1.1715596089999999E-3</v>
      </c>
      <c r="Z34" s="70">
        <v>1.087208518E-3</v>
      </c>
      <c r="AA34" s="70">
        <v>9.4248662499999997E-4</v>
      </c>
      <c r="AB34" s="70">
        <v>1.058823001E-3</v>
      </c>
      <c r="AC34" s="70">
        <v>1.0053137469999999E-3</v>
      </c>
      <c r="AD34" s="70">
        <v>9.1687129300000001E-4</v>
      </c>
      <c r="AE34" s="70">
        <v>7.9395033500000004E-4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0">
        <v>0</v>
      </c>
      <c r="AM34" s="70">
        <v>0</v>
      </c>
      <c r="AN34" s="70">
        <v>9.2617508999999997E-5</v>
      </c>
      <c r="AO34" s="70">
        <v>8.8266169999999997E-5</v>
      </c>
      <c r="AP34" s="70">
        <v>8.2884976000000005E-5</v>
      </c>
      <c r="AQ34" s="70">
        <v>7.5741961000000001E-5</v>
      </c>
      <c r="AR34" s="70">
        <v>7.6102297499999999E-4</v>
      </c>
      <c r="AS34" s="70">
        <v>1.0221001739999999E-3</v>
      </c>
      <c r="AT34" s="70">
        <v>9.6891264599999996E-4</v>
      </c>
      <c r="AU34" s="70">
        <v>9.3871838700000003E-4</v>
      </c>
      <c r="AV34" s="70">
        <v>5.3147788E-5</v>
      </c>
      <c r="AW34" s="70">
        <v>1.20428496E-4</v>
      </c>
      <c r="AX34" s="70">
        <v>1.28299227E-4</v>
      </c>
      <c r="AY34" s="70">
        <v>1.22970821E-4</v>
      </c>
      <c r="AZ34" s="70">
        <v>7.4216437999999994E-5</v>
      </c>
      <c r="BA34" s="70">
        <v>1.8277719800000001E-4</v>
      </c>
      <c r="BB34" s="70">
        <v>5.7774521699999995E-4</v>
      </c>
      <c r="BC34" s="70">
        <v>5.8143864400000001E-4</v>
      </c>
      <c r="BD34" s="70">
        <v>4.6490558599999998E-4</v>
      </c>
      <c r="BE34" s="70">
        <v>4.4693371099999998E-4</v>
      </c>
      <c r="BF34" s="70">
        <v>4.2359970499999998E-4</v>
      </c>
      <c r="BG34" s="70">
        <v>3.9240163900000001E-4</v>
      </c>
      <c r="BH34" s="70">
        <v>0</v>
      </c>
      <c r="BI34" s="70">
        <v>0</v>
      </c>
      <c r="BJ34" s="70">
        <v>0</v>
      </c>
      <c r="BK34" s="70">
        <v>0</v>
      </c>
      <c r="BL34" s="70">
        <v>2.6210401949999999E-3</v>
      </c>
      <c r="BM34" s="70">
        <v>2.2513849170000002E-3</v>
      </c>
      <c r="BN34" s="70">
        <v>2.117307783E-3</v>
      </c>
      <c r="BO34" s="70">
        <v>1.9546538569999998E-3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1.2259153470000001E-3</v>
      </c>
      <c r="BY34" s="70">
        <v>1.1673274460000001E-3</v>
      </c>
      <c r="BZ34" s="70">
        <v>1.0468519350000001E-3</v>
      </c>
      <c r="CA34" s="70">
        <v>8.7403817799999999E-4</v>
      </c>
      <c r="CB34" s="70">
        <v>1.1248473519999999E-3</v>
      </c>
      <c r="CC34" s="70">
        <v>1.0780727460000001E-3</v>
      </c>
      <c r="CD34" s="70">
        <v>9.8877841299999992E-4</v>
      </c>
      <c r="CE34" s="70">
        <v>8.4857146599999999E-4</v>
      </c>
      <c r="CF34" s="70">
        <v>1.2329634999999999E-4</v>
      </c>
      <c r="CG34" s="70">
        <v>1.1729588900000001E-4</v>
      </c>
      <c r="CH34" s="70">
        <v>1.10119396E-4</v>
      </c>
      <c r="CI34" s="70">
        <v>1.00298062E-4</v>
      </c>
      <c r="CJ34" s="70">
        <v>0</v>
      </c>
      <c r="CK34" s="70">
        <v>0</v>
      </c>
      <c r="CL34" s="70">
        <v>0</v>
      </c>
      <c r="CM34" s="70">
        <v>0</v>
      </c>
    </row>
    <row r="35" spans="1:91" x14ac:dyDescent="0.25">
      <c r="A35" s="72" t="s">
        <v>260</v>
      </c>
      <c r="B35" s="72" t="s">
        <v>132</v>
      </c>
      <c r="C35" s="98">
        <f ca="1">VLOOKUP($B35,AuxPartFluPorc!$B$4:$S$95,AuxPartFluGWh!C$2,FALSE)*HLOOKUP(C$3,AuxLinFluTotGWh!$B$5:$R$10,6,FALSE)</f>
        <v>4.087851875214076</v>
      </c>
      <c r="D35" s="98">
        <f ca="1">VLOOKUP($B35,AuxPartFluPorc!$B$4:$S$95,AuxPartFluGWh!D$2,FALSE)*HLOOKUP(D$3,AuxLinFluTotGWh!$B$5:$R$10,6,FALSE)</f>
        <v>1.7253837659036684</v>
      </c>
      <c r="E35" s="98">
        <f ca="1">VLOOKUP($B35,AuxPartFluPorc!$B$4:$S$95,AuxPartFluGWh!E$2,FALSE)*HLOOKUP(E$3,AuxLinFluTotGWh!$B$5:$R$10,6,FALSE)</f>
        <v>0</v>
      </c>
      <c r="F35" s="98">
        <f ca="1">VLOOKUP($B35,AuxPartFluPorc!$B$4:$S$95,AuxPartFluGWh!F$2,FALSE)*HLOOKUP(F$3,AuxLinFluTotGWh!$B$5:$R$10,6,FALSE)</f>
        <v>0</v>
      </c>
      <c r="G35" s="98">
        <f ca="1">VLOOKUP($B35,AuxPartFluPorc!$B$4:$S$95,AuxPartFluGWh!G$2,FALSE)*HLOOKUP(G$3,AuxLinFluTotGWh!$B$5:$R$10,6,FALSE)</f>
        <v>0.32433892119259089</v>
      </c>
      <c r="H35" s="98">
        <f ca="1">VLOOKUP($B35,AuxPartFluPorc!$B$4:$S$95,AuxPartFluGWh!H$2,FALSE)*HLOOKUP(H$3,AuxLinFluTotGWh!$B$5:$R$10,6,FALSE)</f>
        <v>2.4675031475004809</v>
      </c>
      <c r="I35" s="98">
        <f ca="1">VLOOKUP($B35,AuxPartFluPorc!$B$4:$S$95,AuxPartFluGWh!I$2,FALSE)*HLOOKUP(I$3,AuxLinFluTotGWh!$B$5:$R$10,6,FALSE)</f>
        <v>0.83655028139669252</v>
      </c>
      <c r="J35" s="98">
        <f ca="1">VLOOKUP($B35,AuxPartFluPorc!$B$4:$S$95,AuxPartFluGWh!J$2,FALSE)*HLOOKUP(J$3,AuxLinFluTotGWh!$B$5:$R$10,6,FALSE)</f>
        <v>1.8924527115109582</v>
      </c>
      <c r="K35" s="98">
        <f ca="1">VLOOKUP($B35,AuxPartFluPorc!$B$4:$S$95,AuxPartFluGWh!K$2,FALSE)*HLOOKUP(K$3,AuxLinFluTotGWh!$B$5:$R$10,6,FALSE)</f>
        <v>2.4033832441694036</v>
      </c>
      <c r="L35" s="98">
        <f ca="1">VLOOKUP($B35,AuxPartFluPorc!$B$4:$S$95,AuxPartFluGWh!L$2,FALSE)*HLOOKUP(L$3,AuxLinFluTotGWh!$B$5:$R$10,6,FALSE)</f>
        <v>0</v>
      </c>
      <c r="M35" s="98">
        <f ca="1">VLOOKUP($B35,AuxPartFluPorc!$B$4:$S$95,AuxPartFluGWh!M$2,FALSE)*HLOOKUP(M$3,AuxLinFluTotGWh!$B$5:$R$10,6,FALSE)</f>
        <v>7.4654000604978235</v>
      </c>
      <c r="N35" s="98">
        <f ca="1">VLOOKUP($B35,AuxPartFluPorc!$B$4:$S$95,AuxPartFluGWh!N$2,FALSE)*HLOOKUP(N$3,AuxLinFluTotGWh!$B$5:$R$10,6,FALSE)</f>
        <v>0</v>
      </c>
      <c r="O35" s="98">
        <f ca="1">VLOOKUP($B35,AuxPartFluPorc!$B$4:$S$95,AuxPartFluGWh!O$2,FALSE)*HLOOKUP(O$3,AuxLinFluTotGWh!$B$5:$R$10,6,FALSE)</f>
        <v>0</v>
      </c>
      <c r="P35" s="98">
        <f ca="1">VLOOKUP($B35,AuxPartFluPorc!$B$4:$S$95,AuxPartFluGWh!P$2,FALSE)*HLOOKUP(P$3,AuxLinFluTotGWh!$B$5:$R$10,6,FALSE)</f>
        <v>7.5717658991971035</v>
      </c>
      <c r="Q35" s="98">
        <f ca="1">VLOOKUP($B35,AuxPartFluPorc!$B$4:$S$95,AuxPartFluGWh!Q$2,FALSE)*HLOOKUP(Q$3,AuxLinFluTotGWh!$B$5:$R$10,6,FALSE)</f>
        <v>3.7039218665446865</v>
      </c>
      <c r="R35" s="98">
        <f ca="1">VLOOKUP($B35,AuxPartFluPorc!$B$4:$S$95,AuxPartFluGWh!R$2,FALSE)*HLOOKUP(R$3,AuxLinFluTotGWh!$B$5:$R$10,6,FALSE)</f>
        <v>0.35280224358541612</v>
      </c>
      <c r="S35" s="98">
        <f ca="1">VLOOKUP($B35,AuxPartFluPorc!$B$4:$S$95,AuxPartFluGWh!S$2,FALSE)*HLOOKUP(S$3,AuxLinFluTotGWh!$B$5:$R$10,6,FALSE)</f>
        <v>4.8880882999577414E-2</v>
      </c>
      <c r="X35" s="70">
        <v>1.807194724E-3</v>
      </c>
      <c r="Y35" s="70">
        <v>1.757339728E-3</v>
      </c>
      <c r="Z35" s="70">
        <v>1.6308048490000001E-3</v>
      </c>
      <c r="AA35" s="70">
        <v>1.413721045E-3</v>
      </c>
      <c r="AB35" s="70">
        <v>1.5882468219999999E-3</v>
      </c>
      <c r="AC35" s="70">
        <v>1.5079706200000001E-3</v>
      </c>
      <c r="AD35" s="70">
        <v>1.375309689E-3</v>
      </c>
      <c r="AE35" s="70">
        <v>1.1909136789999999E-3</v>
      </c>
      <c r="AF35" s="70">
        <v>0</v>
      </c>
      <c r="AG35" s="70">
        <v>0</v>
      </c>
      <c r="AH35" s="70">
        <v>0</v>
      </c>
      <c r="AI35" s="70">
        <v>0</v>
      </c>
      <c r="AJ35" s="70">
        <v>0</v>
      </c>
      <c r="AK35" s="70">
        <v>0</v>
      </c>
      <c r="AL35" s="70">
        <v>0</v>
      </c>
      <c r="AM35" s="70">
        <v>0</v>
      </c>
      <c r="AN35" s="70">
        <v>1.3892384299999999E-4</v>
      </c>
      <c r="AO35" s="70">
        <v>1.3239866399999999E-4</v>
      </c>
      <c r="AP35" s="70">
        <v>1.2432818299999999E-4</v>
      </c>
      <c r="AQ35" s="70">
        <v>1.1361295699999999E-4</v>
      </c>
      <c r="AR35" s="70">
        <v>1.1415346749999999E-3</v>
      </c>
      <c r="AS35" s="70">
        <v>1.533157167E-3</v>
      </c>
      <c r="AT35" s="70">
        <v>1.4533713299999999E-3</v>
      </c>
      <c r="AU35" s="70">
        <v>1.4080783810000001E-3</v>
      </c>
      <c r="AV35" s="70">
        <v>7.9721513999999997E-5</v>
      </c>
      <c r="AW35" s="70">
        <v>1.8064255499999999E-4</v>
      </c>
      <c r="AX35" s="70">
        <v>1.9244779000000001E-4</v>
      </c>
      <c r="AY35" s="70">
        <v>1.8445619E-4</v>
      </c>
      <c r="AZ35" s="70">
        <v>1.11324957E-4</v>
      </c>
      <c r="BA35" s="70">
        <v>2.7416542800000001E-4</v>
      </c>
      <c r="BB35" s="70">
        <v>8.6662447100000004E-4</v>
      </c>
      <c r="BC35" s="70">
        <v>8.72162869E-4</v>
      </c>
      <c r="BD35" s="70">
        <v>6.9736206900000003E-4</v>
      </c>
      <c r="BE35" s="70">
        <v>6.7039753600000001E-4</v>
      </c>
      <c r="BF35" s="70">
        <v>6.3539646599999997E-4</v>
      </c>
      <c r="BG35" s="70">
        <v>5.88604448E-4</v>
      </c>
      <c r="BH35" s="70">
        <v>0</v>
      </c>
      <c r="BI35" s="70">
        <v>0</v>
      </c>
      <c r="BJ35" s="70">
        <v>0</v>
      </c>
      <c r="BK35" s="70">
        <v>0</v>
      </c>
      <c r="BL35" s="70">
        <v>3.9315548800000003E-3</v>
      </c>
      <c r="BM35" s="70">
        <v>3.3770775370000001E-3</v>
      </c>
      <c r="BN35" s="70">
        <v>3.1759560250000001E-3</v>
      </c>
      <c r="BO35" s="70">
        <v>2.931986895E-3</v>
      </c>
      <c r="BP35" s="70">
        <v>0</v>
      </c>
      <c r="BQ35" s="70">
        <v>0</v>
      </c>
      <c r="BR35" s="70">
        <v>0</v>
      </c>
      <c r="BS35" s="70">
        <v>0</v>
      </c>
      <c r="BT35" s="70">
        <v>0</v>
      </c>
      <c r="BU35" s="70">
        <v>0</v>
      </c>
      <c r="BV35" s="70">
        <v>0</v>
      </c>
      <c r="BW35" s="70">
        <v>0</v>
      </c>
      <c r="BX35" s="70">
        <v>1.838860347E-3</v>
      </c>
      <c r="BY35" s="70">
        <v>1.75098875E-3</v>
      </c>
      <c r="BZ35" s="70">
        <v>1.5702680030000001E-3</v>
      </c>
      <c r="CA35" s="70">
        <v>1.3110554519999999E-3</v>
      </c>
      <c r="CB35" s="70">
        <v>1.6872698820000001E-3</v>
      </c>
      <c r="CC35" s="70">
        <v>1.6171106059999999E-3</v>
      </c>
      <c r="CD35" s="70">
        <v>1.483161057E-3</v>
      </c>
      <c r="CE35" s="70">
        <v>1.2728478169999999E-3</v>
      </c>
      <c r="CF35" s="70">
        <v>1.8494372200000001E-4</v>
      </c>
      <c r="CG35" s="70">
        <v>1.75941608E-4</v>
      </c>
      <c r="CH35" s="70">
        <v>1.6517597200000001E-4</v>
      </c>
      <c r="CI35" s="70">
        <v>1.5044628600000001E-4</v>
      </c>
      <c r="CJ35" s="70">
        <v>0</v>
      </c>
      <c r="CK35" s="70">
        <v>0</v>
      </c>
      <c r="CL35" s="70">
        <v>0</v>
      </c>
      <c r="CM35" s="70">
        <v>0</v>
      </c>
    </row>
    <row r="36" spans="1:91" x14ac:dyDescent="0.25">
      <c r="A36" s="72" t="s">
        <v>260</v>
      </c>
      <c r="B36" s="72" t="s">
        <v>89</v>
      </c>
      <c r="C36" s="98">
        <f ca="1">VLOOKUP($B36,AuxPartFluPorc!$B$4:$S$95,AuxPartFluGWh!C$2,FALSE)*HLOOKUP(C$3,AuxLinFluTotGWh!$B$5:$R$10,6,FALSE)</f>
        <v>24.8084245704019</v>
      </c>
      <c r="D36" s="98">
        <f ca="1">VLOOKUP($B36,AuxPartFluPorc!$B$4:$S$95,AuxPartFluGWh!D$2,FALSE)*HLOOKUP(D$3,AuxLinFluTotGWh!$B$5:$R$10,6,FALSE)</f>
        <v>10.530556375458971</v>
      </c>
      <c r="E36" s="98">
        <f ca="1">VLOOKUP($B36,AuxPartFluPorc!$B$4:$S$95,AuxPartFluGWh!E$2,FALSE)*HLOOKUP(E$3,AuxLinFluTotGWh!$B$5:$R$10,6,FALSE)</f>
        <v>0</v>
      </c>
      <c r="F36" s="98">
        <f ca="1">VLOOKUP($B36,AuxPartFluPorc!$B$4:$S$95,AuxPartFluGWh!F$2,FALSE)*HLOOKUP(F$3,AuxLinFluTotGWh!$B$5:$R$10,6,FALSE)</f>
        <v>0</v>
      </c>
      <c r="G36" s="98">
        <f ca="1">VLOOKUP($B36,AuxPartFluPorc!$B$4:$S$95,AuxPartFluGWh!G$2,FALSE)*HLOOKUP(G$3,AuxLinFluTotGWh!$B$5:$R$10,6,FALSE)</f>
        <v>1.9373113462909335</v>
      </c>
      <c r="H36" s="98">
        <f ca="1">VLOOKUP($B36,AuxPartFluPorc!$B$4:$S$95,AuxPartFluGWh!H$2,FALSE)*HLOOKUP(H$3,AuxLinFluTotGWh!$B$5:$R$10,6,FALSE)</f>
        <v>16.075263461504381</v>
      </c>
      <c r="I36" s="98">
        <f ca="1">VLOOKUP($B36,AuxPartFluPorc!$B$4:$S$95,AuxPartFluGWh!I$2,FALSE)*HLOOKUP(I$3,AuxLinFluTotGWh!$B$5:$R$10,6,FALSE)</f>
        <v>5.3633137706569904</v>
      </c>
      <c r="J36" s="98">
        <f ca="1">VLOOKUP($B36,AuxPartFluPorc!$B$4:$S$95,AuxPartFluGWh!J$2,FALSE)*HLOOKUP(J$3,AuxLinFluTotGWh!$B$5:$R$10,6,FALSE)</f>
        <v>13.87994183077604</v>
      </c>
      <c r="K36" s="98">
        <f ca="1">VLOOKUP($B36,AuxPartFluPorc!$B$4:$S$95,AuxPartFluGWh!K$2,FALSE)*HLOOKUP(K$3,AuxLinFluTotGWh!$B$5:$R$10,6,FALSE)</f>
        <v>14.579695578281703</v>
      </c>
      <c r="L36" s="98">
        <f ca="1">VLOOKUP($B36,AuxPartFluPorc!$B$4:$S$95,AuxPartFluGWh!L$2,FALSE)*HLOOKUP(L$3,AuxLinFluTotGWh!$B$5:$R$10,6,FALSE)</f>
        <v>0</v>
      </c>
      <c r="M36" s="98">
        <f ca="1">VLOOKUP($B36,AuxPartFluPorc!$B$4:$S$95,AuxPartFluGWh!M$2,FALSE)*HLOOKUP(M$3,AuxLinFluTotGWh!$B$5:$R$10,6,FALSE)</f>
        <v>48.587464038452765</v>
      </c>
      <c r="N36" s="98">
        <f ca="1">VLOOKUP($B36,AuxPartFluPorc!$B$4:$S$95,AuxPartFluGWh!N$2,FALSE)*HLOOKUP(N$3,AuxLinFluTotGWh!$B$5:$R$10,6,FALSE)</f>
        <v>0</v>
      </c>
      <c r="O36" s="98">
        <f ca="1">VLOOKUP($B36,AuxPartFluPorc!$B$4:$S$95,AuxPartFluGWh!O$2,FALSE)*HLOOKUP(O$3,AuxLinFluTotGWh!$B$5:$R$10,6,FALSE)</f>
        <v>0</v>
      </c>
      <c r="P36" s="98">
        <f ca="1">VLOOKUP($B36,AuxPartFluPorc!$B$4:$S$95,AuxPartFluGWh!P$2,FALSE)*HLOOKUP(P$3,AuxLinFluTotGWh!$B$5:$R$10,6,FALSE)</f>
        <v>45.003139366861504</v>
      </c>
      <c r="Q36" s="98">
        <f ca="1">VLOOKUP($B36,AuxPartFluPorc!$B$4:$S$95,AuxPartFluGWh!Q$2,FALSE)*HLOOKUP(Q$3,AuxLinFluTotGWh!$B$5:$R$10,6,FALSE)</f>
        <v>22.433614272289113</v>
      </c>
      <c r="R36" s="98">
        <f ca="1">VLOOKUP($B36,AuxPartFluPorc!$B$4:$S$95,AuxPartFluGWh!R$2,FALSE)*HLOOKUP(R$3,AuxLinFluTotGWh!$B$5:$R$10,6,FALSE)</f>
        <v>2.1360936964720429</v>
      </c>
      <c r="S36" s="98">
        <f ca="1">VLOOKUP($B36,AuxPartFluPorc!$B$4:$S$95,AuxPartFluGWh!S$2,FALSE)*HLOOKUP(S$3,AuxLinFluTotGWh!$B$5:$R$10,6,FALSE)</f>
        <v>0.43553455389959572</v>
      </c>
      <c r="X36" s="70">
        <v>1.1475943634000001E-2</v>
      </c>
      <c r="Y36" s="70">
        <v>1.0895261666E-2</v>
      </c>
      <c r="Z36" s="70">
        <v>9.7510678579999996E-3</v>
      </c>
      <c r="AA36" s="70">
        <v>7.9869040039999995E-3</v>
      </c>
      <c r="AB36" s="70">
        <v>1.0206479294000001E-2</v>
      </c>
      <c r="AC36" s="70">
        <v>9.3928223459999998E-3</v>
      </c>
      <c r="AD36" s="70">
        <v>8.2266430979999992E-3</v>
      </c>
      <c r="AE36" s="70">
        <v>6.7337012670000002E-3</v>
      </c>
      <c r="AF36" s="70">
        <v>0</v>
      </c>
      <c r="AG36" s="70">
        <v>0</v>
      </c>
      <c r="AH36" s="70">
        <v>0</v>
      </c>
      <c r="AI36" s="70">
        <v>0</v>
      </c>
      <c r="AJ36" s="70">
        <v>0</v>
      </c>
      <c r="AK36" s="70">
        <v>0</v>
      </c>
      <c r="AL36" s="70">
        <v>0</v>
      </c>
      <c r="AM36" s="70">
        <v>0</v>
      </c>
      <c r="AN36" s="70">
        <v>8.2937608800000002E-4</v>
      </c>
      <c r="AO36" s="70">
        <v>7.9109622599999999E-4</v>
      </c>
      <c r="AP36" s="70">
        <v>7.4218386000000003E-4</v>
      </c>
      <c r="AQ36" s="70">
        <v>6.7923049800000003E-4</v>
      </c>
      <c r="AR36" s="70">
        <v>7.241830956E-3</v>
      </c>
      <c r="AS36" s="70">
        <v>9.7504385660000005E-3</v>
      </c>
      <c r="AT36" s="70">
        <v>9.5149519320000004E-3</v>
      </c>
      <c r="AU36" s="70">
        <v>9.5595751029999999E-3</v>
      </c>
      <c r="AV36" s="70">
        <v>4.8721117399999999E-4</v>
      </c>
      <c r="AW36" s="70">
        <v>1.1381446189999999E-3</v>
      </c>
      <c r="AX36" s="70">
        <v>1.256319831E-3</v>
      </c>
      <c r="AY36" s="70">
        <v>1.203994513E-3</v>
      </c>
      <c r="AZ36" s="70">
        <v>1.1676393670000001E-3</v>
      </c>
      <c r="BA36" s="70">
        <v>2.2464866950000001E-3</v>
      </c>
      <c r="BB36" s="70">
        <v>6.0861413850000004E-3</v>
      </c>
      <c r="BC36" s="70">
        <v>6.0799640040000002E-3</v>
      </c>
      <c r="BD36" s="70">
        <v>4.2200546340000001E-3</v>
      </c>
      <c r="BE36" s="70">
        <v>4.0661493480000001E-3</v>
      </c>
      <c r="BF36" s="70">
        <v>3.8501600990000001E-3</v>
      </c>
      <c r="BG36" s="70">
        <v>3.58608862E-3</v>
      </c>
      <c r="BH36" s="70">
        <v>0</v>
      </c>
      <c r="BI36" s="70">
        <v>0</v>
      </c>
      <c r="BJ36" s="70">
        <v>0</v>
      </c>
      <c r="BK36" s="70">
        <v>0</v>
      </c>
      <c r="BL36" s="70">
        <v>2.6315921935E-2</v>
      </c>
      <c r="BM36" s="70">
        <v>2.2171633374999999E-2</v>
      </c>
      <c r="BN36" s="70">
        <v>2.0307515645E-2</v>
      </c>
      <c r="BO36" s="70">
        <v>1.8524746660000001E-2</v>
      </c>
      <c r="BP36" s="70">
        <v>0</v>
      </c>
      <c r="BQ36" s="70">
        <v>0</v>
      </c>
      <c r="BR36" s="70">
        <v>0</v>
      </c>
      <c r="BS36" s="70">
        <v>0</v>
      </c>
      <c r="BT36" s="70">
        <v>0</v>
      </c>
      <c r="BU36" s="70">
        <v>0</v>
      </c>
      <c r="BV36" s="70">
        <v>0</v>
      </c>
      <c r="BW36" s="70">
        <v>0</v>
      </c>
      <c r="BX36" s="70">
        <v>1.1474465301999999E-2</v>
      </c>
      <c r="BY36" s="70">
        <v>1.0644580074E-2</v>
      </c>
      <c r="BZ36" s="70">
        <v>9.1404132230000004E-3</v>
      </c>
      <c r="CA36" s="70">
        <v>7.2022535169999997E-3</v>
      </c>
      <c r="CB36" s="70">
        <v>1.0807823944000001E-2</v>
      </c>
      <c r="CC36" s="70">
        <v>1.0005836153E-2</v>
      </c>
      <c r="CD36" s="70">
        <v>8.8016944459999996E-3</v>
      </c>
      <c r="CE36" s="70">
        <v>7.0907213910000001E-3</v>
      </c>
      <c r="CF36" s="70">
        <v>1.118924835E-3</v>
      </c>
      <c r="CG36" s="70">
        <v>1.065837774E-3</v>
      </c>
      <c r="CH36" s="70">
        <v>9.9850384200000008E-4</v>
      </c>
      <c r="CI36" s="70">
        <v>9.1274943500000002E-4</v>
      </c>
      <c r="CJ36" s="70">
        <v>0</v>
      </c>
      <c r="CK36" s="70">
        <v>0</v>
      </c>
      <c r="CL36" s="70">
        <v>0</v>
      </c>
      <c r="CM36" s="70">
        <v>0</v>
      </c>
    </row>
    <row r="37" spans="1:91" x14ac:dyDescent="0.25">
      <c r="A37" s="72" t="s">
        <v>260</v>
      </c>
      <c r="B37" s="72" t="s">
        <v>90</v>
      </c>
      <c r="C37" s="98">
        <f ca="1">VLOOKUP($B37,AuxPartFluPorc!$B$4:$S$95,AuxPartFluGWh!C$2,FALSE)*HLOOKUP(C$3,AuxLinFluTotGWh!$B$5:$R$10,6,FALSE)</f>
        <v>24.991450909448165</v>
      </c>
      <c r="D37" s="98">
        <f ca="1">VLOOKUP($B37,AuxPartFluPorc!$B$4:$S$95,AuxPartFluGWh!D$2,FALSE)*HLOOKUP(D$3,AuxLinFluTotGWh!$B$5:$R$10,6,FALSE)</f>
        <v>10.611751394422493</v>
      </c>
      <c r="E37" s="98">
        <f ca="1">VLOOKUP($B37,AuxPartFluPorc!$B$4:$S$95,AuxPartFluGWh!E$2,FALSE)*HLOOKUP(E$3,AuxLinFluTotGWh!$B$5:$R$10,6,FALSE)</f>
        <v>0</v>
      </c>
      <c r="F37" s="98">
        <f ca="1">VLOOKUP($B37,AuxPartFluPorc!$B$4:$S$95,AuxPartFluGWh!F$2,FALSE)*HLOOKUP(F$3,AuxLinFluTotGWh!$B$5:$R$10,6,FALSE)</f>
        <v>0</v>
      </c>
      <c r="G37" s="98">
        <f ca="1">VLOOKUP($B37,AuxPartFluPorc!$B$4:$S$95,AuxPartFluGWh!G$2,FALSE)*HLOOKUP(G$3,AuxLinFluTotGWh!$B$5:$R$10,6,FALSE)</f>
        <v>1.9458739929845839</v>
      </c>
      <c r="H37" s="98">
        <f ca="1">VLOOKUP($B37,AuxPartFluPorc!$B$4:$S$95,AuxPartFluGWh!H$2,FALSE)*HLOOKUP(H$3,AuxLinFluTotGWh!$B$5:$R$10,6,FALSE)</f>
        <v>15.991778650994993</v>
      </c>
      <c r="I37" s="98">
        <f ca="1">VLOOKUP($B37,AuxPartFluPorc!$B$4:$S$95,AuxPartFluGWh!I$2,FALSE)*HLOOKUP(I$3,AuxLinFluTotGWh!$B$5:$R$10,6,FALSE)</f>
        <v>5.2638060377973295</v>
      </c>
      <c r="J37" s="98">
        <f ca="1">VLOOKUP($B37,AuxPartFluPorc!$B$4:$S$95,AuxPartFluGWh!J$2,FALSE)*HLOOKUP(J$3,AuxLinFluTotGWh!$B$5:$R$10,6,FALSE)</f>
        <v>14.066337947211801</v>
      </c>
      <c r="K37" s="98">
        <f ca="1">VLOOKUP($B37,AuxPartFluPorc!$B$4:$S$95,AuxPartFluGWh!K$2,FALSE)*HLOOKUP(K$3,AuxLinFluTotGWh!$B$5:$R$10,6,FALSE)</f>
        <v>14.663198546307145</v>
      </c>
      <c r="L37" s="98">
        <f ca="1">VLOOKUP($B37,AuxPartFluPorc!$B$4:$S$95,AuxPartFluGWh!L$2,FALSE)*HLOOKUP(L$3,AuxLinFluTotGWh!$B$5:$R$10,6,FALSE)</f>
        <v>0</v>
      </c>
      <c r="M37" s="98">
        <f ca="1">VLOOKUP($B37,AuxPartFluPorc!$B$4:$S$95,AuxPartFluGWh!M$2,FALSE)*HLOOKUP(M$3,AuxLinFluTotGWh!$B$5:$R$10,6,FALSE)</f>
        <v>48.983997471355814</v>
      </c>
      <c r="N37" s="98">
        <f ca="1">VLOOKUP($B37,AuxPartFluPorc!$B$4:$S$95,AuxPartFluGWh!N$2,FALSE)*HLOOKUP(N$3,AuxLinFluTotGWh!$B$5:$R$10,6,FALSE)</f>
        <v>0</v>
      </c>
      <c r="O37" s="98">
        <f ca="1">VLOOKUP($B37,AuxPartFluPorc!$B$4:$S$95,AuxPartFluGWh!O$2,FALSE)*HLOOKUP(O$3,AuxLinFluTotGWh!$B$5:$R$10,6,FALSE)</f>
        <v>0</v>
      </c>
      <c r="P37" s="98">
        <f ca="1">VLOOKUP($B37,AuxPartFluPorc!$B$4:$S$95,AuxPartFluGWh!P$2,FALSE)*HLOOKUP(P$3,AuxLinFluTotGWh!$B$5:$R$10,6,FALSE)</f>
        <v>45.346439650533398</v>
      </c>
      <c r="Q37" s="98">
        <f ca="1">VLOOKUP($B37,AuxPartFluPorc!$B$4:$S$95,AuxPartFluGWh!Q$2,FALSE)*HLOOKUP(Q$3,AuxLinFluTotGWh!$B$5:$R$10,6,FALSE)</f>
        <v>22.610201474414389</v>
      </c>
      <c r="R37" s="98">
        <f ca="1">VLOOKUP($B37,AuxPartFluPorc!$B$4:$S$95,AuxPartFluGWh!R$2,FALSE)*HLOOKUP(R$3,AuxLinFluTotGWh!$B$5:$R$10,6,FALSE)</f>
        <v>2.1434425082455681</v>
      </c>
      <c r="S37" s="98">
        <f ca="1">VLOOKUP($B37,AuxPartFluPorc!$B$4:$S$95,AuxPartFluGWh!S$2,FALSE)*HLOOKUP(S$3,AuxLinFluTotGWh!$B$5:$R$10,6,FALSE)</f>
        <v>0.43928095252161081</v>
      </c>
      <c r="X37" s="70">
        <v>1.1532539969E-2</v>
      </c>
      <c r="Y37" s="70">
        <v>1.0948643048000001E-2</v>
      </c>
      <c r="Z37" s="70">
        <v>9.8432673170000002E-3</v>
      </c>
      <c r="AA37" s="70">
        <v>8.0806358180000003E-3</v>
      </c>
      <c r="AB37" s="70">
        <v>1.0209637027E-2</v>
      </c>
      <c r="AC37" s="70">
        <v>9.4720485500000007E-3</v>
      </c>
      <c r="AD37" s="70">
        <v>8.3277483549999993E-3</v>
      </c>
      <c r="AE37" s="70">
        <v>6.8166814799999996E-3</v>
      </c>
      <c r="AF37" s="70">
        <v>0</v>
      </c>
      <c r="AG37" s="70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0">
        <v>0</v>
      </c>
      <c r="AN37" s="70">
        <v>8.34158594E-4</v>
      </c>
      <c r="AO37" s="70">
        <v>7.9611999999999999E-4</v>
      </c>
      <c r="AP37" s="70">
        <v>7.4198389899999997E-4</v>
      </c>
      <c r="AQ37" s="70">
        <v>6.83068895E-4</v>
      </c>
      <c r="AR37" s="70">
        <v>6.8650162510000001E-3</v>
      </c>
      <c r="AS37" s="70">
        <v>9.8578153470000006E-3</v>
      </c>
      <c r="AT37" s="70">
        <v>9.5407805189999997E-3</v>
      </c>
      <c r="AU37" s="70">
        <v>9.6158761770000004E-3</v>
      </c>
      <c r="AV37" s="70">
        <v>4.1389520799999999E-4</v>
      </c>
      <c r="AW37" s="70">
        <v>1.123690898E-3</v>
      </c>
      <c r="AX37" s="70">
        <v>1.263428322E-3</v>
      </c>
      <c r="AY37" s="70">
        <v>1.208852616E-3</v>
      </c>
      <c r="AZ37" s="70">
        <v>1.2277687270000001E-3</v>
      </c>
      <c r="BA37" s="70">
        <v>2.2786218730000002E-3</v>
      </c>
      <c r="BB37" s="70">
        <v>6.1384136270000002E-3</v>
      </c>
      <c r="BC37" s="70">
        <v>6.1446568209999998E-3</v>
      </c>
      <c r="BD37" s="70">
        <v>4.2587984060000004E-3</v>
      </c>
      <c r="BE37" s="70">
        <v>4.094779592E-3</v>
      </c>
      <c r="BF37" s="70">
        <v>3.8506700700000002E-3</v>
      </c>
      <c r="BG37" s="70">
        <v>3.6082525670000001E-3</v>
      </c>
      <c r="BH37" s="70">
        <v>0</v>
      </c>
      <c r="BI37" s="70">
        <v>0</v>
      </c>
      <c r="BJ37" s="70">
        <v>0</v>
      </c>
      <c r="BK37" s="70">
        <v>0</v>
      </c>
      <c r="BL37" s="70">
        <v>2.6469024486000001E-2</v>
      </c>
      <c r="BM37" s="70">
        <v>2.2361991958999999E-2</v>
      </c>
      <c r="BN37" s="70">
        <v>2.0478584481000001E-2</v>
      </c>
      <c r="BO37" s="70">
        <v>1.8722853739000001E-2</v>
      </c>
      <c r="BP37" s="70">
        <v>0</v>
      </c>
      <c r="BQ37" s="70">
        <v>0</v>
      </c>
      <c r="BR37" s="70">
        <v>0</v>
      </c>
      <c r="BS37" s="70">
        <v>0</v>
      </c>
      <c r="BT37" s="70">
        <v>0</v>
      </c>
      <c r="BU37" s="70">
        <v>0</v>
      </c>
      <c r="BV37" s="70">
        <v>0</v>
      </c>
      <c r="BW37" s="70">
        <v>0</v>
      </c>
      <c r="BX37" s="70">
        <v>1.1528842637999999E-2</v>
      </c>
      <c r="BY37" s="70">
        <v>1.0726976692E-2</v>
      </c>
      <c r="BZ37" s="70">
        <v>9.2088099909999992E-3</v>
      </c>
      <c r="CA37" s="70">
        <v>7.2904826970000003E-3</v>
      </c>
      <c r="CB37" s="70">
        <v>1.0834313753000001E-2</v>
      </c>
      <c r="CC37" s="70">
        <v>1.0072279799E-2</v>
      </c>
      <c r="CD37" s="70">
        <v>8.904802836E-3</v>
      </c>
      <c r="CE37" s="70">
        <v>7.1836130710000003E-3</v>
      </c>
      <c r="CF37" s="70">
        <v>1.1242491200000001E-3</v>
      </c>
      <c r="CG37" s="70">
        <v>1.07151291E-3</v>
      </c>
      <c r="CH37" s="70">
        <v>9.9733965200000008E-4</v>
      </c>
      <c r="CI37" s="70">
        <v>9.1700574399999999E-4</v>
      </c>
      <c r="CJ37" s="70">
        <v>0</v>
      </c>
      <c r="CK37" s="70">
        <v>0</v>
      </c>
      <c r="CL37" s="70">
        <v>0</v>
      </c>
      <c r="CM37" s="70">
        <v>0</v>
      </c>
    </row>
    <row r="38" spans="1:91" x14ac:dyDescent="0.25">
      <c r="A38" s="72" t="s">
        <v>260</v>
      </c>
      <c r="B38" s="72" t="s">
        <v>91</v>
      </c>
      <c r="C38" s="98">
        <f ca="1">VLOOKUP($B38,AuxPartFluPorc!$B$4:$S$95,AuxPartFluGWh!C$2,FALSE)*HLOOKUP(C$3,AuxLinFluTotGWh!$B$5:$R$10,6,FALSE)</f>
        <v>40.0142715644186</v>
      </c>
      <c r="D38" s="98">
        <f ca="1">VLOOKUP($B38,AuxPartFluPorc!$B$4:$S$95,AuxPartFluGWh!D$2,FALSE)*HLOOKUP(D$3,AuxLinFluTotGWh!$B$5:$R$10,6,FALSE)</f>
        <v>16.977329796427721</v>
      </c>
      <c r="E38" s="98">
        <f ca="1">VLOOKUP($B38,AuxPartFluPorc!$B$4:$S$95,AuxPartFluGWh!E$2,FALSE)*HLOOKUP(E$3,AuxLinFluTotGWh!$B$5:$R$10,6,FALSE)</f>
        <v>0</v>
      </c>
      <c r="F38" s="98">
        <f ca="1">VLOOKUP($B38,AuxPartFluPorc!$B$4:$S$95,AuxPartFluGWh!F$2,FALSE)*HLOOKUP(F$3,AuxLinFluTotGWh!$B$5:$R$10,6,FALSE)</f>
        <v>0</v>
      </c>
      <c r="G38" s="98">
        <f ca="1">VLOOKUP($B38,AuxPartFluPorc!$B$4:$S$95,AuxPartFluGWh!G$2,FALSE)*HLOOKUP(G$3,AuxLinFluTotGWh!$B$5:$R$10,6,FALSE)</f>
        <v>3.1121496643389732</v>
      </c>
      <c r="H38" s="98">
        <f ca="1">VLOOKUP($B38,AuxPartFluPorc!$B$4:$S$95,AuxPartFluGWh!H$2,FALSE)*HLOOKUP(H$3,AuxLinFluTotGWh!$B$5:$R$10,6,FALSE)</f>
        <v>25.650445026574769</v>
      </c>
      <c r="I38" s="98">
        <f ca="1">VLOOKUP($B38,AuxPartFluPorc!$B$4:$S$95,AuxPartFluGWh!I$2,FALSE)*HLOOKUP(I$3,AuxLinFluTotGWh!$B$5:$R$10,6,FALSE)</f>
        <v>8.5880622414210954</v>
      </c>
      <c r="J38" s="98">
        <f ca="1">VLOOKUP($B38,AuxPartFluPorc!$B$4:$S$95,AuxPartFluGWh!J$2,FALSE)*HLOOKUP(J$3,AuxLinFluTotGWh!$B$5:$R$10,6,FALSE)</f>
        <v>22.328571168608082</v>
      </c>
      <c r="K38" s="98">
        <f ca="1">VLOOKUP($B38,AuxPartFluPorc!$B$4:$S$95,AuxPartFluGWh!K$2,FALSE)*HLOOKUP(K$3,AuxLinFluTotGWh!$B$5:$R$10,6,FALSE)</f>
        <v>23.349352640866972</v>
      </c>
      <c r="L38" s="98">
        <f ca="1">VLOOKUP($B38,AuxPartFluPorc!$B$4:$S$95,AuxPartFluGWh!L$2,FALSE)*HLOOKUP(L$3,AuxLinFluTotGWh!$B$5:$R$10,6,FALSE)</f>
        <v>0</v>
      </c>
      <c r="M38" s="98">
        <f ca="1">VLOOKUP($B38,AuxPartFluPorc!$B$4:$S$95,AuxPartFluGWh!M$2,FALSE)*HLOOKUP(M$3,AuxLinFluTotGWh!$B$5:$R$10,6,FALSE)</f>
        <v>77.566739383120407</v>
      </c>
      <c r="N38" s="98">
        <f ca="1">VLOOKUP($B38,AuxPartFluPorc!$B$4:$S$95,AuxPartFluGWh!N$2,FALSE)*HLOOKUP(N$3,AuxLinFluTotGWh!$B$5:$R$10,6,FALSE)</f>
        <v>0</v>
      </c>
      <c r="O38" s="98">
        <f ca="1">VLOOKUP($B38,AuxPartFluPorc!$B$4:$S$95,AuxPartFluGWh!O$2,FALSE)*HLOOKUP(O$3,AuxLinFluTotGWh!$B$5:$R$10,6,FALSE)</f>
        <v>0</v>
      </c>
      <c r="P38" s="98">
        <f ca="1">VLOOKUP($B38,AuxPartFluPorc!$B$4:$S$95,AuxPartFluGWh!P$2,FALSE)*HLOOKUP(P$3,AuxLinFluTotGWh!$B$5:$R$10,6,FALSE)</f>
        <v>72.781197756822039</v>
      </c>
      <c r="Q38" s="98">
        <f ca="1">VLOOKUP($B38,AuxPartFluPorc!$B$4:$S$95,AuxPartFluGWh!Q$2,FALSE)*HLOOKUP(Q$3,AuxLinFluTotGWh!$B$5:$R$10,6,FALSE)</f>
        <v>36.21619603328562</v>
      </c>
      <c r="R38" s="98">
        <f ca="1">VLOOKUP($B38,AuxPartFluPorc!$B$4:$S$95,AuxPartFluGWh!R$2,FALSE)*HLOOKUP(R$3,AuxLinFluTotGWh!$B$5:$R$10,6,FALSE)</f>
        <v>3.419552423328982</v>
      </c>
      <c r="S38" s="98">
        <f ca="1">VLOOKUP($B38,AuxPartFluPorc!$B$4:$S$95,AuxPartFluGWh!S$2,FALSE)*HLOOKUP(S$3,AuxLinFluTotGWh!$B$5:$R$10,6,FALSE)</f>
        <v>0.70258892459685229</v>
      </c>
      <c r="X38" s="70">
        <v>1.8353345258E-2</v>
      </c>
      <c r="Y38" s="70">
        <v>1.7506111147999999E-2</v>
      </c>
      <c r="Z38" s="70">
        <v>1.5848604070000001E-2</v>
      </c>
      <c r="AA38" s="70">
        <v>1.2985265883000001E-2</v>
      </c>
      <c r="AB38" s="70">
        <v>1.6313606195999999E-2</v>
      </c>
      <c r="AC38" s="70">
        <v>1.5090023567E-2</v>
      </c>
      <c r="AD38" s="70">
        <v>1.3363015911E-2</v>
      </c>
      <c r="AE38" s="70">
        <v>1.0950306684000001E-2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0">
        <v>0</v>
      </c>
      <c r="AN38" s="70">
        <v>1.3317976960000001E-3</v>
      </c>
      <c r="AO38" s="70">
        <v>1.268720775E-3</v>
      </c>
      <c r="AP38" s="70">
        <v>1.195045384E-3</v>
      </c>
      <c r="AQ38" s="70">
        <v>1.0910056700000001E-3</v>
      </c>
      <c r="AR38" s="70">
        <v>1.1620119018999999E-2</v>
      </c>
      <c r="AS38" s="70">
        <v>1.5592030725000001E-2</v>
      </c>
      <c r="AT38" s="70">
        <v>1.5127870388E-2</v>
      </c>
      <c r="AU38" s="70">
        <v>1.5209853597E-2</v>
      </c>
      <c r="AV38" s="70">
        <v>7.8163406399999998E-4</v>
      </c>
      <c r="AW38" s="70">
        <v>1.8458025379999999E-3</v>
      </c>
      <c r="AX38" s="70">
        <v>1.9975429760000002E-3</v>
      </c>
      <c r="AY38" s="70">
        <v>1.917242439E-3</v>
      </c>
      <c r="AZ38" s="70">
        <v>1.8890472959999999E-3</v>
      </c>
      <c r="BA38" s="70">
        <v>3.6116726149999999E-3</v>
      </c>
      <c r="BB38" s="70">
        <v>9.7922609739999993E-3</v>
      </c>
      <c r="BC38" s="70">
        <v>9.7708350170000006E-3</v>
      </c>
      <c r="BD38" s="70">
        <v>6.7553090810000003E-3</v>
      </c>
      <c r="BE38" s="70">
        <v>6.4992724729999998E-3</v>
      </c>
      <c r="BF38" s="70">
        <v>6.1818584489999997E-3</v>
      </c>
      <c r="BG38" s="70">
        <v>5.7430358319999998E-3</v>
      </c>
      <c r="BH38" s="70">
        <v>0</v>
      </c>
      <c r="BI38" s="70">
        <v>0</v>
      </c>
      <c r="BJ38" s="70">
        <v>0</v>
      </c>
      <c r="BK38" s="70">
        <v>0</v>
      </c>
      <c r="BL38" s="70">
        <v>4.1950168326999999E-2</v>
      </c>
      <c r="BM38" s="70">
        <v>3.4941854586999999E-2</v>
      </c>
      <c r="BN38" s="70">
        <v>3.2704165564E-2</v>
      </c>
      <c r="BO38" s="70">
        <v>2.9804244739999999E-2</v>
      </c>
      <c r="BP38" s="70">
        <v>0</v>
      </c>
      <c r="BQ38" s="70">
        <v>0</v>
      </c>
      <c r="BR38" s="70">
        <v>0</v>
      </c>
      <c r="BS38" s="70">
        <v>0</v>
      </c>
      <c r="BT38" s="70">
        <v>0</v>
      </c>
      <c r="BU38" s="70">
        <v>0</v>
      </c>
      <c r="BV38" s="70">
        <v>0</v>
      </c>
      <c r="BW38" s="70">
        <v>0</v>
      </c>
      <c r="BX38" s="70">
        <v>1.8372855811E-2</v>
      </c>
      <c r="BY38" s="70">
        <v>1.7174780529000001E-2</v>
      </c>
      <c r="BZ38" s="70">
        <v>1.4907977714000001E-2</v>
      </c>
      <c r="CA38" s="70">
        <v>1.1746479287999999E-2</v>
      </c>
      <c r="CB38" s="70">
        <v>1.7285474296000001E-2</v>
      </c>
      <c r="CC38" s="70">
        <v>1.6093215266000001E-2</v>
      </c>
      <c r="CD38" s="70">
        <v>1.4324236297E-2</v>
      </c>
      <c r="CE38" s="70">
        <v>1.155433093E-2</v>
      </c>
      <c r="CF38" s="70">
        <v>1.7904057220000001E-3</v>
      </c>
      <c r="CG38" s="70">
        <v>1.70324998E-3</v>
      </c>
      <c r="CH38" s="70">
        <v>1.6024263880000001E-3</v>
      </c>
      <c r="CI38" s="70">
        <v>1.460999686E-3</v>
      </c>
      <c r="CJ38" s="70">
        <v>0</v>
      </c>
      <c r="CK38" s="70">
        <v>0</v>
      </c>
      <c r="CL38" s="70">
        <v>0</v>
      </c>
      <c r="CM38" s="70">
        <v>0</v>
      </c>
    </row>
    <row r="39" spans="1:91" x14ac:dyDescent="0.25">
      <c r="A39" s="72" t="s">
        <v>260</v>
      </c>
      <c r="B39" s="72" t="s">
        <v>92</v>
      </c>
      <c r="C39" s="98">
        <f ca="1">VLOOKUP($B39,AuxPartFluPorc!$B$4:$S$95,AuxPartFluGWh!C$2,FALSE)*HLOOKUP(C$3,AuxLinFluTotGWh!$B$5:$R$10,6,FALSE)</f>
        <v>39.102223617767528</v>
      </c>
      <c r="D39" s="98">
        <f ca="1">VLOOKUP($B39,AuxPartFluPorc!$B$4:$S$95,AuxPartFluGWh!D$2,FALSE)*HLOOKUP(D$3,AuxLinFluTotGWh!$B$5:$R$10,6,FALSE)</f>
        <v>16.562807920358448</v>
      </c>
      <c r="E39" s="98">
        <f ca="1">VLOOKUP($B39,AuxPartFluPorc!$B$4:$S$95,AuxPartFluGWh!E$2,FALSE)*HLOOKUP(E$3,AuxLinFluTotGWh!$B$5:$R$10,6,FALSE)</f>
        <v>0</v>
      </c>
      <c r="F39" s="98">
        <f ca="1">VLOOKUP($B39,AuxPartFluPorc!$B$4:$S$95,AuxPartFluGWh!F$2,FALSE)*HLOOKUP(F$3,AuxLinFluTotGWh!$B$5:$R$10,6,FALSE)</f>
        <v>0</v>
      </c>
      <c r="G39" s="98">
        <f ca="1">VLOOKUP($B39,AuxPartFluPorc!$B$4:$S$95,AuxPartFluGWh!G$2,FALSE)*HLOOKUP(G$3,AuxLinFluTotGWh!$B$5:$R$10,6,FALSE)</f>
        <v>3.0529136396269387</v>
      </c>
      <c r="H39" s="98">
        <f ca="1">VLOOKUP($B39,AuxPartFluPorc!$B$4:$S$95,AuxPartFluGWh!H$2,FALSE)*HLOOKUP(H$3,AuxLinFluTotGWh!$B$5:$R$10,6,FALSE)</f>
        <v>24.873006334029505</v>
      </c>
      <c r="I39" s="98">
        <f ca="1">VLOOKUP($B39,AuxPartFluPorc!$B$4:$S$95,AuxPartFluGWh!I$2,FALSE)*HLOOKUP(I$3,AuxLinFluTotGWh!$B$5:$R$10,6,FALSE)</f>
        <v>8.2817202542804136</v>
      </c>
      <c r="J39" s="98">
        <f ca="1">VLOOKUP($B39,AuxPartFluPorc!$B$4:$S$95,AuxPartFluGWh!J$2,FALSE)*HLOOKUP(J$3,AuxLinFluTotGWh!$B$5:$R$10,6,FALSE)</f>
        <v>21.592257550235619</v>
      </c>
      <c r="K39" s="98">
        <f ca="1">VLOOKUP($B39,AuxPartFluPorc!$B$4:$S$95,AuxPartFluGWh!K$2,FALSE)*HLOOKUP(K$3,AuxLinFluTotGWh!$B$5:$R$10,6,FALSE)</f>
        <v>22.871097144783636</v>
      </c>
      <c r="L39" s="98">
        <f ca="1">VLOOKUP($B39,AuxPartFluPorc!$B$4:$S$95,AuxPartFluGWh!L$2,FALSE)*HLOOKUP(L$3,AuxLinFluTotGWh!$B$5:$R$10,6,FALSE)</f>
        <v>0</v>
      </c>
      <c r="M39" s="98">
        <f ca="1">VLOOKUP($B39,AuxPartFluPorc!$B$4:$S$95,AuxPartFluGWh!M$2,FALSE)*HLOOKUP(M$3,AuxLinFluTotGWh!$B$5:$R$10,6,FALSE)</f>
        <v>76.215103413354271</v>
      </c>
      <c r="N39" s="98">
        <f ca="1">VLOOKUP($B39,AuxPartFluPorc!$B$4:$S$95,AuxPartFluGWh!N$2,FALSE)*HLOOKUP(N$3,AuxLinFluTotGWh!$B$5:$R$10,6,FALSE)</f>
        <v>0</v>
      </c>
      <c r="O39" s="98">
        <f ca="1">VLOOKUP($B39,AuxPartFluPorc!$B$4:$S$95,AuxPartFluGWh!O$2,FALSE)*HLOOKUP(O$3,AuxLinFluTotGWh!$B$5:$R$10,6,FALSE)</f>
        <v>0</v>
      </c>
      <c r="P39" s="98">
        <f ca="1">VLOOKUP($B39,AuxPartFluPorc!$B$4:$S$95,AuxPartFluGWh!P$2,FALSE)*HLOOKUP(P$3,AuxLinFluTotGWh!$B$5:$R$10,6,FALSE)</f>
        <v>71.088419885495014</v>
      </c>
      <c r="Q39" s="98">
        <f ca="1">VLOOKUP($B39,AuxPartFluPorc!$B$4:$S$95,AuxPartFluGWh!Q$2,FALSE)*HLOOKUP(Q$3,AuxLinFluTotGWh!$B$5:$R$10,6,FALSE)</f>
        <v>35.341549692918008</v>
      </c>
      <c r="R39" s="98">
        <f ca="1">VLOOKUP($B39,AuxPartFluPorc!$B$4:$S$95,AuxPartFluGWh!R$2,FALSE)*HLOOKUP(R$3,AuxLinFluTotGWh!$B$5:$R$10,6,FALSE)</f>
        <v>3.3501620391768725</v>
      </c>
      <c r="S39" s="98">
        <f ca="1">VLOOKUP($B39,AuxPartFluPorc!$B$4:$S$95,AuxPartFluGWh!S$2,FALSE)*HLOOKUP(S$3,AuxLinFluTotGWh!$B$5:$R$10,6,FALSE)</f>
        <v>0.67062485541412387</v>
      </c>
      <c r="X39" s="70">
        <v>1.8012204587000001E-2</v>
      </c>
      <c r="Y39" s="70">
        <v>1.7085423400000001E-2</v>
      </c>
      <c r="Z39" s="70">
        <v>1.5459206287E-2</v>
      </c>
      <c r="AA39" s="70">
        <v>1.2661932805E-2</v>
      </c>
      <c r="AB39" s="70">
        <v>1.5904190070000001E-2</v>
      </c>
      <c r="AC39" s="70">
        <v>1.4732373631000001E-2</v>
      </c>
      <c r="AD39" s="70">
        <v>1.3044311495999999E-2</v>
      </c>
      <c r="AE39" s="70">
        <v>1.0675680921E-2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0">
        <v>0</v>
      </c>
      <c r="AN39" s="70">
        <v>1.3094282680000001E-3</v>
      </c>
      <c r="AO39" s="70">
        <v>1.2484668280000001E-3</v>
      </c>
      <c r="AP39" s="70">
        <v>1.1667999180000001E-3</v>
      </c>
      <c r="AQ39" s="70">
        <v>1.0688645389999999E-3</v>
      </c>
      <c r="AR39" s="70">
        <v>1.0714533455E-2</v>
      </c>
      <c r="AS39" s="70">
        <v>1.5348325135E-2</v>
      </c>
      <c r="AT39" s="70">
        <v>1.4815853578000001E-2</v>
      </c>
      <c r="AU39" s="70">
        <v>1.4926883887E-2</v>
      </c>
      <c r="AV39" s="70">
        <v>6.7124611799999998E-4</v>
      </c>
      <c r="AW39" s="70">
        <v>1.763243766E-3</v>
      </c>
      <c r="AX39" s="70">
        <v>1.9805812139999999E-3</v>
      </c>
      <c r="AY39" s="70">
        <v>1.893785436E-3</v>
      </c>
      <c r="AZ39" s="70">
        <v>1.8255119900000001E-3</v>
      </c>
      <c r="BA39" s="70">
        <v>3.3789279040000002E-3</v>
      </c>
      <c r="BB39" s="70">
        <v>9.5230296919999995E-3</v>
      </c>
      <c r="BC39" s="70">
        <v>9.5098344519999999E-3</v>
      </c>
      <c r="BD39" s="70">
        <v>6.6366480979999998E-3</v>
      </c>
      <c r="BE39" s="70">
        <v>6.3900099109999997E-3</v>
      </c>
      <c r="BF39" s="70">
        <v>6.023670997E-3</v>
      </c>
      <c r="BG39" s="70">
        <v>5.6134056480000001E-3</v>
      </c>
      <c r="BH39" s="70">
        <v>0</v>
      </c>
      <c r="BI39" s="70">
        <v>0</v>
      </c>
      <c r="BJ39" s="70">
        <v>0</v>
      </c>
      <c r="BK39" s="70">
        <v>0</v>
      </c>
      <c r="BL39" s="70">
        <v>4.1073373270999997E-2</v>
      </c>
      <c r="BM39" s="70">
        <v>3.4805222046999998E-2</v>
      </c>
      <c r="BN39" s="70">
        <v>3.1926978377000002E-2</v>
      </c>
      <c r="BO39" s="70">
        <v>2.916574311E-2</v>
      </c>
      <c r="BP39" s="70">
        <v>0</v>
      </c>
      <c r="BQ39" s="70">
        <v>0</v>
      </c>
      <c r="BR39" s="70">
        <v>0</v>
      </c>
      <c r="BS39" s="70">
        <v>0</v>
      </c>
      <c r="BT39" s="70">
        <v>0</v>
      </c>
      <c r="BU39" s="70">
        <v>0</v>
      </c>
      <c r="BV39" s="70">
        <v>0</v>
      </c>
      <c r="BW39" s="70">
        <v>0</v>
      </c>
      <c r="BX39" s="70">
        <v>1.8018580647000002E-2</v>
      </c>
      <c r="BY39" s="70">
        <v>1.6778161837999999E-2</v>
      </c>
      <c r="BZ39" s="70">
        <v>1.4516423713E-2</v>
      </c>
      <c r="CA39" s="70">
        <v>1.1442202847E-2</v>
      </c>
      <c r="CB39" s="70">
        <v>1.6894610689E-2</v>
      </c>
      <c r="CC39" s="70">
        <v>1.5694023634999998E-2</v>
      </c>
      <c r="CD39" s="70">
        <v>1.3973576822000001E-2</v>
      </c>
      <c r="CE39" s="70">
        <v>1.1263941649000001E-2</v>
      </c>
      <c r="CF39" s="70">
        <v>1.7582211750000001E-3</v>
      </c>
      <c r="CG39" s="70">
        <v>1.6741577100000001E-3</v>
      </c>
      <c r="CH39" s="70">
        <v>1.562309554E-3</v>
      </c>
      <c r="CI39" s="70">
        <v>1.4293354490000001E-3</v>
      </c>
      <c r="CJ39" s="70">
        <v>0</v>
      </c>
      <c r="CK39" s="70">
        <v>0</v>
      </c>
      <c r="CL39" s="70">
        <v>0</v>
      </c>
      <c r="CM39" s="70">
        <v>0</v>
      </c>
    </row>
    <row r="40" spans="1:91" x14ac:dyDescent="0.25">
      <c r="A40" s="72" t="s">
        <v>260</v>
      </c>
      <c r="B40" s="72" t="s">
        <v>107</v>
      </c>
      <c r="C40" s="98">
        <f ca="1">VLOOKUP($B40,AuxPartFluPorc!$B$4:$S$95,AuxPartFluGWh!C$2,FALSE)*HLOOKUP(C$3,AuxLinFluTotGWh!$B$5:$R$10,6,FALSE)</f>
        <v>64.315204084903982</v>
      </c>
      <c r="D40" s="98">
        <f ca="1">VLOOKUP($B40,AuxPartFluPorc!$B$4:$S$95,AuxPartFluGWh!D$2,FALSE)*HLOOKUP(D$3,AuxLinFluTotGWh!$B$5:$R$10,6,FALSE)</f>
        <v>27.799298415115597</v>
      </c>
      <c r="E40" s="98">
        <f ca="1">VLOOKUP($B40,AuxPartFluPorc!$B$4:$S$95,AuxPartFluGWh!E$2,FALSE)*HLOOKUP(E$3,AuxLinFluTotGWh!$B$5:$R$10,6,FALSE)</f>
        <v>0</v>
      </c>
      <c r="F40" s="98">
        <f ca="1">VLOOKUP($B40,AuxPartFluPorc!$B$4:$S$95,AuxPartFluGWh!F$2,FALSE)*HLOOKUP(F$3,AuxLinFluTotGWh!$B$5:$R$10,6,FALSE)</f>
        <v>0</v>
      </c>
      <c r="G40" s="98">
        <f ca="1">VLOOKUP($B40,AuxPartFluPorc!$B$4:$S$95,AuxPartFluGWh!G$2,FALSE)*HLOOKUP(G$3,AuxLinFluTotGWh!$B$5:$R$10,6,FALSE)</f>
        <v>4.9204997369023937</v>
      </c>
      <c r="H40" s="98">
        <f ca="1">VLOOKUP($B40,AuxPartFluPorc!$B$4:$S$95,AuxPartFluGWh!H$2,FALSE)*HLOOKUP(H$3,AuxLinFluTotGWh!$B$5:$R$10,6,FALSE)</f>
        <v>37.475670318968852</v>
      </c>
      <c r="I40" s="98">
        <f ca="1">VLOOKUP($B40,AuxPartFluPorc!$B$4:$S$95,AuxPartFluGWh!I$2,FALSE)*HLOOKUP(I$3,AuxLinFluTotGWh!$B$5:$R$10,6,FALSE)</f>
        <v>10.403917651597869</v>
      </c>
      <c r="J40" s="98">
        <f ca="1">VLOOKUP($B40,AuxPartFluPorc!$B$4:$S$95,AuxPartFluGWh!J$2,FALSE)*HLOOKUP(J$3,AuxLinFluTotGWh!$B$5:$R$10,6,FALSE)</f>
        <v>23.642249405562922</v>
      </c>
      <c r="K40" s="98">
        <f ca="1">VLOOKUP($B40,AuxPartFluPorc!$B$4:$S$95,AuxPartFluGWh!K$2,FALSE)*HLOOKUP(K$3,AuxLinFluTotGWh!$B$5:$R$10,6,FALSE)</f>
        <v>37.023612439761017</v>
      </c>
      <c r="L40" s="98">
        <f ca="1">VLOOKUP($B40,AuxPartFluPorc!$B$4:$S$95,AuxPartFluGWh!L$2,FALSE)*HLOOKUP(L$3,AuxLinFluTotGWh!$B$5:$R$10,6,FALSE)</f>
        <v>0</v>
      </c>
      <c r="M40" s="98">
        <f ca="1">VLOOKUP($B40,AuxPartFluPorc!$B$4:$S$95,AuxPartFluGWh!M$2,FALSE)*HLOOKUP(M$3,AuxLinFluTotGWh!$B$5:$R$10,6,FALSE)</f>
        <v>129.67225568498807</v>
      </c>
      <c r="N40" s="98">
        <f ca="1">VLOOKUP($B40,AuxPartFluPorc!$B$4:$S$95,AuxPartFluGWh!N$2,FALSE)*HLOOKUP(N$3,AuxLinFluTotGWh!$B$5:$R$10,6,FALSE)</f>
        <v>0</v>
      </c>
      <c r="O40" s="98">
        <f ca="1">VLOOKUP($B40,AuxPartFluPorc!$B$4:$S$95,AuxPartFluGWh!O$2,FALSE)*HLOOKUP(O$3,AuxLinFluTotGWh!$B$5:$R$10,6,FALSE)</f>
        <v>0</v>
      </c>
      <c r="P40" s="98">
        <f ca="1">VLOOKUP($B40,AuxPartFluPorc!$B$4:$S$95,AuxPartFluGWh!P$2,FALSE)*HLOOKUP(P$3,AuxLinFluTotGWh!$B$5:$R$10,6,FALSE)</f>
        <v>119.14990398178934</v>
      </c>
      <c r="Q40" s="98">
        <f ca="1">VLOOKUP($B40,AuxPartFluPorc!$B$4:$S$95,AuxPartFluGWh!Q$2,FALSE)*HLOOKUP(Q$3,AuxLinFluTotGWh!$B$5:$R$10,6,FALSE)</f>
        <v>58.916723769633649</v>
      </c>
      <c r="R40" s="98">
        <f ca="1">VLOOKUP($B40,AuxPartFluPorc!$B$4:$S$95,AuxPartFluGWh!R$2,FALSE)*HLOOKUP(R$3,AuxLinFluTotGWh!$B$5:$R$10,6,FALSE)</f>
        <v>5.4069766392546503</v>
      </c>
      <c r="S40" s="98">
        <f ca="1">VLOOKUP($B40,AuxPartFluPorc!$B$4:$S$95,AuxPartFluGWh!S$2,FALSE)*HLOOKUP(S$3,AuxLinFluTotGWh!$B$5:$R$10,6,FALSE)</f>
        <v>1.1384759372094384</v>
      </c>
      <c r="X40" s="70">
        <v>5.6308581337999999E-2</v>
      </c>
      <c r="Y40" s="70">
        <v>2.7077543055E-2</v>
      </c>
      <c r="Z40" s="70">
        <v>6.378166369E-3</v>
      </c>
      <c r="AA40" s="70">
        <v>1.4217721781E-2</v>
      </c>
      <c r="AB40" s="70">
        <v>4.9899322343999998E-2</v>
      </c>
      <c r="AC40" s="70">
        <v>2.3850722288E-2</v>
      </c>
      <c r="AD40" s="70">
        <v>5.435425065E-3</v>
      </c>
      <c r="AE40" s="70">
        <v>1.2047498263999999E-2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0">
        <v>0</v>
      </c>
      <c r="AN40" s="70">
        <v>4.0621382410000002E-3</v>
      </c>
      <c r="AO40" s="70">
        <v>1.941954234E-3</v>
      </c>
      <c r="AP40" s="70">
        <v>4.9673706399999999E-4</v>
      </c>
      <c r="AQ40" s="70">
        <v>1.225136965E-3</v>
      </c>
      <c r="AR40" s="70">
        <v>3.4427518812999998E-2</v>
      </c>
      <c r="AS40" s="70">
        <v>2.4113992224E-2</v>
      </c>
      <c r="AT40" s="70">
        <v>7.2301835339999999E-3</v>
      </c>
      <c r="AU40" s="70">
        <v>1.830950139E-2</v>
      </c>
      <c r="AV40" s="70">
        <v>2.2456887260000002E-3</v>
      </c>
      <c r="AW40" s="70">
        <v>2.4220548719999999E-3</v>
      </c>
      <c r="AX40" s="70">
        <v>9.55402367E-4</v>
      </c>
      <c r="AY40" s="70">
        <v>2.30236007E-3</v>
      </c>
      <c r="AZ40" s="70">
        <v>5.7829852479999999E-3</v>
      </c>
      <c r="BA40" s="70">
        <v>4.1277724979999998E-3</v>
      </c>
      <c r="BB40" s="70">
        <v>4.7022796800000001E-3</v>
      </c>
      <c r="BC40" s="70">
        <v>1.1925381989E-2</v>
      </c>
      <c r="BD40" s="70">
        <v>2.0636598273E-2</v>
      </c>
      <c r="BE40" s="70">
        <v>1.0104646985E-2</v>
      </c>
      <c r="BF40" s="70">
        <v>2.6414917419999998E-3</v>
      </c>
      <c r="BG40" s="70">
        <v>6.5427876640000004E-3</v>
      </c>
      <c r="BH40" s="70">
        <v>0</v>
      </c>
      <c r="BI40" s="70">
        <v>0</v>
      </c>
      <c r="BJ40" s="70">
        <v>0</v>
      </c>
      <c r="BK40" s="70">
        <v>0</v>
      </c>
      <c r="BL40" s="70">
        <v>0.128484817063</v>
      </c>
      <c r="BM40" s="70">
        <v>5.5425716161999997E-2</v>
      </c>
      <c r="BN40" s="70">
        <v>1.4569589690999999E-2</v>
      </c>
      <c r="BO40" s="70">
        <v>3.4562657566999999E-2</v>
      </c>
      <c r="BP40" s="70">
        <v>0</v>
      </c>
      <c r="BQ40" s="70">
        <v>0</v>
      </c>
      <c r="BR40" s="70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5.6341522066000002E-2</v>
      </c>
      <c r="BY40" s="70">
        <v>2.7071565700000001E-2</v>
      </c>
      <c r="BZ40" s="70">
        <v>5.7681956820000001E-3</v>
      </c>
      <c r="CA40" s="70">
        <v>1.2649597021000001E-2</v>
      </c>
      <c r="CB40" s="70">
        <v>5.2940174716000002E-2</v>
      </c>
      <c r="CC40" s="70">
        <v>2.5147079441E-2</v>
      </c>
      <c r="CD40" s="70">
        <v>5.7270213859999999E-3</v>
      </c>
      <c r="CE40" s="70">
        <v>1.2585783325000001E-2</v>
      </c>
      <c r="CF40" s="70">
        <v>5.4650878490000001E-3</v>
      </c>
      <c r="CG40" s="70">
        <v>2.6018389480000001E-3</v>
      </c>
      <c r="CH40" s="70">
        <v>6.6190926800000003E-4</v>
      </c>
      <c r="CI40" s="70">
        <v>1.6391839550000001E-3</v>
      </c>
      <c r="CJ40" s="70">
        <v>0</v>
      </c>
      <c r="CK40" s="70">
        <v>0</v>
      </c>
      <c r="CL40" s="70">
        <v>0</v>
      </c>
      <c r="CM40" s="70">
        <v>0</v>
      </c>
    </row>
    <row r="41" spans="1:91" x14ac:dyDescent="0.25">
      <c r="A41" s="72" t="s">
        <v>260</v>
      </c>
      <c r="B41" s="72" t="s">
        <v>166</v>
      </c>
      <c r="C41" s="98">
        <f ca="1">VLOOKUP($B41,AuxPartFluPorc!$B$4:$S$95,AuxPartFluGWh!C$2,FALSE)*HLOOKUP(C$3,AuxLinFluTotGWh!$B$5:$R$10,6,FALSE)</f>
        <v>11.875709999157094</v>
      </c>
      <c r="D41" s="98">
        <f ca="1">VLOOKUP($B41,AuxPartFluPorc!$B$4:$S$95,AuxPartFluGWh!D$2,FALSE)*HLOOKUP(D$3,AuxLinFluTotGWh!$B$5:$R$10,6,FALSE)</f>
        <v>5.020449890704521</v>
      </c>
      <c r="E41" s="98">
        <f ca="1">VLOOKUP($B41,AuxPartFluPorc!$B$4:$S$95,AuxPartFluGWh!E$2,FALSE)*HLOOKUP(E$3,AuxLinFluTotGWh!$B$5:$R$10,6,FALSE)</f>
        <v>0</v>
      </c>
      <c r="F41" s="98">
        <f ca="1">VLOOKUP($B41,AuxPartFluPorc!$B$4:$S$95,AuxPartFluGWh!F$2,FALSE)*HLOOKUP(F$3,AuxLinFluTotGWh!$B$5:$R$10,6,FALSE)</f>
        <v>0</v>
      </c>
      <c r="G41" s="98">
        <f ca="1">VLOOKUP($B41,AuxPartFluPorc!$B$4:$S$95,AuxPartFluGWh!G$2,FALSE)*HLOOKUP(G$3,AuxLinFluTotGWh!$B$5:$R$10,6,FALSE)</f>
        <v>0.91462928482591854</v>
      </c>
      <c r="H41" s="98">
        <f ca="1">VLOOKUP($B41,AuxPartFluPorc!$B$4:$S$95,AuxPartFluGWh!H$2,FALSE)*HLOOKUP(H$3,AuxLinFluTotGWh!$B$5:$R$10,6,FALSE)</f>
        <v>7.3299769178051726</v>
      </c>
      <c r="I41" s="98">
        <f ca="1">VLOOKUP($B41,AuxPartFluPorc!$B$4:$S$95,AuxPartFluGWh!I$2,FALSE)*HLOOKUP(I$3,AuxLinFluTotGWh!$B$5:$R$10,6,FALSE)</f>
        <v>2.4826470203007198</v>
      </c>
      <c r="J41" s="98">
        <f ca="1">VLOOKUP($B41,AuxPartFluPorc!$B$4:$S$95,AuxPartFluGWh!J$2,FALSE)*HLOOKUP(J$3,AuxLinFluTotGWh!$B$5:$R$10,6,FALSE)</f>
        <v>6.0423033929369927</v>
      </c>
      <c r="K41" s="98">
        <f ca="1">VLOOKUP($B41,AuxPartFluPorc!$B$4:$S$95,AuxPartFluGWh!K$2,FALSE)*HLOOKUP(K$3,AuxLinFluTotGWh!$B$5:$R$10,6,FALSE)</f>
        <v>6.871503126996517</v>
      </c>
      <c r="L41" s="98">
        <f ca="1">VLOOKUP($B41,AuxPartFluPorc!$B$4:$S$95,AuxPartFluGWh!L$2,FALSE)*HLOOKUP(L$3,AuxLinFluTotGWh!$B$5:$R$10,6,FALSE)</f>
        <v>0</v>
      </c>
      <c r="M41" s="98">
        <f ca="1">VLOOKUP($B41,AuxPartFluPorc!$B$4:$S$95,AuxPartFluGWh!M$2,FALSE)*HLOOKUP(M$3,AuxLinFluTotGWh!$B$5:$R$10,6,FALSE)</f>
        <v>22.471321628549056</v>
      </c>
      <c r="N41" s="98">
        <f ca="1">VLOOKUP($B41,AuxPartFluPorc!$B$4:$S$95,AuxPartFluGWh!N$2,FALSE)*HLOOKUP(N$3,AuxLinFluTotGWh!$B$5:$R$10,6,FALSE)</f>
        <v>0</v>
      </c>
      <c r="O41" s="98">
        <f ca="1">VLOOKUP($B41,AuxPartFluPorc!$B$4:$S$95,AuxPartFluGWh!O$2,FALSE)*HLOOKUP(O$3,AuxLinFluTotGWh!$B$5:$R$10,6,FALSE)</f>
        <v>0</v>
      </c>
      <c r="P41" s="98">
        <f ca="1">VLOOKUP($B41,AuxPartFluPorc!$B$4:$S$95,AuxPartFluGWh!P$2,FALSE)*HLOOKUP(P$3,AuxLinFluTotGWh!$B$5:$R$10,6,FALSE)</f>
        <v>21.749031726838684</v>
      </c>
      <c r="Q41" s="98">
        <f ca="1">VLOOKUP($B41,AuxPartFluPorc!$B$4:$S$95,AuxPartFluGWh!Q$2,FALSE)*HLOOKUP(Q$3,AuxLinFluTotGWh!$B$5:$R$10,6,FALSE)</f>
        <v>10.743254393143475</v>
      </c>
      <c r="R41" s="98">
        <f ca="1">VLOOKUP($B41,AuxPartFluPorc!$B$4:$S$95,AuxPartFluGWh!R$2,FALSE)*HLOOKUP(R$3,AuxLinFluTotGWh!$B$5:$R$10,6,FALSE)</f>
        <v>1.0390450742285426</v>
      </c>
      <c r="S41" s="98">
        <f ca="1">VLOOKUP($B41,AuxPartFluPorc!$B$4:$S$95,AuxPartFluGWh!S$2,FALSE)*HLOOKUP(S$3,AuxLinFluTotGWh!$B$5:$R$10,6,FALSE)</f>
        <v>0.20031282253924476</v>
      </c>
      <c r="X41" s="70">
        <v>5.4627877070000004E-3</v>
      </c>
      <c r="Y41" s="70">
        <v>5.0911744030000001E-3</v>
      </c>
      <c r="Z41" s="70">
        <v>4.7982035010000002E-3</v>
      </c>
      <c r="AA41" s="70">
        <v>3.8479635600000002E-3</v>
      </c>
      <c r="AB41" s="70">
        <v>4.8044626539999998E-3</v>
      </c>
      <c r="AC41" s="70">
        <v>4.3835725029999998E-3</v>
      </c>
      <c r="AD41" s="70">
        <v>4.0431758330000001E-3</v>
      </c>
      <c r="AE41" s="70">
        <v>3.2451236709999999E-3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0">
        <v>0</v>
      </c>
      <c r="AN41" s="70">
        <v>3.9917956600000001E-4</v>
      </c>
      <c r="AO41" s="70">
        <v>3.6864630300000002E-4</v>
      </c>
      <c r="AP41" s="70">
        <v>3.5434897000000002E-4</v>
      </c>
      <c r="AQ41" s="70">
        <v>3.1393848200000001E-4</v>
      </c>
      <c r="AR41" s="70">
        <v>3.2713634550000001E-3</v>
      </c>
      <c r="AS41" s="70">
        <v>4.48459307E-3</v>
      </c>
      <c r="AT41" s="70">
        <v>4.3949061129999996E-3</v>
      </c>
      <c r="AU41" s="70">
        <v>4.2948265349999999E-3</v>
      </c>
      <c r="AV41" s="70">
        <v>2.1084282800000001E-4</v>
      </c>
      <c r="AW41" s="70">
        <v>5.2642706399999995E-4</v>
      </c>
      <c r="AX41" s="70">
        <v>5.9577078800000002E-4</v>
      </c>
      <c r="AY41" s="70">
        <v>5.5819246899999997E-4</v>
      </c>
      <c r="AZ41" s="70">
        <v>3.8561355799999998E-4</v>
      </c>
      <c r="BA41" s="70">
        <v>8.0519212299999998E-4</v>
      </c>
      <c r="BB41" s="70">
        <v>2.8360683520000001E-3</v>
      </c>
      <c r="BC41" s="70">
        <v>2.7556101089999999E-3</v>
      </c>
      <c r="BD41" s="70">
        <v>2.0288495240000002E-3</v>
      </c>
      <c r="BE41" s="70">
        <v>1.8904051360000001E-3</v>
      </c>
      <c r="BF41" s="70">
        <v>1.8360664980000001E-3</v>
      </c>
      <c r="BG41" s="70">
        <v>1.654770659E-3</v>
      </c>
      <c r="BH41" s="70">
        <v>0</v>
      </c>
      <c r="BI41" s="70">
        <v>0</v>
      </c>
      <c r="BJ41" s="70">
        <v>0</v>
      </c>
      <c r="BK41" s="70">
        <v>0</v>
      </c>
      <c r="BL41" s="70">
        <v>1.2200994551999999E-2</v>
      </c>
      <c r="BM41" s="70">
        <v>1.0093057855E-2</v>
      </c>
      <c r="BN41" s="70">
        <v>9.5737367730000002E-3</v>
      </c>
      <c r="BO41" s="70">
        <v>8.5169426640000004E-3</v>
      </c>
      <c r="BP41" s="70">
        <v>0</v>
      </c>
      <c r="BQ41" s="70">
        <v>0</v>
      </c>
      <c r="BR41" s="70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5.4892054059999997E-3</v>
      </c>
      <c r="BY41" s="70">
        <v>5.0268020560000001E-3</v>
      </c>
      <c r="BZ41" s="70">
        <v>4.5603697769999998E-3</v>
      </c>
      <c r="CA41" s="70">
        <v>3.5113259490000001E-3</v>
      </c>
      <c r="CB41" s="70">
        <v>5.1094163470000002E-3</v>
      </c>
      <c r="CC41" s="70">
        <v>4.6809962430000001E-3</v>
      </c>
      <c r="CD41" s="70">
        <v>4.3482800429999998E-3</v>
      </c>
      <c r="CE41" s="70">
        <v>3.4395141929999999E-3</v>
      </c>
      <c r="CF41" s="70">
        <v>5.5533766599999998E-4</v>
      </c>
      <c r="CG41" s="70">
        <v>5.1111939100000005E-4</v>
      </c>
      <c r="CH41" s="70">
        <v>4.9114331800000001E-4</v>
      </c>
      <c r="CI41" s="70">
        <v>4.34795903E-4</v>
      </c>
      <c r="CJ41" s="70">
        <v>0</v>
      </c>
      <c r="CK41" s="70">
        <v>0</v>
      </c>
      <c r="CL41" s="70">
        <v>0</v>
      </c>
      <c r="CM41" s="70">
        <v>0</v>
      </c>
    </row>
    <row r="42" spans="1:91" x14ac:dyDescent="0.25">
      <c r="A42" s="72" t="s">
        <v>261</v>
      </c>
      <c r="B42" s="72" t="s">
        <v>22</v>
      </c>
      <c r="C42" s="98">
        <f ca="1">VLOOKUP($B42,AuxPartFluPorc!$B$4:$S$95,AuxPartFluGWh!C$2,FALSE)*HLOOKUP(C$3,AuxLinFluTotGWh!$B$5:$R$10,6,FALSE)</f>
        <v>0.3165558954836078</v>
      </c>
      <c r="D42" s="98">
        <f ca="1">VLOOKUP($B42,AuxPartFluPorc!$B$4:$S$95,AuxPartFluGWh!D$2,FALSE)*HLOOKUP(D$3,AuxLinFluTotGWh!$B$5:$R$10,6,FALSE)</f>
        <v>0.20122712855870786</v>
      </c>
      <c r="E42" s="98">
        <f ca="1">VLOOKUP($B42,AuxPartFluPorc!$B$4:$S$95,AuxPartFluGWh!E$2,FALSE)*HLOOKUP(E$3,AuxLinFluTotGWh!$B$5:$R$10,6,FALSE)</f>
        <v>1.4739655229465192</v>
      </c>
      <c r="F42" s="98">
        <f ca="1">VLOOKUP($B42,AuxPartFluPorc!$B$4:$S$95,AuxPartFluGWh!F$2,FALSE)*HLOOKUP(F$3,AuxLinFluTotGWh!$B$5:$R$10,6,FALSE)</f>
        <v>8.9957390963521657</v>
      </c>
      <c r="G42" s="98">
        <f ca="1">VLOOKUP($B42,AuxPartFluPorc!$B$4:$S$95,AuxPartFluGWh!G$2,FALSE)*HLOOKUP(G$3,AuxLinFluTotGWh!$B$5:$R$10,6,FALSE)</f>
        <v>0</v>
      </c>
      <c r="H42" s="98">
        <f ca="1">VLOOKUP($B42,AuxPartFluPorc!$B$4:$S$95,AuxPartFluGWh!H$2,FALSE)*HLOOKUP(H$3,AuxLinFluTotGWh!$B$5:$R$10,6,FALSE)</f>
        <v>0.42193598374950819</v>
      </c>
      <c r="I42" s="98">
        <f ca="1">VLOOKUP($B42,AuxPartFluPorc!$B$4:$S$95,AuxPartFluGWh!I$2,FALSE)*HLOOKUP(I$3,AuxLinFluTotGWh!$B$5:$R$10,6,FALSE)</f>
        <v>9.0823297277323061</v>
      </c>
      <c r="J42" s="98">
        <f ca="1">VLOOKUP($B42,AuxPartFluPorc!$B$4:$S$95,AuxPartFluGWh!J$2,FALSE)*HLOOKUP(J$3,AuxLinFluTotGWh!$B$5:$R$10,6,FALSE)</f>
        <v>1.1344404106555632</v>
      </c>
      <c r="K42" s="98">
        <f ca="1">VLOOKUP($B42,AuxPartFluPorc!$B$4:$S$95,AuxPartFluGWh!K$2,FALSE)*HLOOKUP(K$3,AuxLinFluTotGWh!$B$5:$R$10,6,FALSE)</f>
        <v>85.437163353270279</v>
      </c>
      <c r="L42" s="98">
        <f ca="1">VLOOKUP($B42,AuxPartFluPorc!$B$4:$S$95,AuxPartFluGWh!L$2,FALSE)*HLOOKUP(L$3,AuxLinFluTotGWh!$B$5:$R$10,6,FALSE)</f>
        <v>8.3051325127300171</v>
      </c>
      <c r="M42" s="98">
        <f ca="1">VLOOKUP($B42,AuxPartFluPorc!$B$4:$S$95,AuxPartFluGWh!M$2,FALSE)*HLOOKUP(M$3,AuxLinFluTotGWh!$B$5:$R$10,6,FALSE)</f>
        <v>0</v>
      </c>
      <c r="N42" s="98">
        <f ca="1">VLOOKUP($B42,AuxPartFluPorc!$B$4:$S$95,AuxPartFluGWh!N$2,FALSE)*HLOOKUP(N$3,AuxLinFluTotGWh!$B$5:$R$10,6,FALSE)</f>
        <v>0</v>
      </c>
      <c r="O42" s="98">
        <f ca="1">VLOOKUP($B42,AuxPartFluPorc!$B$4:$S$95,AuxPartFluGWh!O$2,FALSE)*HLOOKUP(O$3,AuxLinFluTotGWh!$B$5:$R$10,6,FALSE)</f>
        <v>0</v>
      </c>
      <c r="P42" s="98">
        <f ca="1">VLOOKUP($B42,AuxPartFluPorc!$B$4:$S$95,AuxPartFluGWh!P$2,FALSE)*HLOOKUP(P$3,AuxLinFluTotGWh!$B$5:$R$10,6,FALSE)</f>
        <v>0.45432472300599697</v>
      </c>
      <c r="Q42" s="98">
        <f ca="1">VLOOKUP($B42,AuxPartFluPorc!$B$4:$S$95,AuxPartFluGWh!Q$2,FALSE)*HLOOKUP(Q$3,AuxLinFluTotGWh!$B$5:$R$10,6,FALSE)</f>
        <v>0.39045134831645739</v>
      </c>
      <c r="R42" s="98">
        <f ca="1">VLOOKUP($B42,AuxPartFluPorc!$B$4:$S$95,AuxPartFluGWh!R$2,FALSE)*HLOOKUP(R$3,AuxLinFluTotGWh!$B$5:$R$10,6,FALSE)</f>
        <v>245.32921334130461</v>
      </c>
      <c r="S42" s="98">
        <f ca="1">VLOOKUP($B42,AuxPartFluPorc!$B$4:$S$95,AuxPartFluGWh!S$2,FALSE)*HLOOKUP(S$3,AuxLinFluTotGWh!$B$5:$R$10,6,FALSE)</f>
        <v>2.1571771008239534E-2</v>
      </c>
      <c r="X42" s="70">
        <v>2.1649305300000001E-4</v>
      </c>
      <c r="Y42" s="70">
        <v>1.8451246900000001E-4</v>
      </c>
      <c r="Z42" s="70">
        <v>8.7847105000000002E-5</v>
      </c>
      <c r="AA42" s="70">
        <v>2.2941116999999999E-5</v>
      </c>
      <c r="AB42" s="70">
        <v>2.7561979600000002E-4</v>
      </c>
      <c r="AC42" s="70">
        <v>2.39562236E-4</v>
      </c>
      <c r="AD42" s="70">
        <v>1.1502203799999999E-4</v>
      </c>
      <c r="AE42" s="70">
        <v>3.0192026999999999E-5</v>
      </c>
      <c r="AF42" s="70">
        <v>1.102008491E-3</v>
      </c>
      <c r="AG42" s="70">
        <v>9.5116573899999999E-4</v>
      </c>
      <c r="AH42" s="70">
        <v>9.6231339800000005E-4</v>
      </c>
      <c r="AI42" s="70">
        <v>9.6908964300000005E-4</v>
      </c>
      <c r="AJ42" s="70">
        <v>4.6955051569999998E-3</v>
      </c>
      <c r="AK42" s="70">
        <v>4.633098217E-3</v>
      </c>
      <c r="AL42" s="70">
        <v>4.6621534019999997E-3</v>
      </c>
      <c r="AM42" s="70">
        <v>4.4685848300000004E-3</v>
      </c>
      <c r="AN42" s="70">
        <v>0</v>
      </c>
      <c r="AO42" s="70">
        <v>0</v>
      </c>
      <c r="AP42" s="70">
        <v>0</v>
      </c>
      <c r="AQ42" s="70">
        <v>0</v>
      </c>
      <c r="AR42" s="70">
        <v>8.1061568899999995E-4</v>
      </c>
      <c r="AS42" s="70">
        <v>1.5075421E-5</v>
      </c>
      <c r="AT42" s="70">
        <v>4.1899854999999999E-5</v>
      </c>
      <c r="AU42" s="70">
        <v>7.9073412999999996E-5</v>
      </c>
      <c r="AV42" s="70">
        <v>1.5026177079999999E-3</v>
      </c>
      <c r="AW42" s="70">
        <v>1.8720837409999999E-3</v>
      </c>
      <c r="AX42" s="70">
        <v>1.790249944E-3</v>
      </c>
      <c r="AY42" s="70">
        <v>1.7537941679999999E-3</v>
      </c>
      <c r="AZ42" s="70">
        <v>9.8360896600000001E-4</v>
      </c>
      <c r="BA42" s="70">
        <v>2.8980012900000002E-4</v>
      </c>
      <c r="BB42" s="70">
        <v>0</v>
      </c>
      <c r="BC42" s="70">
        <v>0</v>
      </c>
      <c r="BD42" s="70">
        <v>2.5057210715E-2</v>
      </c>
      <c r="BE42" s="70">
        <v>2.4041495320000002E-2</v>
      </c>
      <c r="BF42" s="70">
        <v>2.1822766180000001E-2</v>
      </c>
      <c r="BG42" s="70">
        <v>2.1212259420000001E-2</v>
      </c>
      <c r="BH42" s="70">
        <v>2.156322865E-3</v>
      </c>
      <c r="BI42" s="70">
        <v>1.8723075479999999E-3</v>
      </c>
      <c r="BJ42" s="70">
        <v>1.854442978E-3</v>
      </c>
      <c r="BK42" s="70">
        <v>1.798478022E-3</v>
      </c>
      <c r="BL42" s="70">
        <v>0</v>
      </c>
      <c r="BM42" s="70">
        <v>0</v>
      </c>
      <c r="BN42" s="70">
        <v>0</v>
      </c>
      <c r="BO42" s="70">
        <v>0</v>
      </c>
      <c r="BP42" s="70">
        <v>0</v>
      </c>
      <c r="BQ42" s="70">
        <v>0</v>
      </c>
      <c r="BR42" s="70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70">
        <v>1.65067698E-4</v>
      </c>
      <c r="BY42" s="70">
        <v>1.4147027300000001E-4</v>
      </c>
      <c r="BZ42" s="70">
        <v>6.6435321000000001E-5</v>
      </c>
      <c r="CA42" s="70">
        <v>1.5313102E-5</v>
      </c>
      <c r="CB42" s="70">
        <v>2.6438343800000002E-4</v>
      </c>
      <c r="CC42" s="70">
        <v>2.32866958E-4</v>
      </c>
      <c r="CD42" s="70">
        <v>1.12745527E-4</v>
      </c>
      <c r="CE42" s="70">
        <v>2.8863989E-5</v>
      </c>
      <c r="CF42" s="70">
        <v>0.11734998628399999</v>
      </c>
      <c r="CG42" s="70">
        <v>0.11749481536799999</v>
      </c>
      <c r="CH42" s="70">
        <v>0.117679262333</v>
      </c>
      <c r="CI42" s="70">
        <v>0.11790115978</v>
      </c>
      <c r="CJ42" s="70">
        <v>0</v>
      </c>
      <c r="CK42" s="70">
        <v>0</v>
      </c>
      <c r="CL42" s="70">
        <v>0</v>
      </c>
      <c r="CM42" s="70">
        <v>0</v>
      </c>
    </row>
    <row r="43" spans="1:91" x14ac:dyDescent="0.25">
      <c r="A43" s="72" t="s">
        <v>261</v>
      </c>
      <c r="B43" s="72" t="s">
        <v>23</v>
      </c>
      <c r="C43" s="98">
        <f ca="1">VLOOKUP($B43,AuxPartFluPorc!$B$4:$S$95,AuxPartFluGWh!C$2,FALSE)*HLOOKUP(C$3,AuxLinFluTotGWh!$B$5:$R$10,6,FALSE)</f>
        <v>4.4091884602266491E-2</v>
      </c>
      <c r="D43" s="98">
        <f ca="1">VLOOKUP($B43,AuxPartFluPorc!$B$4:$S$95,AuxPartFluGWh!D$2,FALSE)*HLOOKUP(D$3,AuxLinFluTotGWh!$B$5:$R$10,6,FALSE)</f>
        <v>2.8010912978083075E-2</v>
      </c>
      <c r="E43" s="98">
        <f ca="1">VLOOKUP($B43,AuxPartFluPorc!$B$4:$S$95,AuxPartFluGWh!E$2,FALSE)*HLOOKUP(E$3,AuxLinFluTotGWh!$B$5:$R$10,6,FALSE)</f>
        <v>0</v>
      </c>
      <c r="F43" s="98">
        <f ca="1">VLOOKUP($B43,AuxPartFluPorc!$B$4:$S$95,AuxPartFluGWh!F$2,FALSE)*HLOOKUP(F$3,AuxLinFluTotGWh!$B$5:$R$10,6,FALSE)</f>
        <v>0</v>
      </c>
      <c r="G43" s="98">
        <f ca="1">VLOOKUP($B43,AuxPartFluPorc!$B$4:$S$95,AuxPartFluGWh!G$2,FALSE)*HLOOKUP(G$3,AuxLinFluTotGWh!$B$5:$R$10,6,FALSE)</f>
        <v>0</v>
      </c>
      <c r="H43" s="98">
        <f ca="1">VLOOKUP($B43,AuxPartFluPorc!$B$4:$S$95,AuxPartFluGWh!H$2,FALSE)*HLOOKUP(H$3,AuxLinFluTotGWh!$B$5:$R$10,6,FALSE)</f>
        <v>3.0125972226951148</v>
      </c>
      <c r="I43" s="98">
        <f ca="1">VLOOKUP($B43,AuxPartFluPorc!$B$4:$S$95,AuxPartFluGWh!I$2,FALSE)*HLOOKUP(I$3,AuxLinFluTotGWh!$B$5:$R$10,6,FALSE)</f>
        <v>0</v>
      </c>
      <c r="J43" s="98">
        <f ca="1">VLOOKUP($B43,AuxPartFluPorc!$B$4:$S$95,AuxPartFluGWh!J$2,FALSE)*HLOOKUP(J$3,AuxLinFluTotGWh!$B$5:$R$10,6,FALSE)</f>
        <v>11.617541236208112</v>
      </c>
      <c r="K43" s="98">
        <f ca="1">VLOOKUP($B43,AuxPartFluPorc!$B$4:$S$95,AuxPartFluGWh!K$2,FALSE)*HLOOKUP(K$3,AuxLinFluTotGWh!$B$5:$R$10,6,FALSE)</f>
        <v>0</v>
      </c>
      <c r="L43" s="98">
        <f ca="1">VLOOKUP($B43,AuxPartFluPorc!$B$4:$S$95,AuxPartFluGWh!L$2,FALSE)*HLOOKUP(L$3,AuxLinFluTotGWh!$B$5:$R$10,6,FALSE)</f>
        <v>0</v>
      </c>
      <c r="M43" s="98">
        <f ca="1">VLOOKUP($B43,AuxPartFluPorc!$B$4:$S$95,AuxPartFluGWh!M$2,FALSE)*HLOOKUP(M$3,AuxLinFluTotGWh!$B$5:$R$10,6,FALSE)</f>
        <v>28.785798221492904</v>
      </c>
      <c r="N43" s="98">
        <f ca="1">VLOOKUP($B43,AuxPartFluPorc!$B$4:$S$95,AuxPartFluGWh!N$2,FALSE)*HLOOKUP(N$3,AuxLinFluTotGWh!$B$5:$R$10,6,FALSE)</f>
        <v>0</v>
      </c>
      <c r="O43" s="98">
        <f ca="1">VLOOKUP($B43,AuxPartFluPorc!$B$4:$S$95,AuxPartFluGWh!O$2,FALSE)*HLOOKUP(O$3,AuxLinFluTotGWh!$B$5:$R$10,6,FALSE)</f>
        <v>0</v>
      </c>
      <c r="P43" s="98">
        <f ca="1">VLOOKUP($B43,AuxPartFluPorc!$B$4:$S$95,AuxPartFluGWh!P$2,FALSE)*HLOOKUP(P$3,AuxLinFluTotGWh!$B$5:$R$10,6,FALSE)</f>
        <v>6.389095732058718E-2</v>
      </c>
      <c r="Q43" s="98">
        <f ca="1">VLOOKUP($B43,AuxPartFluPorc!$B$4:$S$95,AuxPartFluGWh!Q$2,FALSE)*HLOOKUP(Q$3,AuxLinFluTotGWh!$B$5:$R$10,6,FALSE)</f>
        <v>5.4988519698068131E-2</v>
      </c>
      <c r="R43" s="98">
        <f ca="1">VLOOKUP($B43,AuxPartFluPorc!$B$4:$S$95,AuxPartFluGWh!R$2,FALSE)*HLOOKUP(R$3,AuxLinFluTotGWh!$B$5:$R$10,6,FALSE)</f>
        <v>0</v>
      </c>
      <c r="S43" s="98">
        <f ca="1">VLOOKUP($B43,AuxPartFluPorc!$B$4:$S$95,AuxPartFluGWh!S$2,FALSE)*HLOOKUP(S$3,AuxLinFluTotGWh!$B$5:$R$10,6,FALSE)</f>
        <v>6.8955337966361482E-2</v>
      </c>
      <c r="X43" s="70">
        <v>2.6540845000000002E-5</v>
      </c>
      <c r="Y43" s="70">
        <v>4.4744988E-5</v>
      </c>
      <c r="Z43" s="70">
        <v>0</v>
      </c>
      <c r="AA43" s="70">
        <v>0</v>
      </c>
      <c r="AB43" s="70">
        <v>3.4311913000000002E-5</v>
      </c>
      <c r="AC43" s="70">
        <v>5.7615541000000003E-5</v>
      </c>
      <c r="AD43" s="70">
        <v>0</v>
      </c>
      <c r="AE43" s="70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0">
        <v>0</v>
      </c>
      <c r="AN43" s="70">
        <v>0</v>
      </c>
      <c r="AO43" s="70">
        <v>0</v>
      </c>
      <c r="AP43" s="70">
        <v>0</v>
      </c>
      <c r="AQ43" s="70">
        <v>0</v>
      </c>
      <c r="AR43" s="70">
        <v>3.8956805300000003E-4</v>
      </c>
      <c r="AS43" s="70">
        <v>1.244657466E-3</v>
      </c>
      <c r="AT43" s="70">
        <v>2.4360172189999999E-3</v>
      </c>
      <c r="AU43" s="70">
        <v>2.6888832569999998E-3</v>
      </c>
      <c r="AV43" s="70">
        <v>0</v>
      </c>
      <c r="AW43" s="70">
        <v>0</v>
      </c>
      <c r="AX43" s="70">
        <v>0</v>
      </c>
      <c r="AY43" s="70">
        <v>0</v>
      </c>
      <c r="AZ43" s="70">
        <v>3.4460489609999998E-3</v>
      </c>
      <c r="BA43" s="70">
        <v>3.6516478209999998E-3</v>
      </c>
      <c r="BB43" s="70">
        <v>3.1045063990000001E-3</v>
      </c>
      <c r="BC43" s="70">
        <v>2.838484133E-3</v>
      </c>
      <c r="BD43" s="70">
        <v>0</v>
      </c>
      <c r="BE43" s="70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1.2459249477000001E-2</v>
      </c>
      <c r="BM43" s="70">
        <v>1.2792731925E-2</v>
      </c>
      <c r="BN43" s="70">
        <v>1.3126978714000001E-2</v>
      </c>
      <c r="BO43" s="70">
        <v>1.3353944664E-2</v>
      </c>
      <c r="BP43" s="70">
        <v>0</v>
      </c>
      <c r="BQ43" s="70">
        <v>0</v>
      </c>
      <c r="BR43" s="70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2.0188269999999999E-5</v>
      </c>
      <c r="BY43" s="70">
        <v>3.4415823E-5</v>
      </c>
      <c r="BZ43" s="70">
        <v>0</v>
      </c>
      <c r="CA43" s="70">
        <v>0</v>
      </c>
      <c r="CB43" s="70">
        <v>3.4456023E-5</v>
      </c>
      <c r="CC43" s="70">
        <v>5.5516673999999999E-5</v>
      </c>
      <c r="CD43" s="70">
        <v>0</v>
      </c>
      <c r="CE43" s="70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0</v>
      </c>
      <c r="CK43" s="70">
        <v>0</v>
      </c>
      <c r="CL43" s="70">
        <v>0</v>
      </c>
      <c r="CM43" s="70">
        <v>0</v>
      </c>
    </row>
    <row r="44" spans="1:91" x14ac:dyDescent="0.25">
      <c r="A44" s="72" t="s">
        <v>261</v>
      </c>
      <c r="B44" s="72" t="s">
        <v>24</v>
      </c>
      <c r="C44" s="98">
        <f ca="1">VLOOKUP($B44,AuxPartFluPorc!$B$4:$S$95,AuxPartFluGWh!C$2,FALSE)*HLOOKUP(C$3,AuxLinFluTotGWh!$B$5:$R$10,6,FALSE)</f>
        <v>6.985045225914796E-3</v>
      </c>
      <c r="D44" s="98">
        <f ca="1">VLOOKUP($B44,AuxPartFluPorc!$B$4:$S$95,AuxPartFluGWh!D$2,FALSE)*HLOOKUP(D$3,AuxLinFluTotGWh!$B$5:$R$10,6,FALSE)</f>
        <v>4.4305103606481636E-3</v>
      </c>
      <c r="E44" s="98">
        <f ca="1">VLOOKUP($B44,AuxPartFluPorc!$B$4:$S$95,AuxPartFluGWh!E$2,FALSE)*HLOOKUP(E$3,AuxLinFluTotGWh!$B$5:$R$10,6,FALSE)</f>
        <v>0</v>
      </c>
      <c r="F44" s="98">
        <f ca="1">VLOOKUP($B44,AuxPartFluPorc!$B$4:$S$95,AuxPartFluGWh!F$2,FALSE)*HLOOKUP(F$3,AuxLinFluTotGWh!$B$5:$R$10,6,FALSE)</f>
        <v>0</v>
      </c>
      <c r="G44" s="98">
        <f ca="1">VLOOKUP($B44,AuxPartFluPorc!$B$4:$S$95,AuxPartFluGWh!G$2,FALSE)*HLOOKUP(G$3,AuxLinFluTotGWh!$B$5:$R$10,6,FALSE)</f>
        <v>0</v>
      </c>
      <c r="H44" s="98">
        <f ca="1">VLOOKUP($B44,AuxPartFluPorc!$B$4:$S$95,AuxPartFluGWh!H$2,FALSE)*HLOOKUP(H$3,AuxLinFluTotGWh!$B$5:$R$10,6,FALSE)</f>
        <v>0.36622862793199695</v>
      </c>
      <c r="I44" s="98">
        <f ca="1">VLOOKUP($B44,AuxPartFluPorc!$B$4:$S$95,AuxPartFluGWh!I$2,FALSE)*HLOOKUP(I$3,AuxLinFluTotGWh!$B$5:$R$10,6,FALSE)</f>
        <v>0</v>
      </c>
      <c r="J44" s="98">
        <f ca="1">VLOOKUP($B44,AuxPartFluPorc!$B$4:$S$95,AuxPartFluGWh!J$2,FALSE)*HLOOKUP(J$3,AuxLinFluTotGWh!$B$5:$R$10,6,FALSE)</f>
        <v>1.6902325784072056</v>
      </c>
      <c r="K44" s="98">
        <f ca="1">VLOOKUP($B44,AuxPartFluPorc!$B$4:$S$95,AuxPartFluGWh!K$2,FALSE)*HLOOKUP(K$3,AuxLinFluTotGWh!$B$5:$R$10,6,FALSE)</f>
        <v>0</v>
      </c>
      <c r="L44" s="98">
        <f ca="1">VLOOKUP($B44,AuxPartFluPorc!$B$4:$S$95,AuxPartFluGWh!L$2,FALSE)*HLOOKUP(L$3,AuxLinFluTotGWh!$B$5:$R$10,6,FALSE)</f>
        <v>0</v>
      </c>
      <c r="M44" s="98">
        <f ca="1">VLOOKUP($B44,AuxPartFluPorc!$B$4:$S$95,AuxPartFluGWh!M$2,FALSE)*HLOOKUP(M$3,AuxLinFluTotGWh!$B$5:$R$10,6,FALSE)</f>
        <v>3.8622278892851929</v>
      </c>
      <c r="N44" s="98">
        <f ca="1">VLOOKUP($B44,AuxPartFluPorc!$B$4:$S$95,AuxPartFluGWh!N$2,FALSE)*HLOOKUP(N$3,AuxLinFluTotGWh!$B$5:$R$10,6,FALSE)</f>
        <v>0</v>
      </c>
      <c r="O44" s="98">
        <f ca="1">VLOOKUP($B44,AuxPartFluPorc!$B$4:$S$95,AuxPartFluGWh!O$2,FALSE)*HLOOKUP(O$3,AuxLinFluTotGWh!$B$5:$R$10,6,FALSE)</f>
        <v>0</v>
      </c>
      <c r="P44" s="98">
        <f ca="1">VLOOKUP($B44,AuxPartFluPorc!$B$4:$S$95,AuxPartFluGWh!P$2,FALSE)*HLOOKUP(P$3,AuxLinFluTotGWh!$B$5:$R$10,6,FALSE)</f>
        <v>0</v>
      </c>
      <c r="Q44" s="98">
        <f ca="1">VLOOKUP($B44,AuxPartFluPorc!$B$4:$S$95,AuxPartFluGWh!Q$2,FALSE)*HLOOKUP(Q$3,AuxLinFluTotGWh!$B$5:$R$10,6,FALSE)</f>
        <v>8.5841186293708991E-3</v>
      </c>
      <c r="R44" s="98">
        <f ca="1">VLOOKUP($B44,AuxPartFluPorc!$B$4:$S$95,AuxPartFluGWh!R$2,FALSE)*HLOOKUP(R$3,AuxLinFluTotGWh!$B$5:$R$10,6,FALSE)</f>
        <v>0</v>
      </c>
      <c r="S44" s="98">
        <f ca="1">VLOOKUP($B44,AuxPartFluPorc!$B$4:$S$95,AuxPartFluGWh!S$2,FALSE)*HLOOKUP(S$3,AuxLinFluTotGWh!$B$5:$R$10,6,FALSE)</f>
        <v>8.8230280831488993E-3</v>
      </c>
      <c r="X44" s="70">
        <v>0</v>
      </c>
      <c r="Y44" s="70">
        <v>1.1293116000000001E-5</v>
      </c>
      <c r="Z44" s="70">
        <v>0</v>
      </c>
      <c r="AA44" s="70">
        <v>0</v>
      </c>
      <c r="AB44" s="70">
        <v>0</v>
      </c>
      <c r="AC44" s="70">
        <v>1.4540245E-5</v>
      </c>
      <c r="AD44" s="70">
        <v>0</v>
      </c>
      <c r="AE44" s="70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0">
        <v>0</v>
      </c>
      <c r="AN44" s="70">
        <v>0</v>
      </c>
      <c r="AO44" s="70">
        <v>0</v>
      </c>
      <c r="AP44" s="70">
        <v>0</v>
      </c>
      <c r="AQ44" s="70">
        <v>0</v>
      </c>
      <c r="AR44" s="70">
        <v>3.9357080999999998E-5</v>
      </c>
      <c r="AS44" s="70">
        <v>1.2928879200000001E-4</v>
      </c>
      <c r="AT44" s="70">
        <v>3.0561186299999998E-4</v>
      </c>
      <c r="AU44" s="70">
        <v>3.47420456E-4</v>
      </c>
      <c r="AV44" s="70">
        <v>0</v>
      </c>
      <c r="AW44" s="70">
        <v>0</v>
      </c>
      <c r="AX44" s="70">
        <v>0</v>
      </c>
      <c r="AY44" s="70">
        <v>0</v>
      </c>
      <c r="AZ44" s="70">
        <v>5.0741512800000002E-4</v>
      </c>
      <c r="BA44" s="70">
        <v>5.3493626899999997E-4</v>
      </c>
      <c r="BB44" s="70">
        <v>4.4298075899999999E-4</v>
      </c>
      <c r="BC44" s="70">
        <v>4.11953517E-4</v>
      </c>
      <c r="BD44" s="70">
        <v>0</v>
      </c>
      <c r="BE44" s="70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1.654908935E-3</v>
      </c>
      <c r="BM44" s="70">
        <v>1.71232814E-3</v>
      </c>
      <c r="BN44" s="70">
        <v>1.759307947E-3</v>
      </c>
      <c r="BO44" s="70">
        <v>1.814525922E-3</v>
      </c>
      <c r="BP44" s="70">
        <v>0</v>
      </c>
      <c r="BQ44" s="70">
        <v>0</v>
      </c>
      <c r="BR44" s="70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0">
        <v>0</v>
      </c>
      <c r="CA44" s="70">
        <v>0</v>
      </c>
      <c r="CB44" s="70">
        <v>0</v>
      </c>
      <c r="CC44" s="70">
        <v>1.404541E-5</v>
      </c>
      <c r="CD44" s="70">
        <v>0</v>
      </c>
      <c r="CE44" s="70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0</v>
      </c>
      <c r="CK44" s="70">
        <v>0</v>
      </c>
      <c r="CL44" s="70">
        <v>0</v>
      </c>
      <c r="CM44" s="70">
        <v>0</v>
      </c>
    </row>
    <row r="45" spans="1:91" x14ac:dyDescent="0.25">
      <c r="A45" s="72" t="s">
        <v>261</v>
      </c>
      <c r="B45" s="72" t="s">
        <v>25</v>
      </c>
      <c r="C45" s="98">
        <f ca="1">VLOOKUP($B45,AuxPartFluPorc!$B$4:$S$95,AuxPartFluGWh!C$2,FALSE)*HLOOKUP(C$3,AuxLinFluTotGWh!$B$5:$R$10,6,FALSE)</f>
        <v>9.5154146790224547E-2</v>
      </c>
      <c r="D45" s="98">
        <f ca="1">VLOOKUP($B45,AuxPartFluPorc!$B$4:$S$95,AuxPartFluGWh!D$2,FALSE)*HLOOKUP(D$3,AuxLinFluTotGWh!$B$5:$R$10,6,FALSE)</f>
        <v>6.0270927342875147E-2</v>
      </c>
      <c r="E45" s="98">
        <f ca="1">VLOOKUP($B45,AuxPartFluPorc!$B$4:$S$95,AuxPartFluGWh!E$2,FALSE)*HLOOKUP(E$3,AuxLinFluTotGWh!$B$5:$R$10,6,FALSE)</f>
        <v>0.45799652013629549</v>
      </c>
      <c r="F45" s="98">
        <f ca="1">VLOOKUP($B45,AuxPartFluPorc!$B$4:$S$95,AuxPartFluGWh!F$2,FALSE)*HLOOKUP(F$3,AuxLinFluTotGWh!$B$5:$R$10,6,FALSE)</f>
        <v>2.7988152253209191</v>
      </c>
      <c r="G45" s="98">
        <f ca="1">VLOOKUP($B45,AuxPartFluPorc!$B$4:$S$95,AuxPartFluGWh!G$2,FALSE)*HLOOKUP(G$3,AuxLinFluTotGWh!$B$5:$R$10,6,FALSE)</f>
        <v>0</v>
      </c>
      <c r="H45" s="98">
        <f ca="1">VLOOKUP($B45,AuxPartFluPorc!$B$4:$S$95,AuxPartFluGWh!H$2,FALSE)*HLOOKUP(H$3,AuxLinFluTotGWh!$B$5:$R$10,6,FALSE)</f>
        <v>0.13108987852007523</v>
      </c>
      <c r="I45" s="98">
        <f ca="1">VLOOKUP($B45,AuxPartFluPorc!$B$4:$S$95,AuxPartFluGWh!I$2,FALSE)*HLOOKUP(I$3,AuxLinFluTotGWh!$B$5:$R$10,6,FALSE)</f>
        <v>2.819290720409291</v>
      </c>
      <c r="J45" s="98">
        <f ca="1">VLOOKUP($B45,AuxPartFluPorc!$B$4:$S$95,AuxPartFluGWh!J$2,FALSE)*HLOOKUP(J$3,AuxLinFluTotGWh!$B$5:$R$10,6,FALSE)</f>
        <v>0.52799822698008214</v>
      </c>
      <c r="K45" s="98">
        <f ca="1">VLOOKUP($B45,AuxPartFluPorc!$B$4:$S$95,AuxPartFluGWh!K$2,FALSE)*HLOOKUP(K$3,AuxLinFluTotGWh!$B$5:$R$10,6,FALSE)</f>
        <v>26.491013377630448</v>
      </c>
      <c r="L45" s="98">
        <f ca="1">VLOOKUP($B45,AuxPartFluPorc!$B$4:$S$95,AuxPartFluGWh!L$2,FALSE)*HLOOKUP(L$3,AuxLinFluTotGWh!$B$5:$R$10,6,FALSE)</f>
        <v>2.5856155936253287</v>
      </c>
      <c r="M45" s="98">
        <f ca="1">VLOOKUP($B45,AuxPartFluPorc!$B$4:$S$95,AuxPartFluGWh!M$2,FALSE)*HLOOKUP(M$3,AuxLinFluTotGWh!$B$5:$R$10,6,FALSE)</f>
        <v>0</v>
      </c>
      <c r="N45" s="98">
        <f ca="1">VLOOKUP($B45,AuxPartFluPorc!$B$4:$S$95,AuxPartFluGWh!N$2,FALSE)*HLOOKUP(N$3,AuxLinFluTotGWh!$B$5:$R$10,6,FALSE)</f>
        <v>0</v>
      </c>
      <c r="O45" s="98">
        <f ca="1">VLOOKUP($B45,AuxPartFluPorc!$B$4:$S$95,AuxPartFluGWh!O$2,FALSE)*HLOOKUP(O$3,AuxLinFluTotGWh!$B$5:$R$10,6,FALSE)</f>
        <v>0</v>
      </c>
      <c r="P45" s="98">
        <f ca="1">VLOOKUP($B45,AuxPartFluPorc!$B$4:$S$95,AuxPartFluGWh!P$2,FALSE)*HLOOKUP(P$3,AuxLinFluTotGWh!$B$5:$R$10,6,FALSE)</f>
        <v>0.13723834642793717</v>
      </c>
      <c r="Q45" s="98">
        <f ca="1">VLOOKUP($B45,AuxPartFluPorc!$B$4:$S$95,AuxPartFluGWh!Q$2,FALSE)*HLOOKUP(Q$3,AuxLinFluTotGWh!$B$5:$R$10,6,FALSE)</f>
        <v>0.11629663156867517</v>
      </c>
      <c r="R45" s="98">
        <f ca="1">VLOOKUP($B45,AuxPartFluPorc!$B$4:$S$95,AuxPartFluGWh!R$2,FALSE)*HLOOKUP(R$3,AuxLinFluTotGWh!$B$5:$R$10,6,FALSE)</f>
        <v>0</v>
      </c>
      <c r="S45" s="98">
        <f ca="1">VLOOKUP($B45,AuxPartFluPorc!$B$4:$S$95,AuxPartFluGWh!S$2,FALSE)*HLOOKUP(S$3,AuxLinFluTotGWh!$B$5:$R$10,6,FALSE)</f>
        <v>46.535442229482683</v>
      </c>
      <c r="X45" s="70">
        <v>7.2315305000000002E-5</v>
      </c>
      <c r="Y45" s="70">
        <v>5.6478509999999999E-5</v>
      </c>
      <c r="Z45" s="70">
        <v>2.5047253000000001E-5</v>
      </c>
      <c r="AA45" s="70">
        <v>0</v>
      </c>
      <c r="AB45" s="70">
        <v>9.1895416000000005E-5</v>
      </c>
      <c r="AC45" s="70">
        <v>7.3222103000000006E-5</v>
      </c>
      <c r="AD45" s="70">
        <v>3.2682277999999997E-5</v>
      </c>
      <c r="AE45" s="70">
        <v>0</v>
      </c>
      <c r="AF45" s="70">
        <v>3.5470464900000002E-4</v>
      </c>
      <c r="AG45" s="70">
        <v>2.9525833099999999E-4</v>
      </c>
      <c r="AH45" s="70">
        <v>2.9648093999999999E-4</v>
      </c>
      <c r="AI45" s="70">
        <v>2.9166002199999998E-4</v>
      </c>
      <c r="AJ45" s="70">
        <v>1.5126788840000001E-3</v>
      </c>
      <c r="AK45" s="70">
        <v>1.4483045930000001E-3</v>
      </c>
      <c r="AL45" s="70">
        <v>1.4352434339999999E-3</v>
      </c>
      <c r="AM45" s="70">
        <v>1.3469683710000001E-3</v>
      </c>
      <c r="AN45" s="70">
        <v>0</v>
      </c>
      <c r="AO45" s="70">
        <v>0</v>
      </c>
      <c r="AP45" s="70">
        <v>0</v>
      </c>
      <c r="AQ45" s="70">
        <v>0</v>
      </c>
      <c r="AR45" s="70">
        <v>2.6114151300000001E-4</v>
      </c>
      <c r="AS45" s="70">
        <v>0</v>
      </c>
      <c r="AT45" s="70">
        <v>1.0626124E-5</v>
      </c>
      <c r="AU45" s="70">
        <v>2.2348350000000001E-5</v>
      </c>
      <c r="AV45" s="70">
        <v>4.8463251700000003E-4</v>
      </c>
      <c r="AW45" s="70">
        <v>5.8333048499999997E-4</v>
      </c>
      <c r="AX45" s="70">
        <v>5.5096985600000005E-4</v>
      </c>
      <c r="AY45" s="70">
        <v>5.2874904099999996E-4</v>
      </c>
      <c r="AZ45" s="70">
        <v>4.7866646099999999E-4</v>
      </c>
      <c r="BA45" s="70">
        <v>1.14011425E-4</v>
      </c>
      <c r="BB45" s="70">
        <v>0</v>
      </c>
      <c r="BC45" s="70">
        <v>0</v>
      </c>
      <c r="BD45" s="70">
        <v>8.0343793189999995E-3</v>
      </c>
      <c r="BE45" s="70">
        <v>7.4771411109999996E-3</v>
      </c>
      <c r="BF45" s="70">
        <v>6.6850839289999998E-3</v>
      </c>
      <c r="BG45" s="70">
        <v>6.3707757069999997E-3</v>
      </c>
      <c r="BH45" s="70">
        <v>6.9237219799999999E-4</v>
      </c>
      <c r="BI45" s="70">
        <v>5.8398216900000001E-4</v>
      </c>
      <c r="BJ45" s="70">
        <v>5.7217017600000005E-4</v>
      </c>
      <c r="BK45" s="70">
        <v>5.4295314700000005E-4</v>
      </c>
      <c r="BL45" s="70">
        <v>0</v>
      </c>
      <c r="BM45" s="70">
        <v>0</v>
      </c>
      <c r="BN45" s="70">
        <v>0</v>
      </c>
      <c r="BO45" s="70">
        <v>0</v>
      </c>
      <c r="BP45" s="70">
        <v>0</v>
      </c>
      <c r="BQ45" s="70">
        <v>0</v>
      </c>
      <c r="BR45" s="70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5.5066108E-5</v>
      </c>
      <c r="BY45" s="70">
        <v>4.3303207999999998E-5</v>
      </c>
      <c r="BZ45" s="70">
        <v>1.8920762999999999E-5</v>
      </c>
      <c r="CA45" s="70">
        <v>0</v>
      </c>
      <c r="CB45" s="70">
        <v>8.7799289000000001E-5</v>
      </c>
      <c r="CC45" s="70">
        <v>7.0836710000000006E-5</v>
      </c>
      <c r="CD45" s="70">
        <v>3.1649566999999999E-5</v>
      </c>
      <c r="CE45" s="70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0</v>
      </c>
      <c r="CK45" s="70">
        <v>0</v>
      </c>
      <c r="CL45" s="70">
        <v>0</v>
      </c>
      <c r="CM45" s="70">
        <v>0</v>
      </c>
    </row>
    <row r="46" spans="1:91" x14ac:dyDescent="0.25">
      <c r="A46" s="72" t="s">
        <v>261</v>
      </c>
      <c r="B46" s="72" t="s">
        <v>26</v>
      </c>
      <c r="C46" s="98">
        <f ca="1">VLOOKUP($B46,AuxPartFluPorc!$B$4:$S$95,AuxPartFluGWh!C$2,FALSE)*HLOOKUP(C$3,AuxLinFluTotGWh!$B$5:$R$10,6,FALSE)</f>
        <v>0.89965313873982045</v>
      </c>
      <c r="D46" s="98">
        <f ca="1">VLOOKUP($B46,AuxPartFluPorc!$B$4:$S$95,AuxPartFluGWh!D$2,FALSE)*HLOOKUP(D$3,AuxLinFluTotGWh!$B$5:$R$10,6,FALSE)</f>
        <v>0.5753885702290481</v>
      </c>
      <c r="E46" s="98">
        <f ca="1">VLOOKUP($B46,AuxPartFluPorc!$B$4:$S$95,AuxPartFluGWh!E$2,FALSE)*HLOOKUP(E$3,AuxLinFluTotGWh!$B$5:$R$10,6,FALSE)</f>
        <v>4.384507481101739</v>
      </c>
      <c r="F46" s="98">
        <f ca="1">VLOOKUP($B46,AuxPartFluPorc!$B$4:$S$95,AuxPartFluGWh!F$2,FALSE)*HLOOKUP(F$3,AuxLinFluTotGWh!$B$5:$R$10,6,FALSE)</f>
        <v>26.966200065637377</v>
      </c>
      <c r="G46" s="98">
        <f ca="1">VLOOKUP($B46,AuxPartFluPorc!$B$4:$S$95,AuxPartFluGWh!G$2,FALSE)*HLOOKUP(G$3,AuxLinFluTotGWh!$B$5:$R$10,6,FALSE)</f>
        <v>0</v>
      </c>
      <c r="H46" s="98">
        <f ca="1">VLOOKUP($B46,AuxPartFluPorc!$B$4:$S$95,AuxPartFluGWh!H$2,FALSE)*HLOOKUP(H$3,AuxLinFluTotGWh!$B$5:$R$10,6,FALSE)</f>
        <v>1.2784369200761618</v>
      </c>
      <c r="I46" s="98">
        <f ca="1">VLOOKUP($B46,AuxPartFluPorc!$B$4:$S$95,AuxPartFluGWh!I$2,FALSE)*HLOOKUP(I$3,AuxLinFluTotGWh!$B$5:$R$10,6,FALSE)</f>
        <v>26.988915382732731</v>
      </c>
      <c r="J46" s="98">
        <f ca="1">VLOOKUP($B46,AuxPartFluPorc!$B$4:$S$95,AuxPartFluGWh!J$2,FALSE)*HLOOKUP(J$3,AuxLinFluTotGWh!$B$5:$R$10,6,FALSE)</f>
        <v>9.5112107437243161</v>
      </c>
      <c r="K46" s="98">
        <f ca="1">VLOOKUP($B46,AuxPartFluPorc!$B$4:$S$95,AuxPartFluGWh!K$2,FALSE)*HLOOKUP(K$3,AuxLinFluTotGWh!$B$5:$R$10,6,FALSE)</f>
        <v>0</v>
      </c>
      <c r="L46" s="98">
        <f ca="1">VLOOKUP($B46,AuxPartFluPorc!$B$4:$S$95,AuxPartFluGWh!L$2,FALSE)*HLOOKUP(L$3,AuxLinFluTotGWh!$B$5:$R$10,6,FALSE)</f>
        <v>24.386600822150214</v>
      </c>
      <c r="M46" s="98">
        <f ca="1">VLOOKUP($B46,AuxPartFluPorc!$B$4:$S$95,AuxPartFluGWh!M$2,FALSE)*HLOOKUP(M$3,AuxLinFluTotGWh!$B$5:$R$10,6,FALSE)</f>
        <v>0</v>
      </c>
      <c r="N46" s="98">
        <f ca="1">VLOOKUP($B46,AuxPartFluPorc!$B$4:$S$95,AuxPartFluGWh!N$2,FALSE)*HLOOKUP(N$3,AuxLinFluTotGWh!$B$5:$R$10,6,FALSE)</f>
        <v>0</v>
      </c>
      <c r="O46" s="98">
        <f ca="1">VLOOKUP($B46,AuxPartFluPorc!$B$4:$S$95,AuxPartFluGWh!O$2,FALSE)*HLOOKUP(O$3,AuxLinFluTotGWh!$B$5:$R$10,6,FALSE)</f>
        <v>0</v>
      </c>
      <c r="P46" s="98">
        <f ca="1">VLOOKUP($B46,AuxPartFluPorc!$B$4:$S$95,AuxPartFluGWh!P$2,FALSE)*HLOOKUP(P$3,AuxLinFluTotGWh!$B$5:$R$10,6,FALSE)</f>
        <v>1.2927019605081553</v>
      </c>
      <c r="Q46" s="98">
        <f ca="1">VLOOKUP($B46,AuxPartFluPorc!$B$4:$S$95,AuxPartFluGWh!Q$2,FALSE)*HLOOKUP(Q$3,AuxLinFluTotGWh!$B$5:$R$10,6,FALSE)</f>
        <v>1.1171396398018583</v>
      </c>
      <c r="R46" s="98">
        <f ca="1">VLOOKUP($B46,AuxPartFluPorc!$B$4:$S$95,AuxPartFluGWh!R$2,FALSE)*HLOOKUP(R$3,AuxLinFluTotGWh!$B$5:$R$10,6,FALSE)</f>
        <v>0</v>
      </c>
      <c r="S46" s="98">
        <f ca="1">VLOOKUP($B46,AuxPartFluPorc!$B$4:$S$95,AuxPartFluGWh!S$2,FALSE)*HLOOKUP(S$3,AuxLinFluTotGWh!$B$5:$R$10,6,FALSE)</f>
        <v>6.0230344321749167E-2</v>
      </c>
      <c r="X46" s="70">
        <v>6.3042670500000001E-4</v>
      </c>
      <c r="Y46" s="70">
        <v>5.3426944600000004E-4</v>
      </c>
      <c r="Z46" s="70">
        <v>2.3393211399999999E-4</v>
      </c>
      <c r="AA46" s="70">
        <v>5.5891630999999997E-5</v>
      </c>
      <c r="AB46" s="70">
        <v>8.02873695E-4</v>
      </c>
      <c r="AC46" s="70">
        <v>6.9377954699999993E-4</v>
      </c>
      <c r="AD46" s="70">
        <v>3.1806645600000001E-4</v>
      </c>
      <c r="AE46" s="70">
        <v>7.3615978999999997E-5</v>
      </c>
      <c r="AF46" s="70">
        <v>3.2763907720000001E-3</v>
      </c>
      <c r="AG46" s="70">
        <v>2.8295841389999999E-3</v>
      </c>
      <c r="AH46" s="70">
        <v>2.8635101829999998E-3</v>
      </c>
      <c r="AI46" s="70">
        <v>2.8831726390000003E-3</v>
      </c>
      <c r="AJ46" s="70">
        <v>1.4025303825E-2</v>
      </c>
      <c r="AK46" s="70">
        <v>1.3879453421E-2</v>
      </c>
      <c r="AL46" s="70">
        <v>1.4005489730000001E-2</v>
      </c>
      <c r="AM46" s="70">
        <v>1.3424650301000001E-2</v>
      </c>
      <c r="AN46" s="70">
        <v>0</v>
      </c>
      <c r="AO46" s="70">
        <v>0</v>
      </c>
      <c r="AP46" s="70">
        <v>0</v>
      </c>
      <c r="AQ46" s="70">
        <v>0</v>
      </c>
      <c r="AR46" s="70">
        <v>2.4298472250000001E-3</v>
      </c>
      <c r="AS46" s="70">
        <v>4.7839743E-5</v>
      </c>
      <c r="AT46" s="70">
        <v>1.3597068700000001E-4</v>
      </c>
      <c r="AU46" s="70">
        <v>2.5467009700000002E-4</v>
      </c>
      <c r="AV46" s="70">
        <v>4.4549510720000001E-3</v>
      </c>
      <c r="AW46" s="70">
        <v>5.5701078359999996E-3</v>
      </c>
      <c r="AX46" s="70">
        <v>5.3218985209999995E-3</v>
      </c>
      <c r="AY46" s="70">
        <v>5.212683555E-3</v>
      </c>
      <c r="AZ46" s="70">
        <v>2.6598373800000002E-3</v>
      </c>
      <c r="BA46" s="70">
        <v>2.9483985169999997E-3</v>
      </c>
      <c r="BB46" s="70">
        <v>2.6362622119999999E-3</v>
      </c>
      <c r="BC46" s="70">
        <v>2.4318337210000002E-3</v>
      </c>
      <c r="BD46" s="70">
        <v>0</v>
      </c>
      <c r="BE46" s="70">
        <v>0</v>
      </c>
      <c r="BF46" s="70">
        <v>0</v>
      </c>
      <c r="BG46" s="70">
        <v>0</v>
      </c>
      <c r="BH46" s="70">
        <v>6.363536863E-3</v>
      </c>
      <c r="BI46" s="70">
        <v>5.4991363509999999E-3</v>
      </c>
      <c r="BJ46" s="70">
        <v>5.4286998980000003E-3</v>
      </c>
      <c r="BK46" s="70">
        <v>5.2641884900000002E-3</v>
      </c>
      <c r="BL46" s="70">
        <v>0</v>
      </c>
      <c r="BM46" s="70">
        <v>0</v>
      </c>
      <c r="BN46" s="70">
        <v>0</v>
      </c>
      <c r="BO46" s="70">
        <v>0</v>
      </c>
      <c r="BP46" s="70">
        <v>0</v>
      </c>
      <c r="BQ46" s="70">
        <v>0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4.8082327899999998E-4</v>
      </c>
      <c r="BY46" s="70">
        <v>4.0968625599999999E-4</v>
      </c>
      <c r="BZ46" s="70">
        <v>1.7698102300000001E-4</v>
      </c>
      <c r="CA46" s="70">
        <v>3.7310826E-5</v>
      </c>
      <c r="CB46" s="70">
        <v>7.7030224400000005E-4</v>
      </c>
      <c r="CC46" s="70">
        <v>6.7459176799999996E-4</v>
      </c>
      <c r="CD46" s="70">
        <v>3.1242194699999997E-4</v>
      </c>
      <c r="CE46" s="70">
        <v>7.0557693000000005E-5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70">
        <v>0</v>
      </c>
    </row>
    <row r="47" spans="1:91" x14ac:dyDescent="0.25">
      <c r="A47" s="72" t="s">
        <v>261</v>
      </c>
      <c r="B47" s="72" t="s">
        <v>27</v>
      </c>
      <c r="C47" s="98">
        <f ca="1">VLOOKUP($B47,AuxPartFluPorc!$B$4:$S$95,AuxPartFluGWh!C$2,FALSE)*HLOOKUP(C$3,AuxLinFluTotGWh!$B$5:$R$10,6,FALSE)</f>
        <v>28.312209487268742</v>
      </c>
      <c r="D47" s="98">
        <f ca="1">VLOOKUP($B47,AuxPartFluPorc!$B$4:$S$95,AuxPartFluGWh!D$2,FALSE)*HLOOKUP(D$3,AuxLinFluTotGWh!$B$5:$R$10,6,FALSE)</f>
        <v>18.060711009652326</v>
      </c>
      <c r="E47" s="98">
        <f ca="1">VLOOKUP($B47,AuxPartFluPorc!$B$4:$S$95,AuxPartFluGWh!E$2,FALSE)*HLOOKUP(E$3,AuxLinFluTotGWh!$B$5:$R$10,6,FALSE)</f>
        <v>1.8542027721633774</v>
      </c>
      <c r="F47" s="98">
        <f ca="1">VLOOKUP($B47,AuxPartFluPorc!$B$4:$S$95,AuxPartFluGWh!F$2,FALSE)*HLOOKUP(F$3,AuxLinFluTotGWh!$B$5:$R$10,6,FALSE)</f>
        <v>2.8175100349677273</v>
      </c>
      <c r="G47" s="98">
        <f ca="1">VLOOKUP($B47,AuxPartFluPorc!$B$4:$S$95,AuxPartFluGWh!G$2,FALSE)*HLOOKUP(G$3,AuxLinFluTotGWh!$B$5:$R$10,6,FALSE)</f>
        <v>1520.9538765613772</v>
      </c>
      <c r="H47" s="98">
        <f ca="1">VLOOKUP($B47,AuxPartFluPorc!$B$4:$S$95,AuxPartFluGWh!H$2,FALSE)*HLOOKUP(H$3,AuxLinFluTotGWh!$B$5:$R$10,6,FALSE)</f>
        <v>2.8587347417562681</v>
      </c>
      <c r="I47" s="98">
        <f ca="1">VLOOKUP($B47,AuxPartFluPorc!$B$4:$S$95,AuxPartFluGWh!I$2,FALSE)*HLOOKUP(I$3,AuxLinFluTotGWh!$B$5:$R$10,6,FALSE)</f>
        <v>8.9994783373290943</v>
      </c>
      <c r="J47" s="98">
        <f ca="1">VLOOKUP($B47,AuxPartFluPorc!$B$4:$S$95,AuxPartFluGWh!J$2,FALSE)*HLOOKUP(J$3,AuxLinFluTotGWh!$B$5:$R$10,6,FALSE)</f>
        <v>12.831264608634081</v>
      </c>
      <c r="K47" s="98">
        <f ca="1">VLOOKUP($B47,AuxPartFluPorc!$B$4:$S$95,AuxPartFluGWh!K$2,FALSE)*HLOOKUP(K$3,AuxLinFluTotGWh!$B$5:$R$10,6,FALSE)</f>
        <v>0</v>
      </c>
      <c r="L47" s="98">
        <f ca="1">VLOOKUP($B47,AuxPartFluPorc!$B$4:$S$95,AuxPartFluGWh!L$2,FALSE)*HLOOKUP(L$3,AuxLinFluTotGWh!$B$5:$R$10,6,FALSE)</f>
        <v>1.3258811549842426</v>
      </c>
      <c r="M47" s="98">
        <f ca="1">VLOOKUP($B47,AuxPartFluPorc!$B$4:$S$95,AuxPartFluGWh!M$2,FALSE)*HLOOKUP(M$3,AuxLinFluTotGWh!$B$5:$R$10,6,FALSE)</f>
        <v>3.8469133401391651</v>
      </c>
      <c r="N47" s="98">
        <f ca="1">VLOOKUP($B47,AuxPartFluPorc!$B$4:$S$95,AuxPartFluGWh!N$2,FALSE)*HLOOKUP(N$3,AuxLinFluTotGWh!$B$5:$R$10,6,FALSE)</f>
        <v>0</v>
      </c>
      <c r="O47" s="98">
        <f ca="1">VLOOKUP($B47,AuxPartFluPorc!$B$4:$S$95,AuxPartFluGWh!O$2,FALSE)*HLOOKUP(O$3,AuxLinFluTotGWh!$B$5:$R$10,6,FALSE)</f>
        <v>0</v>
      </c>
      <c r="P47" s="98">
        <f ca="1">VLOOKUP($B47,AuxPartFluPorc!$B$4:$S$95,AuxPartFluGWh!P$2,FALSE)*HLOOKUP(P$3,AuxLinFluTotGWh!$B$5:$R$10,6,FALSE)</f>
        <v>38.92619832447717</v>
      </c>
      <c r="Q47" s="98">
        <f ca="1">VLOOKUP($B47,AuxPartFluPorc!$B$4:$S$95,AuxPartFluGWh!Q$2,FALSE)*HLOOKUP(Q$3,AuxLinFluTotGWh!$B$5:$R$10,6,FALSE)</f>
        <v>34.342949997467038</v>
      </c>
      <c r="R47" s="98">
        <f ca="1">VLOOKUP($B47,AuxPartFluPorc!$B$4:$S$95,AuxPartFluGWh!R$2,FALSE)*HLOOKUP(R$3,AuxLinFluTotGWh!$B$5:$R$10,6,FALSE)</f>
        <v>0</v>
      </c>
      <c r="S47" s="98">
        <f ca="1">VLOOKUP($B47,AuxPartFluPorc!$B$4:$S$95,AuxPartFluGWh!S$2,FALSE)*HLOOKUP(S$3,AuxLinFluTotGWh!$B$5:$R$10,6,FALSE)</f>
        <v>7.7270960655777196E-2</v>
      </c>
      <c r="X47" s="70">
        <v>1.0237593566999999E-2</v>
      </c>
      <c r="Y47" s="70">
        <v>1.0799233283E-2</v>
      </c>
      <c r="Z47" s="70">
        <v>1.1836426591000001E-2</v>
      </c>
      <c r="AA47" s="70">
        <v>1.2900690122E-2</v>
      </c>
      <c r="AB47" s="70">
        <v>1.2950034636E-2</v>
      </c>
      <c r="AC47" s="70">
        <v>1.4007659413000001E-2</v>
      </c>
      <c r="AD47" s="70">
        <v>1.5402858410000001E-2</v>
      </c>
      <c r="AE47" s="70">
        <v>1.6911888316E-2</v>
      </c>
      <c r="AF47" s="70">
        <v>3.2008098999999996E-3</v>
      </c>
      <c r="AG47" s="70">
        <v>8.7500798799999998E-4</v>
      </c>
      <c r="AH47" s="70">
        <v>4.9426874400000003E-4</v>
      </c>
      <c r="AI47" s="70">
        <v>4.4238761300000002E-4</v>
      </c>
      <c r="AJ47" s="70">
        <v>5.3980792880000007E-3</v>
      </c>
      <c r="AK47" s="70">
        <v>3.8347791999999997E-4</v>
      </c>
      <c r="AL47" s="70">
        <v>0</v>
      </c>
      <c r="AM47" s="70">
        <v>0</v>
      </c>
      <c r="AN47" s="70">
        <v>0.59686376416700004</v>
      </c>
      <c r="AO47" s="70">
        <v>0.59677268294399999</v>
      </c>
      <c r="AP47" s="70">
        <v>0.59704967561299993</v>
      </c>
      <c r="AQ47" s="70">
        <v>0.59745315839699997</v>
      </c>
      <c r="AR47" s="70">
        <v>6.4139169220000002E-3</v>
      </c>
      <c r="AS47" s="70">
        <v>0</v>
      </c>
      <c r="AT47" s="70">
        <v>0</v>
      </c>
      <c r="AU47" s="70">
        <v>0</v>
      </c>
      <c r="AV47" s="70">
        <v>3.7240432039999999E-3</v>
      </c>
      <c r="AW47" s="70">
        <v>1.6156387830000001E-3</v>
      </c>
      <c r="AX47" s="70">
        <v>8.1581532100000003E-4</v>
      </c>
      <c r="AY47" s="70">
        <v>7.0013364399999995E-4</v>
      </c>
      <c r="AZ47" s="70">
        <v>3.6978742189999999E-3</v>
      </c>
      <c r="BA47" s="70">
        <v>4.0294782329999999E-3</v>
      </c>
      <c r="BB47" s="70">
        <v>3.4687716830000001E-3</v>
      </c>
      <c r="BC47" s="70">
        <v>3.20696738E-3</v>
      </c>
      <c r="BD47" s="70">
        <v>0</v>
      </c>
      <c r="BE47" s="70">
        <v>0</v>
      </c>
      <c r="BF47" s="70">
        <v>0</v>
      </c>
      <c r="BG47" s="70">
        <v>0</v>
      </c>
      <c r="BH47" s="70">
        <v>1.171671975E-3</v>
      </c>
      <c r="BI47" s="70">
        <v>5.4656954000000003E-5</v>
      </c>
      <c r="BJ47" s="70">
        <v>0</v>
      </c>
      <c r="BK47" s="70">
        <v>0</v>
      </c>
      <c r="BL47" s="70">
        <v>3.5951756000000003E-5</v>
      </c>
      <c r="BM47" s="70">
        <v>1.622481996E-3</v>
      </c>
      <c r="BN47" s="70">
        <v>2.4828821539999999E-3</v>
      </c>
      <c r="BO47" s="70">
        <v>2.7722322260000003E-3</v>
      </c>
      <c r="BP47" s="70">
        <v>0</v>
      </c>
      <c r="BQ47" s="70">
        <v>0</v>
      </c>
      <c r="BR47" s="70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7.760766998E-3</v>
      </c>
      <c r="BY47" s="70">
        <v>8.2625750049999998E-3</v>
      </c>
      <c r="BZ47" s="70">
        <v>8.7544889249999997E-3</v>
      </c>
      <c r="CA47" s="70">
        <v>8.4902533610000004E-3</v>
      </c>
      <c r="CB47" s="70">
        <v>1.2320411769999999E-2</v>
      </c>
      <c r="CC47" s="70">
        <v>1.3439749666000001E-2</v>
      </c>
      <c r="CD47" s="70">
        <v>1.4583272078E-2</v>
      </c>
      <c r="CE47" s="70">
        <v>1.5848801722999999E-2</v>
      </c>
      <c r="CF47" s="70">
        <v>0</v>
      </c>
      <c r="CG47" s="70">
        <v>0</v>
      </c>
      <c r="CH47" s="70">
        <v>0</v>
      </c>
      <c r="CI47" s="70">
        <v>0</v>
      </c>
      <c r="CJ47" s="70">
        <v>0</v>
      </c>
      <c r="CK47" s="70">
        <v>0</v>
      </c>
      <c r="CL47" s="70">
        <v>0</v>
      </c>
      <c r="CM47" s="70">
        <v>0</v>
      </c>
    </row>
    <row r="48" spans="1:91" x14ac:dyDescent="0.25">
      <c r="A48" s="72" t="s">
        <v>261</v>
      </c>
      <c r="B48" s="72" t="s">
        <v>28</v>
      </c>
      <c r="C48" s="98">
        <f ca="1">VLOOKUP($B48,AuxPartFluPorc!$B$4:$S$95,AuxPartFluGWh!C$2,FALSE)*HLOOKUP(C$3,AuxLinFluTotGWh!$B$5:$R$10,6,FALSE)</f>
        <v>0.43487326086451589</v>
      </c>
      <c r="D48" s="98">
        <f ca="1">VLOOKUP($B48,AuxPartFluPorc!$B$4:$S$95,AuxPartFluGWh!D$2,FALSE)*HLOOKUP(D$3,AuxLinFluTotGWh!$B$5:$R$10,6,FALSE)</f>
        <v>0.27651237287783154</v>
      </c>
      <c r="E48" s="98">
        <f ca="1">VLOOKUP($B48,AuxPartFluPorc!$B$4:$S$95,AuxPartFluGWh!E$2,FALSE)*HLOOKUP(E$3,AuxLinFluTotGWh!$B$5:$R$10,6,FALSE)</f>
        <v>2.019659536806039</v>
      </c>
      <c r="F48" s="98">
        <f ca="1">VLOOKUP($B48,AuxPartFluPorc!$B$4:$S$95,AuxPartFluGWh!F$2,FALSE)*HLOOKUP(F$3,AuxLinFluTotGWh!$B$5:$R$10,6,FALSE)</f>
        <v>12.335734670414485</v>
      </c>
      <c r="G48" s="98">
        <f ca="1">VLOOKUP($B48,AuxPartFluPorc!$B$4:$S$95,AuxPartFluGWh!G$2,FALSE)*HLOOKUP(G$3,AuxLinFluTotGWh!$B$5:$R$10,6,FALSE)</f>
        <v>0</v>
      </c>
      <c r="H48" s="98">
        <f ca="1">VLOOKUP($B48,AuxPartFluPorc!$B$4:$S$95,AuxPartFluGWh!H$2,FALSE)*HLOOKUP(H$3,AuxLinFluTotGWh!$B$5:$R$10,6,FALSE)</f>
        <v>0.5702636663726367</v>
      </c>
      <c r="I48" s="98">
        <f ca="1">VLOOKUP($B48,AuxPartFluPorc!$B$4:$S$95,AuxPartFluGWh!I$2,FALSE)*HLOOKUP(I$3,AuxLinFluTotGWh!$B$5:$R$10,6,FALSE)</f>
        <v>12.462468924065355</v>
      </c>
      <c r="J48" s="98">
        <f ca="1">VLOOKUP($B48,AuxPartFluPorc!$B$4:$S$95,AuxPartFluGWh!J$2,FALSE)*HLOOKUP(J$3,AuxLinFluTotGWh!$B$5:$R$10,6,FALSE)</f>
        <v>1.5483814351948095</v>
      </c>
      <c r="K48" s="98">
        <f ca="1">VLOOKUP($B48,AuxPartFluPorc!$B$4:$S$95,AuxPartFluGWh!K$2,FALSE)*HLOOKUP(K$3,AuxLinFluTotGWh!$B$5:$R$10,6,FALSE)</f>
        <v>117.13839267941044</v>
      </c>
      <c r="L48" s="98">
        <f ca="1">VLOOKUP($B48,AuxPartFluPorc!$B$4:$S$95,AuxPartFluGWh!L$2,FALSE)*HLOOKUP(L$3,AuxLinFluTotGWh!$B$5:$R$10,6,FALSE)</f>
        <v>11.384124981316274</v>
      </c>
      <c r="M48" s="98">
        <f ca="1">VLOOKUP($B48,AuxPartFluPorc!$B$4:$S$95,AuxPartFluGWh!M$2,FALSE)*HLOOKUP(M$3,AuxLinFluTotGWh!$B$5:$R$10,6,FALSE)</f>
        <v>0</v>
      </c>
      <c r="N48" s="98">
        <f ca="1">VLOOKUP($B48,AuxPartFluPorc!$B$4:$S$95,AuxPartFluGWh!N$2,FALSE)*HLOOKUP(N$3,AuxLinFluTotGWh!$B$5:$R$10,6,FALSE)</f>
        <v>0</v>
      </c>
      <c r="O48" s="98">
        <f ca="1">VLOOKUP($B48,AuxPartFluPorc!$B$4:$S$95,AuxPartFluGWh!O$2,FALSE)*HLOOKUP(O$3,AuxLinFluTotGWh!$B$5:$R$10,6,FALSE)</f>
        <v>0</v>
      </c>
      <c r="P48" s="98">
        <f ca="1">VLOOKUP($B48,AuxPartFluPorc!$B$4:$S$95,AuxPartFluGWh!P$2,FALSE)*HLOOKUP(P$3,AuxLinFluTotGWh!$B$5:$R$10,6,FALSE)</f>
        <v>0.62405596070469294</v>
      </c>
      <c r="Q48" s="98">
        <f ca="1">VLOOKUP($B48,AuxPartFluPorc!$B$4:$S$95,AuxPartFluGWh!Q$2,FALSE)*HLOOKUP(Q$3,AuxLinFluTotGWh!$B$5:$R$10,6,FALSE)</f>
        <v>0.53684909995525398</v>
      </c>
      <c r="R48" s="98">
        <f ca="1">VLOOKUP($B48,AuxPartFluPorc!$B$4:$S$95,AuxPartFluGWh!R$2,FALSE)*HLOOKUP(R$3,AuxLinFluTotGWh!$B$5:$R$10,6,FALSE)</f>
        <v>336.27155810150646</v>
      </c>
      <c r="S48" s="98">
        <f ca="1">VLOOKUP($B48,AuxPartFluPorc!$B$4:$S$95,AuxPartFluGWh!S$2,FALSE)*HLOOKUP(S$3,AuxLinFluTotGWh!$B$5:$R$10,6,FALSE)</f>
        <v>2.9399019191858021E-2</v>
      </c>
      <c r="X48" s="70">
        <v>2.9624827500000003E-4</v>
      </c>
      <c r="Y48" s="70">
        <v>2.5262970699999998E-4</v>
      </c>
      <c r="Z48" s="70">
        <v>1.2206649499999999E-4</v>
      </c>
      <c r="AA48" s="70">
        <v>3.2139615000000001E-5</v>
      </c>
      <c r="AB48" s="70">
        <v>3.7718279500000002E-4</v>
      </c>
      <c r="AC48" s="70">
        <v>3.2808261600000003E-4</v>
      </c>
      <c r="AD48" s="70">
        <v>1.59891503E-4</v>
      </c>
      <c r="AE48" s="70">
        <v>4.2313630000000003E-5</v>
      </c>
      <c r="AF48" s="70">
        <v>1.5103182180000001E-3</v>
      </c>
      <c r="AG48" s="70">
        <v>1.3024822490000001E-3</v>
      </c>
      <c r="AH48" s="70">
        <v>1.3189109960000001E-3</v>
      </c>
      <c r="AI48" s="70">
        <v>1.328042758E-3</v>
      </c>
      <c r="AJ48" s="70">
        <v>6.4417693520000003E-3</v>
      </c>
      <c r="AK48" s="70">
        <v>6.3535718210000003E-3</v>
      </c>
      <c r="AL48" s="70">
        <v>6.3922960669999997E-3</v>
      </c>
      <c r="AM48" s="70">
        <v>6.125406836E-3</v>
      </c>
      <c r="AN48" s="70">
        <v>0</v>
      </c>
      <c r="AO48" s="70">
        <v>0</v>
      </c>
      <c r="AP48" s="70">
        <v>0</v>
      </c>
      <c r="AQ48" s="70">
        <v>0</v>
      </c>
      <c r="AR48" s="70">
        <v>1.0944556370000001E-3</v>
      </c>
      <c r="AS48" s="70">
        <v>2.0471258E-5</v>
      </c>
      <c r="AT48" s="70">
        <v>5.6917267999999997E-5</v>
      </c>
      <c r="AU48" s="70">
        <v>1.0761129899999999E-4</v>
      </c>
      <c r="AV48" s="70">
        <v>2.0693309040000002E-3</v>
      </c>
      <c r="AW48" s="70">
        <v>2.5644358110000001E-3</v>
      </c>
      <c r="AX48" s="70">
        <v>2.4553490690000001E-3</v>
      </c>
      <c r="AY48" s="70">
        <v>2.404555348E-3</v>
      </c>
      <c r="AZ48" s="70">
        <v>1.342513834E-3</v>
      </c>
      <c r="BA48" s="70">
        <v>3.9554396399999999E-4</v>
      </c>
      <c r="BB48" s="70">
        <v>0</v>
      </c>
      <c r="BC48" s="70">
        <v>0</v>
      </c>
      <c r="BD48" s="70">
        <v>3.4367195204999999E-2</v>
      </c>
      <c r="BE48" s="70">
        <v>3.2960386873999999E-2</v>
      </c>
      <c r="BF48" s="70">
        <v>2.9913664911000001E-2</v>
      </c>
      <c r="BG48" s="70">
        <v>2.9078457594E-2</v>
      </c>
      <c r="BH48" s="70">
        <v>2.95615636E-3</v>
      </c>
      <c r="BI48" s="70">
        <v>2.5659742640000002E-3</v>
      </c>
      <c r="BJ48" s="70">
        <v>2.5422451109999998E-3</v>
      </c>
      <c r="BK48" s="70">
        <v>2.464985621E-3</v>
      </c>
      <c r="BL48" s="70">
        <v>0</v>
      </c>
      <c r="BM48" s="70">
        <v>0</v>
      </c>
      <c r="BN48" s="70">
        <v>0</v>
      </c>
      <c r="BO48" s="70">
        <v>0</v>
      </c>
      <c r="BP48" s="70">
        <v>0</v>
      </c>
      <c r="BQ48" s="70">
        <v>0</v>
      </c>
      <c r="BR48" s="70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2.2584820400000001E-4</v>
      </c>
      <c r="BY48" s="70">
        <v>1.9372129E-4</v>
      </c>
      <c r="BZ48" s="70">
        <v>9.2321169999999998E-5</v>
      </c>
      <c r="CA48" s="70">
        <v>2.1455698999999999E-5</v>
      </c>
      <c r="CB48" s="70">
        <v>3.61898483E-4</v>
      </c>
      <c r="CC48" s="70">
        <v>3.1907352099999999E-4</v>
      </c>
      <c r="CD48" s="70">
        <v>1.5691954500000001E-4</v>
      </c>
      <c r="CE48" s="70">
        <v>4.0505644999999997E-5</v>
      </c>
      <c r="CF48" s="70">
        <v>0.16085017234400001</v>
      </c>
      <c r="CG48" s="70">
        <v>0.161049024658</v>
      </c>
      <c r="CH48" s="70">
        <v>0.16130301022099999</v>
      </c>
      <c r="CI48" s="70">
        <v>0.16160735626600001</v>
      </c>
      <c r="CJ48" s="70">
        <v>0</v>
      </c>
      <c r="CK48" s="70">
        <v>0</v>
      </c>
      <c r="CL48" s="70">
        <v>0</v>
      </c>
      <c r="CM48" s="70">
        <v>0</v>
      </c>
    </row>
    <row r="49" spans="1:91" x14ac:dyDescent="0.25">
      <c r="A49" s="72" t="s">
        <v>261</v>
      </c>
      <c r="B49" s="72" t="s">
        <v>29</v>
      </c>
      <c r="C49" s="98">
        <f ca="1">VLOOKUP($B49,AuxPartFluPorc!$B$4:$S$95,AuxPartFluGWh!C$2,FALSE)*HLOOKUP(C$3,AuxLinFluTotGWh!$B$5:$R$10,6,FALSE)</f>
        <v>0.87976603971104639</v>
      </c>
      <c r="D49" s="98">
        <f ca="1">VLOOKUP($B49,AuxPartFluPorc!$B$4:$S$95,AuxPartFluGWh!D$2,FALSE)*HLOOKUP(D$3,AuxLinFluTotGWh!$B$5:$R$10,6,FALSE)</f>
        <v>0.55841508929228456</v>
      </c>
      <c r="E49" s="98">
        <f ca="1">VLOOKUP($B49,AuxPartFluPorc!$B$4:$S$95,AuxPartFluGWh!E$2,FALSE)*HLOOKUP(E$3,AuxLinFluTotGWh!$B$5:$R$10,6,FALSE)</f>
        <v>0</v>
      </c>
      <c r="F49" s="98">
        <f ca="1">VLOOKUP($B49,AuxPartFluPorc!$B$4:$S$95,AuxPartFluGWh!F$2,FALSE)*HLOOKUP(F$3,AuxLinFluTotGWh!$B$5:$R$10,6,FALSE)</f>
        <v>0</v>
      </c>
      <c r="G49" s="98">
        <f ca="1">VLOOKUP($B49,AuxPartFluPorc!$B$4:$S$95,AuxPartFluGWh!G$2,FALSE)*HLOOKUP(G$3,AuxLinFluTotGWh!$B$5:$R$10,6,FALSE)</f>
        <v>0</v>
      </c>
      <c r="H49" s="98">
        <f ca="1">VLOOKUP($B49,AuxPartFluPorc!$B$4:$S$95,AuxPartFluGWh!H$2,FALSE)*HLOOKUP(H$3,AuxLinFluTotGWh!$B$5:$R$10,6,FALSE)</f>
        <v>0</v>
      </c>
      <c r="I49" s="98">
        <f ca="1">VLOOKUP($B49,AuxPartFluPorc!$B$4:$S$95,AuxPartFluGWh!I$2,FALSE)*HLOOKUP(I$3,AuxLinFluTotGWh!$B$5:$R$10,6,FALSE)</f>
        <v>0</v>
      </c>
      <c r="J49" s="98">
        <f ca="1">VLOOKUP($B49,AuxPartFluPorc!$B$4:$S$95,AuxPartFluGWh!J$2,FALSE)*HLOOKUP(J$3,AuxLinFluTotGWh!$B$5:$R$10,6,FALSE)</f>
        <v>4.05980331829827</v>
      </c>
      <c r="K49" s="98">
        <f ca="1">VLOOKUP($B49,AuxPartFluPorc!$B$4:$S$95,AuxPartFluGWh!K$2,FALSE)*HLOOKUP(K$3,AuxLinFluTotGWh!$B$5:$R$10,6,FALSE)</f>
        <v>0</v>
      </c>
      <c r="L49" s="98">
        <f ca="1">VLOOKUP($B49,AuxPartFluPorc!$B$4:$S$95,AuxPartFluGWh!L$2,FALSE)*HLOOKUP(L$3,AuxLinFluTotGWh!$B$5:$R$10,6,FALSE)</f>
        <v>0</v>
      </c>
      <c r="M49" s="98">
        <f ca="1">VLOOKUP($B49,AuxPartFluPorc!$B$4:$S$95,AuxPartFluGWh!M$2,FALSE)*HLOOKUP(M$3,AuxLinFluTotGWh!$B$5:$R$10,6,FALSE)</f>
        <v>8.7503447022153029</v>
      </c>
      <c r="N49" s="98">
        <f ca="1">VLOOKUP($B49,AuxPartFluPorc!$B$4:$S$95,AuxPartFluGWh!N$2,FALSE)*HLOOKUP(N$3,AuxLinFluTotGWh!$B$5:$R$10,6,FALSE)</f>
        <v>0</v>
      </c>
      <c r="O49" s="98">
        <f ca="1">VLOOKUP($B49,AuxPartFluPorc!$B$4:$S$95,AuxPartFluGWh!O$2,FALSE)*HLOOKUP(O$3,AuxLinFluTotGWh!$B$5:$R$10,6,FALSE)</f>
        <v>0</v>
      </c>
      <c r="P49" s="98">
        <f ca="1">VLOOKUP($B49,AuxPartFluPorc!$B$4:$S$95,AuxPartFluGWh!P$2,FALSE)*HLOOKUP(P$3,AuxLinFluTotGWh!$B$5:$R$10,6,FALSE)</f>
        <v>1.243390961744431</v>
      </c>
      <c r="Q49" s="98">
        <f ca="1">VLOOKUP($B49,AuxPartFluPorc!$B$4:$S$95,AuxPartFluGWh!Q$2,FALSE)*HLOOKUP(Q$3,AuxLinFluTotGWh!$B$5:$R$10,6,FALSE)</f>
        <v>1.0729677808847837</v>
      </c>
      <c r="R49" s="98">
        <f ca="1">VLOOKUP($B49,AuxPartFluPorc!$B$4:$S$95,AuxPartFluGWh!R$2,FALSE)*HLOOKUP(R$3,AuxLinFluTotGWh!$B$5:$R$10,6,FALSE)</f>
        <v>0</v>
      </c>
      <c r="S49" s="98">
        <f ca="1">VLOOKUP($B49,AuxPartFluPorc!$B$4:$S$95,AuxPartFluGWh!S$2,FALSE)*HLOOKUP(S$3,AuxLinFluTotGWh!$B$5:$R$10,6,FALSE)</f>
        <v>2.3716281533269695E-2</v>
      </c>
      <c r="X49" s="70">
        <v>4.6337067300000002E-4</v>
      </c>
      <c r="Y49" s="70">
        <v>5.1117930900000002E-4</v>
      </c>
      <c r="Z49" s="70">
        <v>2.7028993000000002E-4</v>
      </c>
      <c r="AA49" s="70">
        <v>1.7752739100000001E-4</v>
      </c>
      <c r="AB49" s="70">
        <v>5.8495444100000002E-4</v>
      </c>
      <c r="AC49" s="70">
        <v>6.6265462500000004E-4</v>
      </c>
      <c r="AD49" s="70">
        <v>3.5243904899999999E-4</v>
      </c>
      <c r="AE49" s="70">
        <v>2.3258324100000001E-4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70">
        <v>0</v>
      </c>
      <c r="AP49" s="70">
        <v>0</v>
      </c>
      <c r="AQ49" s="70">
        <v>0</v>
      </c>
      <c r="AR49" s="70">
        <v>0</v>
      </c>
      <c r="AS49" s="70">
        <v>0</v>
      </c>
      <c r="AT49" s="70">
        <v>0</v>
      </c>
      <c r="AU49" s="70">
        <v>0</v>
      </c>
      <c r="AV49" s="70">
        <v>0</v>
      </c>
      <c r="AW49" s="70">
        <v>0</v>
      </c>
      <c r="AX49" s="70">
        <v>0</v>
      </c>
      <c r="AY49" s="70">
        <v>0</v>
      </c>
      <c r="AZ49" s="70">
        <v>1.2082076840000001E-3</v>
      </c>
      <c r="BA49" s="70">
        <v>1.278109472E-3</v>
      </c>
      <c r="BB49" s="70">
        <v>1.0857505389999999E-3</v>
      </c>
      <c r="BC49" s="70">
        <v>9.8506057799999992E-4</v>
      </c>
      <c r="BD49" s="70">
        <v>0</v>
      </c>
      <c r="BE49" s="70">
        <v>0</v>
      </c>
      <c r="BF49" s="70">
        <v>0</v>
      </c>
      <c r="BG49" s="70">
        <v>0</v>
      </c>
      <c r="BH49" s="70">
        <v>0</v>
      </c>
      <c r="BI49" s="70">
        <v>0</v>
      </c>
      <c r="BJ49" s="70">
        <v>0</v>
      </c>
      <c r="BK49" s="70">
        <v>0</v>
      </c>
      <c r="BL49" s="70">
        <v>3.878506949E-3</v>
      </c>
      <c r="BM49" s="70">
        <v>3.884502145E-3</v>
      </c>
      <c r="BN49" s="70">
        <v>3.9563102169999998E-3</v>
      </c>
      <c r="BO49" s="70">
        <v>4.006516943E-3</v>
      </c>
      <c r="BP49" s="70">
        <v>0</v>
      </c>
      <c r="BQ49" s="70">
        <v>0</v>
      </c>
      <c r="BR49" s="70">
        <v>0</v>
      </c>
      <c r="BS49" s="70">
        <v>0</v>
      </c>
      <c r="BT49" s="70">
        <v>0</v>
      </c>
      <c r="BU49" s="70">
        <v>0</v>
      </c>
      <c r="BV49" s="70">
        <v>0</v>
      </c>
      <c r="BW49" s="70">
        <v>0</v>
      </c>
      <c r="BX49" s="70">
        <v>3.5022676200000002E-4</v>
      </c>
      <c r="BY49" s="70">
        <v>3.9229223200000003E-4</v>
      </c>
      <c r="BZ49" s="70">
        <v>2.0257795700000001E-4</v>
      </c>
      <c r="CA49" s="70">
        <v>1.1756103E-4</v>
      </c>
      <c r="CB49" s="70">
        <v>5.5743897099999997E-4</v>
      </c>
      <c r="CC49" s="70">
        <v>6.4069083699999998E-4</v>
      </c>
      <c r="CD49" s="70">
        <v>3.3866500700000001E-4</v>
      </c>
      <c r="CE49" s="70">
        <v>2.1880445500000001E-4</v>
      </c>
      <c r="CF49" s="70">
        <v>0</v>
      </c>
      <c r="CG49" s="70">
        <v>0</v>
      </c>
      <c r="CH49" s="70">
        <v>0</v>
      </c>
      <c r="CI49" s="70">
        <v>0</v>
      </c>
      <c r="CJ49" s="70">
        <v>0</v>
      </c>
      <c r="CK49" s="70">
        <v>0</v>
      </c>
      <c r="CL49" s="70">
        <v>0</v>
      </c>
      <c r="CM49" s="70">
        <v>0</v>
      </c>
    </row>
    <row r="50" spans="1:91" x14ac:dyDescent="0.25">
      <c r="A50" s="72" t="s">
        <v>261</v>
      </c>
      <c r="B50" s="72" t="s">
        <v>30</v>
      </c>
      <c r="C50" s="98">
        <f ca="1">VLOOKUP($B50,AuxPartFluPorc!$B$4:$S$95,AuxPartFluGWh!C$2,FALSE)*HLOOKUP(C$3,AuxLinFluTotGWh!$B$5:$R$10,6,FALSE)</f>
        <v>0</v>
      </c>
      <c r="D50" s="98">
        <f ca="1">VLOOKUP($B50,AuxPartFluPorc!$B$4:$S$95,AuxPartFluGWh!D$2,FALSE)*HLOOKUP(D$3,AuxLinFluTotGWh!$B$5:$R$10,6,FALSE)</f>
        <v>0</v>
      </c>
      <c r="E50" s="98">
        <f ca="1">VLOOKUP($B50,AuxPartFluPorc!$B$4:$S$95,AuxPartFluGWh!E$2,FALSE)*HLOOKUP(E$3,AuxLinFluTotGWh!$B$5:$R$10,6,FALSE)</f>
        <v>2.8470824486917391E-2</v>
      </c>
      <c r="F50" s="98">
        <f ca="1">VLOOKUP($B50,AuxPartFluPorc!$B$4:$S$95,AuxPartFluGWh!F$2,FALSE)*HLOOKUP(F$3,AuxLinFluTotGWh!$B$5:$R$10,6,FALSE)</f>
        <v>0.1734415217082898</v>
      </c>
      <c r="G50" s="98">
        <f ca="1">VLOOKUP($B50,AuxPartFluPorc!$B$4:$S$95,AuxPartFluGWh!G$2,FALSE)*HLOOKUP(G$3,AuxLinFluTotGWh!$B$5:$R$10,6,FALSE)</f>
        <v>0</v>
      </c>
      <c r="H50" s="98">
        <f ca="1">VLOOKUP($B50,AuxPartFluPorc!$B$4:$S$95,AuxPartFluGWh!H$2,FALSE)*HLOOKUP(H$3,AuxLinFluTotGWh!$B$5:$R$10,6,FALSE)</f>
        <v>7.1508957821403863E-3</v>
      </c>
      <c r="I50" s="98">
        <f ca="1">VLOOKUP($B50,AuxPartFluPorc!$B$4:$S$95,AuxPartFluGWh!I$2,FALSE)*HLOOKUP(I$3,AuxLinFluTotGWh!$B$5:$R$10,6,FALSE)</f>
        <v>0.17464176412431193</v>
      </c>
      <c r="J50" s="98">
        <f ca="1">VLOOKUP($B50,AuxPartFluPorc!$B$4:$S$95,AuxPartFluGWh!J$2,FALSE)*HLOOKUP(J$3,AuxLinFluTotGWh!$B$5:$R$10,6,FALSE)</f>
        <v>1.4261811441935423E-2</v>
      </c>
      <c r="K50" s="98">
        <f ca="1">VLOOKUP($B50,AuxPartFluPorc!$B$4:$S$95,AuxPartFluGWh!K$2,FALSE)*HLOOKUP(K$3,AuxLinFluTotGWh!$B$5:$R$10,6,FALSE)</f>
        <v>1.717165096998329</v>
      </c>
      <c r="L50" s="98">
        <f ca="1">VLOOKUP($B50,AuxPartFluPorc!$B$4:$S$95,AuxPartFluGWh!L$2,FALSE)*HLOOKUP(L$3,AuxLinFluTotGWh!$B$5:$R$10,6,FALSE)</f>
        <v>0.15996868222463825</v>
      </c>
      <c r="M50" s="98">
        <f ca="1">VLOOKUP($B50,AuxPartFluPorc!$B$4:$S$95,AuxPartFluGWh!M$2,FALSE)*HLOOKUP(M$3,AuxLinFluTotGWh!$B$5:$R$10,6,FALSE)</f>
        <v>0</v>
      </c>
      <c r="N50" s="98">
        <f ca="1">VLOOKUP($B50,AuxPartFluPorc!$B$4:$S$95,AuxPartFluGWh!N$2,FALSE)*HLOOKUP(N$3,AuxLinFluTotGWh!$B$5:$R$10,6,FALSE)</f>
        <v>0</v>
      </c>
      <c r="O50" s="98">
        <f ca="1">VLOOKUP($B50,AuxPartFluPorc!$B$4:$S$95,AuxPartFluGWh!O$2,FALSE)*HLOOKUP(O$3,AuxLinFluTotGWh!$B$5:$R$10,6,FALSE)</f>
        <v>0</v>
      </c>
      <c r="P50" s="98">
        <f ca="1">VLOOKUP($B50,AuxPartFluPorc!$B$4:$S$95,AuxPartFluGWh!P$2,FALSE)*HLOOKUP(P$3,AuxLinFluTotGWh!$B$5:$R$10,6,FALSE)</f>
        <v>0</v>
      </c>
      <c r="Q50" s="98">
        <f ca="1">VLOOKUP($B50,AuxPartFluPorc!$B$4:$S$95,AuxPartFluGWh!Q$2,FALSE)*HLOOKUP(Q$3,AuxLinFluTotGWh!$B$5:$R$10,6,FALSE)</f>
        <v>0</v>
      </c>
      <c r="R50" s="98">
        <f ca="1">VLOOKUP($B50,AuxPartFluPorc!$B$4:$S$95,AuxPartFluGWh!R$2,FALSE)*HLOOKUP(R$3,AuxLinFluTotGWh!$B$5:$R$10,6,FALSE)</f>
        <v>0</v>
      </c>
      <c r="S50" s="98">
        <f ca="1">VLOOKUP($B50,AuxPartFluPorc!$B$4:$S$95,AuxPartFluGWh!S$2,FALSE)*HLOOKUP(S$3,AuxLinFluTotGWh!$B$5:$R$10,6,FALSE)</f>
        <v>3.0067403173983274</v>
      </c>
      <c r="X50" s="70">
        <v>0</v>
      </c>
      <c r="Y50" s="70">
        <v>0</v>
      </c>
      <c r="Z50" s="70">
        <v>0</v>
      </c>
      <c r="AA50" s="70">
        <v>0</v>
      </c>
      <c r="AB50" s="70">
        <v>0</v>
      </c>
      <c r="AC50" s="70">
        <v>0</v>
      </c>
      <c r="AD50" s="70">
        <v>0</v>
      </c>
      <c r="AE50" s="70">
        <v>0</v>
      </c>
      <c r="AF50" s="70">
        <v>2.1132665999999999E-5</v>
      </c>
      <c r="AG50" s="70">
        <v>1.8301500000000001E-5</v>
      </c>
      <c r="AH50" s="70">
        <v>1.8667727000000001E-5</v>
      </c>
      <c r="AI50" s="70">
        <v>1.8863408000000002E-5</v>
      </c>
      <c r="AJ50" s="70">
        <v>8.9700474000000002E-5</v>
      </c>
      <c r="AK50" s="70">
        <v>8.9112859000000006E-5</v>
      </c>
      <c r="AL50" s="70">
        <v>9.0225091999999996E-5</v>
      </c>
      <c r="AM50" s="70">
        <v>8.6865215999999993E-5</v>
      </c>
      <c r="AN50" s="70">
        <v>0</v>
      </c>
      <c r="AO50" s="70">
        <v>0</v>
      </c>
      <c r="AP50" s="70">
        <v>0</v>
      </c>
      <c r="AQ50" s="70">
        <v>0</v>
      </c>
      <c r="AR50" s="70">
        <v>1.6043899000000001E-5</v>
      </c>
      <c r="AS50" s="70">
        <v>0</v>
      </c>
      <c r="AT50" s="70">
        <v>0</v>
      </c>
      <c r="AU50" s="70">
        <v>0</v>
      </c>
      <c r="AV50" s="70">
        <v>2.8436966999999999E-5</v>
      </c>
      <c r="AW50" s="70">
        <v>3.6020759E-5</v>
      </c>
      <c r="AX50" s="70">
        <v>3.4544330999999999E-5</v>
      </c>
      <c r="AY50" s="70">
        <v>3.4036708000000001E-5</v>
      </c>
      <c r="AZ50" s="70">
        <v>1.600888E-5</v>
      </c>
      <c r="BA50" s="70">
        <v>0</v>
      </c>
      <c r="BB50" s="70">
        <v>0</v>
      </c>
      <c r="BC50" s="70">
        <v>0</v>
      </c>
      <c r="BD50" s="70">
        <v>5.0019053899999998E-4</v>
      </c>
      <c r="BE50" s="70">
        <v>4.82530217E-4</v>
      </c>
      <c r="BF50" s="70">
        <v>4.3984777299999999E-4</v>
      </c>
      <c r="BG50" s="70">
        <v>4.2918803700000001E-4</v>
      </c>
      <c r="BH50" s="70">
        <v>4.1230887999999999E-5</v>
      </c>
      <c r="BI50" s="70">
        <v>3.5944113999999999E-5</v>
      </c>
      <c r="BJ50" s="70">
        <v>3.5862596E-5</v>
      </c>
      <c r="BK50" s="70">
        <v>3.4920023999999997E-5</v>
      </c>
      <c r="BL50" s="70">
        <v>0</v>
      </c>
      <c r="BM50" s="70">
        <v>0</v>
      </c>
      <c r="BN50" s="70">
        <v>0</v>
      </c>
      <c r="BO50" s="70">
        <v>0</v>
      </c>
      <c r="BP50" s="70">
        <v>0</v>
      </c>
      <c r="BQ50" s="70">
        <v>0</v>
      </c>
      <c r="BR50" s="70">
        <v>0</v>
      </c>
      <c r="BS50" s="70">
        <v>0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70">
        <v>0</v>
      </c>
      <c r="BZ50" s="70">
        <v>0</v>
      </c>
      <c r="CA50" s="70">
        <v>0</v>
      </c>
      <c r="CB50" s="70">
        <v>0</v>
      </c>
      <c r="CC50" s="70">
        <v>0</v>
      </c>
      <c r="CD50" s="70">
        <v>0</v>
      </c>
      <c r="CE50" s="70">
        <v>0</v>
      </c>
      <c r="CF50" s="70">
        <v>0</v>
      </c>
      <c r="CG50" s="70">
        <v>0</v>
      </c>
      <c r="CH50" s="70">
        <v>0</v>
      </c>
      <c r="CI50" s="70">
        <v>0</v>
      </c>
      <c r="CJ50" s="70">
        <v>0</v>
      </c>
      <c r="CK50" s="70">
        <v>0</v>
      </c>
      <c r="CL50" s="70">
        <v>0</v>
      </c>
      <c r="CM50" s="70">
        <v>0</v>
      </c>
    </row>
    <row r="51" spans="1:91" x14ac:dyDescent="0.25">
      <c r="A51" s="72" t="s">
        <v>261</v>
      </c>
      <c r="B51" s="72" t="s">
        <v>31</v>
      </c>
      <c r="C51" s="98">
        <f ca="1">VLOOKUP($B51,AuxPartFluPorc!$B$4:$S$95,AuxPartFluGWh!C$2,FALSE)*HLOOKUP(C$3,AuxLinFluTotGWh!$B$5:$R$10,6,FALSE)</f>
        <v>0.37705643901972247</v>
      </c>
      <c r="D51" s="98">
        <f ca="1">VLOOKUP($B51,AuxPartFluPorc!$B$4:$S$95,AuxPartFluGWh!D$2,FALSE)*HLOOKUP(D$3,AuxLinFluTotGWh!$B$5:$R$10,6,FALSE)</f>
        <v>0.23974212438148715</v>
      </c>
      <c r="E51" s="98">
        <f ca="1">VLOOKUP($B51,AuxPartFluPorc!$B$4:$S$95,AuxPartFluGWh!E$2,FALSE)*HLOOKUP(E$3,AuxLinFluTotGWh!$B$5:$R$10,6,FALSE)</f>
        <v>1.7754290253505314</v>
      </c>
      <c r="F51" s="98">
        <f ca="1">VLOOKUP($B51,AuxPartFluPorc!$B$4:$S$95,AuxPartFluGWh!F$2,FALSE)*HLOOKUP(F$3,AuxLinFluTotGWh!$B$5:$R$10,6,FALSE)</f>
        <v>10.838213257488052</v>
      </c>
      <c r="G51" s="98">
        <f ca="1">VLOOKUP($B51,AuxPartFluPorc!$B$4:$S$95,AuxPartFluGWh!G$2,FALSE)*HLOOKUP(G$3,AuxLinFluTotGWh!$B$5:$R$10,6,FALSE)</f>
        <v>0</v>
      </c>
      <c r="H51" s="98">
        <f ca="1">VLOOKUP($B51,AuxPartFluPorc!$B$4:$S$95,AuxPartFluGWh!H$2,FALSE)*HLOOKUP(H$3,AuxLinFluTotGWh!$B$5:$R$10,6,FALSE)</f>
        <v>0.48780307659190275</v>
      </c>
      <c r="I51" s="98">
        <f ca="1">VLOOKUP($B51,AuxPartFluPorc!$B$4:$S$95,AuxPartFluGWh!I$2,FALSE)*HLOOKUP(I$3,AuxLinFluTotGWh!$B$5:$R$10,6,FALSE)</f>
        <v>10.96459341776308</v>
      </c>
      <c r="J51" s="98">
        <f ca="1">VLOOKUP($B51,AuxPartFluPorc!$B$4:$S$95,AuxPartFluGWh!J$2,FALSE)*HLOOKUP(J$3,AuxLinFluTotGWh!$B$5:$R$10,6,FALSE)</f>
        <v>1.3819185184678997</v>
      </c>
      <c r="K51" s="98">
        <f ca="1">VLOOKUP($B51,AuxPartFluPorc!$B$4:$S$95,AuxPartFluGWh!K$2,FALSE)*HLOOKUP(K$3,AuxLinFluTotGWh!$B$5:$R$10,6,FALSE)</f>
        <v>102.80745572892958</v>
      </c>
      <c r="L51" s="98">
        <f ca="1">VLOOKUP($B51,AuxPartFluPorc!$B$4:$S$95,AuxPartFluGWh!L$2,FALSE)*HLOOKUP(L$3,AuxLinFluTotGWh!$B$5:$R$10,6,FALSE)</f>
        <v>10.010531314540946</v>
      </c>
      <c r="M51" s="98">
        <f ca="1">VLOOKUP($B51,AuxPartFluPorc!$B$4:$S$95,AuxPartFluGWh!M$2,FALSE)*HLOOKUP(M$3,AuxLinFluTotGWh!$B$5:$R$10,6,FALSE)</f>
        <v>0</v>
      </c>
      <c r="N51" s="98">
        <f ca="1">VLOOKUP($B51,AuxPartFluPorc!$B$4:$S$95,AuxPartFluGWh!N$2,FALSE)*HLOOKUP(N$3,AuxLinFluTotGWh!$B$5:$R$10,6,FALSE)</f>
        <v>0</v>
      </c>
      <c r="O51" s="98">
        <f ca="1">VLOOKUP($B51,AuxPartFluPorc!$B$4:$S$95,AuxPartFluGWh!O$2,FALSE)*HLOOKUP(O$3,AuxLinFluTotGWh!$B$5:$R$10,6,FALSE)</f>
        <v>0</v>
      </c>
      <c r="P51" s="98">
        <f ca="1">VLOOKUP($B51,AuxPartFluPorc!$B$4:$S$95,AuxPartFluGWh!P$2,FALSE)*HLOOKUP(P$3,AuxLinFluTotGWh!$B$5:$R$10,6,FALSE)</f>
        <v>0.54077206216832696</v>
      </c>
      <c r="Q51" s="98">
        <f ca="1">VLOOKUP($B51,AuxPartFluPorc!$B$4:$S$95,AuxPartFluGWh!Q$2,FALSE)*HLOOKUP(Q$3,AuxLinFluTotGWh!$B$5:$R$10,6,FALSE)</f>
        <v>0.46553462550134483</v>
      </c>
      <c r="R51" s="98">
        <f ca="1">VLOOKUP($B51,AuxPartFluPorc!$B$4:$S$95,AuxPartFluGWh!R$2,FALSE)*HLOOKUP(R$3,AuxLinFluTotGWh!$B$5:$R$10,6,FALSE)</f>
        <v>295.10574156701728</v>
      </c>
      <c r="S51" s="98">
        <f ca="1">VLOOKUP($B51,AuxPartFluPorc!$B$4:$S$95,AuxPartFluGWh!S$2,FALSE)*HLOOKUP(S$3,AuxLinFluTotGWh!$B$5:$R$10,6,FALSE)</f>
        <v>2.5871212983658635E-2</v>
      </c>
      <c r="X51" s="70">
        <v>2.5748610299999999E-4</v>
      </c>
      <c r="Y51" s="70">
        <v>2.17167439E-4</v>
      </c>
      <c r="Z51" s="70">
        <v>1.0689757E-4</v>
      </c>
      <c r="AA51" s="70">
        <v>2.8057267999999999E-5</v>
      </c>
      <c r="AB51" s="70">
        <v>3.27728124E-4</v>
      </c>
      <c r="AC51" s="70">
        <v>2.8206161000000001E-4</v>
      </c>
      <c r="AD51" s="70">
        <v>1.4005957799999999E-4</v>
      </c>
      <c r="AE51" s="70">
        <v>3.6947002999999999E-5</v>
      </c>
      <c r="AF51" s="70">
        <v>1.3337888580000001E-3</v>
      </c>
      <c r="AG51" s="70">
        <v>1.1484382820000001E-3</v>
      </c>
      <c r="AH51" s="70">
        <v>1.1562790419999999E-3</v>
      </c>
      <c r="AI51" s="70">
        <v>1.161018658E-3</v>
      </c>
      <c r="AJ51" s="70">
        <v>5.6871121199999998E-3</v>
      </c>
      <c r="AK51" s="70">
        <v>5.592006999E-3</v>
      </c>
      <c r="AL51" s="70">
        <v>5.604649156E-3</v>
      </c>
      <c r="AM51" s="70">
        <v>5.3563477150000002E-3</v>
      </c>
      <c r="AN51" s="70">
        <v>0</v>
      </c>
      <c r="AO51" s="70">
        <v>0</v>
      </c>
      <c r="AP51" s="70">
        <v>0</v>
      </c>
      <c r="AQ51" s="70">
        <v>0</v>
      </c>
      <c r="AR51" s="70">
        <v>9.3093012000000001E-4</v>
      </c>
      <c r="AS51" s="70">
        <v>1.9022197000000001E-5</v>
      </c>
      <c r="AT51" s="70">
        <v>4.9840608E-5</v>
      </c>
      <c r="AU51" s="70">
        <v>9.4652237000000003E-5</v>
      </c>
      <c r="AV51" s="70">
        <v>1.844857453E-3</v>
      </c>
      <c r="AW51" s="70">
        <v>2.2517521930000002E-3</v>
      </c>
      <c r="AX51" s="70">
        <v>2.1532154040000001E-3</v>
      </c>
      <c r="AY51" s="70">
        <v>2.10279309E-3</v>
      </c>
      <c r="AZ51" s="70">
        <v>1.198942899E-3</v>
      </c>
      <c r="BA51" s="70">
        <v>3.5226031400000001E-4</v>
      </c>
      <c r="BB51" s="70">
        <v>0</v>
      </c>
      <c r="BC51" s="70">
        <v>0</v>
      </c>
      <c r="BD51" s="70">
        <v>3.0288349951E-2</v>
      </c>
      <c r="BE51" s="70">
        <v>2.8939316614999998E-2</v>
      </c>
      <c r="BF51" s="70">
        <v>2.6214241504999999E-2</v>
      </c>
      <c r="BG51" s="70">
        <v>2.5423600150999998E-2</v>
      </c>
      <c r="BH51" s="70">
        <v>2.6114645220000001E-3</v>
      </c>
      <c r="BI51" s="70">
        <v>2.2614695469999999E-3</v>
      </c>
      <c r="BJ51" s="70">
        <v>2.2302853550000001E-3</v>
      </c>
      <c r="BK51" s="70">
        <v>2.1556829290000001E-3</v>
      </c>
      <c r="BL51" s="70">
        <v>0</v>
      </c>
      <c r="BM51" s="70">
        <v>0</v>
      </c>
      <c r="BN51" s="70">
        <v>0</v>
      </c>
      <c r="BO51" s="70">
        <v>0</v>
      </c>
      <c r="BP51" s="70">
        <v>0</v>
      </c>
      <c r="BQ51" s="70">
        <v>0</v>
      </c>
      <c r="BR51" s="70">
        <v>0</v>
      </c>
      <c r="BS51" s="70">
        <v>0</v>
      </c>
      <c r="BT51" s="70">
        <v>0</v>
      </c>
      <c r="BU51" s="70">
        <v>0</v>
      </c>
      <c r="BV51" s="70">
        <v>0</v>
      </c>
      <c r="BW51" s="70">
        <v>0</v>
      </c>
      <c r="BX51" s="70">
        <v>1.96178938E-4</v>
      </c>
      <c r="BY51" s="70">
        <v>1.6650608999999999E-4</v>
      </c>
      <c r="BZ51" s="70">
        <v>8.0762962999999998E-5</v>
      </c>
      <c r="CA51" s="70">
        <v>1.8720196999999999E-5</v>
      </c>
      <c r="CB51" s="70">
        <v>3.1442034099999998E-4</v>
      </c>
      <c r="CC51" s="70">
        <v>2.7437085600000001E-4</v>
      </c>
      <c r="CD51" s="70">
        <v>1.37531335E-4</v>
      </c>
      <c r="CE51" s="70">
        <v>3.5389295000000003E-5</v>
      </c>
      <c r="CF51" s="70">
        <v>0.14170472345400001</v>
      </c>
      <c r="CG51" s="70">
        <v>0.14149784709499999</v>
      </c>
      <c r="CH51" s="70">
        <v>0.141361071491</v>
      </c>
      <c r="CI51" s="70">
        <v>0.14130938473999999</v>
      </c>
      <c r="CJ51" s="70">
        <v>0</v>
      </c>
      <c r="CK51" s="70">
        <v>0</v>
      </c>
      <c r="CL51" s="70">
        <v>0</v>
      </c>
      <c r="CM51" s="70">
        <v>0</v>
      </c>
    </row>
    <row r="52" spans="1:91" x14ac:dyDescent="0.25">
      <c r="A52" s="72" t="s">
        <v>261</v>
      </c>
      <c r="B52" s="72" t="s">
        <v>32</v>
      </c>
      <c r="C52" s="98">
        <f ca="1">VLOOKUP($B52,AuxPartFluPorc!$B$4:$S$95,AuxPartFluGWh!C$2,FALSE)*HLOOKUP(C$3,AuxLinFluTotGWh!$B$5:$R$10,6,FALSE)</f>
        <v>1.633405832851104E-2</v>
      </c>
      <c r="D52" s="98">
        <f ca="1">VLOOKUP($B52,AuxPartFluPorc!$B$4:$S$95,AuxPartFluGWh!D$2,FALSE)*HLOOKUP(D$3,AuxLinFluTotGWh!$B$5:$R$10,6,FALSE)</f>
        <v>1.0333281930503965E-2</v>
      </c>
      <c r="E52" s="98">
        <f ca="1">VLOOKUP($B52,AuxPartFluPorc!$B$4:$S$95,AuxPartFluGWh!E$2,FALSE)*HLOOKUP(E$3,AuxLinFluTotGWh!$B$5:$R$10,6,FALSE)</f>
        <v>0.1002023429011082</v>
      </c>
      <c r="F52" s="98">
        <f ca="1">VLOOKUP($B52,AuxPartFluPorc!$B$4:$S$95,AuxPartFluGWh!F$2,FALSE)*HLOOKUP(F$3,AuxLinFluTotGWh!$B$5:$R$10,6,FALSE)</f>
        <v>0.61496949052218486</v>
      </c>
      <c r="G52" s="98">
        <f ca="1">VLOOKUP($B52,AuxPartFluPorc!$B$4:$S$95,AuxPartFluGWh!G$2,FALSE)*HLOOKUP(G$3,AuxLinFluTotGWh!$B$5:$R$10,6,FALSE)</f>
        <v>0</v>
      </c>
      <c r="H52" s="98">
        <f ca="1">VLOOKUP($B52,AuxPartFluPorc!$B$4:$S$95,AuxPartFluGWh!H$2,FALSE)*HLOOKUP(H$3,AuxLinFluTotGWh!$B$5:$R$10,6,FALSE)</f>
        <v>2.4610361221627849E-2</v>
      </c>
      <c r="I52" s="98">
        <f ca="1">VLOOKUP($B52,AuxPartFluPorc!$B$4:$S$95,AuxPartFluGWh!I$2,FALSE)*HLOOKUP(I$3,AuxLinFluTotGWh!$B$5:$R$10,6,FALSE)</f>
        <v>0.61496663578934196</v>
      </c>
      <c r="J52" s="98">
        <f ca="1">VLOOKUP($B52,AuxPartFluPorc!$B$4:$S$95,AuxPartFluGWh!J$2,FALSE)*HLOOKUP(J$3,AuxLinFluTotGWh!$B$5:$R$10,6,FALSE)</f>
        <v>0.22266333915520292</v>
      </c>
      <c r="K52" s="98">
        <f ca="1">VLOOKUP($B52,AuxPartFluPorc!$B$4:$S$95,AuxPartFluGWh!K$2,FALSE)*HLOOKUP(K$3,AuxLinFluTotGWh!$B$5:$R$10,6,FALSE)</f>
        <v>0</v>
      </c>
      <c r="L52" s="98">
        <f ca="1">VLOOKUP($B52,AuxPartFluPorc!$B$4:$S$95,AuxPartFluGWh!L$2,FALSE)*HLOOKUP(L$3,AuxLinFluTotGWh!$B$5:$R$10,6,FALSE)</f>
        <v>0.55638935160523917</v>
      </c>
      <c r="M52" s="98">
        <f ca="1">VLOOKUP($B52,AuxPartFluPorc!$B$4:$S$95,AuxPartFluGWh!M$2,FALSE)*HLOOKUP(M$3,AuxLinFluTotGWh!$B$5:$R$10,6,FALSE)</f>
        <v>0</v>
      </c>
      <c r="N52" s="98">
        <f ca="1">VLOOKUP($B52,AuxPartFluPorc!$B$4:$S$95,AuxPartFluGWh!N$2,FALSE)*HLOOKUP(N$3,AuxLinFluTotGWh!$B$5:$R$10,6,FALSE)</f>
        <v>0</v>
      </c>
      <c r="O52" s="98">
        <f ca="1">VLOOKUP($B52,AuxPartFluPorc!$B$4:$S$95,AuxPartFluGWh!O$2,FALSE)*HLOOKUP(O$3,AuxLinFluTotGWh!$B$5:$R$10,6,FALSE)</f>
        <v>0</v>
      </c>
      <c r="P52" s="98">
        <f ca="1">VLOOKUP($B52,AuxPartFluPorc!$B$4:$S$95,AuxPartFluGWh!P$2,FALSE)*HLOOKUP(P$3,AuxLinFluTotGWh!$B$5:$R$10,6,FALSE)</f>
        <v>1.2987912905212576E-2</v>
      </c>
      <c r="Q52" s="98">
        <f ca="1">VLOOKUP($B52,AuxPartFluPorc!$B$4:$S$95,AuxPartFluGWh!Q$2,FALSE)*HLOOKUP(Q$3,AuxLinFluTotGWh!$B$5:$R$10,6,FALSE)</f>
        <v>1.9989151768629188E-2</v>
      </c>
      <c r="R52" s="98">
        <f ca="1">VLOOKUP($B52,AuxPartFluPorc!$B$4:$S$95,AuxPartFluGWh!R$2,FALSE)*HLOOKUP(R$3,AuxLinFluTotGWh!$B$5:$R$10,6,FALSE)</f>
        <v>0</v>
      </c>
      <c r="S52" s="98">
        <f ca="1">VLOOKUP($B52,AuxPartFluPorc!$B$4:$S$95,AuxPartFluGWh!S$2,FALSE)*HLOOKUP(S$3,AuxLinFluTotGWh!$B$5:$R$10,6,FALSE)</f>
        <v>0</v>
      </c>
      <c r="X52" s="70">
        <v>1.4563205999999999E-5</v>
      </c>
      <c r="Y52" s="70">
        <v>1.1844985999999999E-5</v>
      </c>
      <c r="Z52" s="70">
        <v>0</v>
      </c>
      <c r="AA52" s="70">
        <v>0</v>
      </c>
      <c r="AB52" s="70">
        <v>1.8534672000000001E-5</v>
      </c>
      <c r="AC52" s="70">
        <v>1.537755E-5</v>
      </c>
      <c r="AD52" s="70">
        <v>0</v>
      </c>
      <c r="AE52" s="70">
        <v>0</v>
      </c>
      <c r="AF52" s="70">
        <v>7.7402567999999996E-5</v>
      </c>
      <c r="AG52" s="70">
        <v>6.4860498000000001E-5</v>
      </c>
      <c r="AH52" s="70">
        <v>6.4781974999999996E-5</v>
      </c>
      <c r="AI52" s="70">
        <v>6.3832378999999998E-5</v>
      </c>
      <c r="AJ52" s="70">
        <v>3.3080677200000001E-4</v>
      </c>
      <c r="AK52" s="70">
        <v>3.1827005899999998E-4</v>
      </c>
      <c r="AL52" s="70">
        <v>3.1610556900000001E-4</v>
      </c>
      <c r="AM52" s="70">
        <v>2.9674080400000002E-4</v>
      </c>
      <c r="AN52" s="70">
        <v>0</v>
      </c>
      <c r="AO52" s="70">
        <v>0</v>
      </c>
      <c r="AP52" s="70">
        <v>0</v>
      </c>
      <c r="AQ52" s="70">
        <v>0</v>
      </c>
      <c r="AR52" s="70">
        <v>5.5216320000000003E-5</v>
      </c>
      <c r="AS52" s="70">
        <v>0</v>
      </c>
      <c r="AT52" s="70">
        <v>0</v>
      </c>
      <c r="AU52" s="70">
        <v>0</v>
      </c>
      <c r="AV52" s="70">
        <v>1.0609938900000001E-4</v>
      </c>
      <c r="AW52" s="70">
        <v>1.2717234799999999E-4</v>
      </c>
      <c r="AX52" s="70">
        <v>1.2003223699999999E-4</v>
      </c>
      <c r="AY52" s="70">
        <v>1.1516588000000001E-4</v>
      </c>
      <c r="AZ52" s="70">
        <v>6.7292689000000004E-5</v>
      </c>
      <c r="BA52" s="70">
        <v>7.0193098999999994E-5</v>
      </c>
      <c r="BB52" s="70">
        <v>5.9084284000000002E-5</v>
      </c>
      <c r="BC52" s="70">
        <v>5.3369474E-5</v>
      </c>
      <c r="BD52" s="70">
        <v>0</v>
      </c>
      <c r="BE52" s="70">
        <v>0</v>
      </c>
      <c r="BF52" s="70">
        <v>0</v>
      </c>
      <c r="BG52" s="70">
        <v>0</v>
      </c>
      <c r="BH52" s="70">
        <v>1.4994668199999999E-4</v>
      </c>
      <c r="BI52" s="70">
        <v>1.25903431E-4</v>
      </c>
      <c r="BJ52" s="70">
        <v>1.2253032299999999E-4</v>
      </c>
      <c r="BK52" s="70">
        <v>1.16233076E-4</v>
      </c>
      <c r="BL52" s="70">
        <v>0</v>
      </c>
      <c r="BM52" s="70">
        <v>0</v>
      </c>
      <c r="BN52" s="70">
        <v>0</v>
      </c>
      <c r="BO52" s="70">
        <v>0</v>
      </c>
      <c r="BP52" s="70">
        <v>0</v>
      </c>
      <c r="BQ52" s="70">
        <v>0</v>
      </c>
      <c r="BR52" s="70">
        <v>0</v>
      </c>
      <c r="BS52" s="70">
        <v>0</v>
      </c>
      <c r="BT52" s="70">
        <v>0</v>
      </c>
      <c r="BU52" s="70">
        <v>0</v>
      </c>
      <c r="BV52" s="70">
        <v>0</v>
      </c>
      <c r="BW52" s="70">
        <v>0</v>
      </c>
      <c r="BX52" s="70">
        <v>1.1100056E-5</v>
      </c>
      <c r="BY52" s="70">
        <v>0</v>
      </c>
      <c r="BZ52" s="70">
        <v>0</v>
      </c>
      <c r="CA52" s="70">
        <v>0</v>
      </c>
      <c r="CB52" s="70">
        <v>1.7766272E-5</v>
      </c>
      <c r="CC52" s="70">
        <v>1.4940152999999999E-5</v>
      </c>
      <c r="CD52" s="70">
        <v>0</v>
      </c>
      <c r="CE52" s="70">
        <v>0</v>
      </c>
      <c r="CF52" s="70">
        <v>0</v>
      </c>
      <c r="CG52" s="70">
        <v>0</v>
      </c>
      <c r="CH52" s="70">
        <v>0</v>
      </c>
      <c r="CI52" s="70">
        <v>0</v>
      </c>
      <c r="CJ52" s="70">
        <v>0</v>
      </c>
      <c r="CK52" s="70">
        <v>0</v>
      </c>
      <c r="CL52" s="70">
        <v>0</v>
      </c>
      <c r="CM52" s="70">
        <v>0</v>
      </c>
    </row>
    <row r="53" spans="1:91" x14ac:dyDescent="0.25">
      <c r="A53" s="72" t="s">
        <v>261</v>
      </c>
      <c r="B53" s="72" t="s">
        <v>33</v>
      </c>
      <c r="C53" s="98">
        <f ca="1">VLOOKUP($B53,AuxPartFluPorc!$B$4:$S$95,AuxPartFluGWh!C$2,FALSE)*HLOOKUP(C$3,AuxLinFluTotGWh!$B$5:$R$10,6,FALSE)</f>
        <v>6.8760395891061368</v>
      </c>
      <c r="D53" s="98">
        <f ca="1">VLOOKUP($B53,AuxPartFluPorc!$B$4:$S$95,AuxPartFluGWh!D$2,FALSE)*HLOOKUP(D$3,AuxLinFluTotGWh!$B$5:$R$10,6,FALSE)</f>
        <v>4.3685470958393857</v>
      </c>
      <c r="E53" s="98">
        <f ca="1">VLOOKUP($B53,AuxPartFluPorc!$B$4:$S$95,AuxPartFluGWh!E$2,FALSE)*HLOOKUP(E$3,AuxLinFluTotGWh!$B$5:$R$10,6,FALSE)</f>
        <v>33.70435887356404</v>
      </c>
      <c r="F53" s="98">
        <f ca="1">VLOOKUP($B53,AuxPartFluPorc!$B$4:$S$95,AuxPartFluGWh!F$2,FALSE)*HLOOKUP(F$3,AuxLinFluTotGWh!$B$5:$R$10,6,FALSE)</f>
        <v>207.16136373308541</v>
      </c>
      <c r="G53" s="98">
        <f ca="1">VLOOKUP($B53,AuxPartFluPorc!$B$4:$S$95,AuxPartFluGWh!G$2,FALSE)*HLOOKUP(G$3,AuxLinFluTotGWh!$B$5:$R$10,6,FALSE)</f>
        <v>0</v>
      </c>
      <c r="H53" s="98">
        <f ca="1">VLOOKUP($B53,AuxPartFluPorc!$B$4:$S$95,AuxPartFluGWh!H$2,FALSE)*HLOOKUP(H$3,AuxLinFluTotGWh!$B$5:$R$10,6,FALSE)</f>
        <v>9.8588976234055945</v>
      </c>
      <c r="I53" s="98">
        <f ca="1">VLOOKUP($B53,AuxPartFluPorc!$B$4:$S$95,AuxPartFluGWh!I$2,FALSE)*HLOOKUP(I$3,AuxLinFluTotGWh!$B$5:$R$10,6,FALSE)</f>
        <v>206.99661318971152</v>
      </c>
      <c r="J53" s="98">
        <f ca="1">VLOOKUP($B53,AuxPartFluPorc!$B$4:$S$95,AuxPartFluGWh!J$2,FALSE)*HLOOKUP(J$3,AuxLinFluTotGWh!$B$5:$R$10,6,FALSE)</f>
        <v>75.054900349262184</v>
      </c>
      <c r="K53" s="98">
        <f ca="1">VLOOKUP($B53,AuxPartFluPorc!$B$4:$S$95,AuxPartFluGWh!K$2,FALSE)*HLOOKUP(K$3,AuxLinFluTotGWh!$B$5:$R$10,6,FALSE)</f>
        <v>0</v>
      </c>
      <c r="L53" s="98">
        <f ca="1">VLOOKUP($B53,AuxPartFluPorc!$B$4:$S$95,AuxPartFluGWh!L$2,FALSE)*HLOOKUP(L$3,AuxLinFluTotGWh!$B$5:$R$10,6,FALSE)</f>
        <v>187.26612427111002</v>
      </c>
      <c r="M53" s="98">
        <f ca="1">VLOOKUP($B53,AuxPartFluPorc!$B$4:$S$95,AuxPartFluGWh!M$2,FALSE)*HLOOKUP(M$3,AuxLinFluTotGWh!$B$5:$R$10,6,FALSE)</f>
        <v>0</v>
      </c>
      <c r="N53" s="98">
        <f ca="1">VLOOKUP($B53,AuxPartFluPorc!$B$4:$S$95,AuxPartFluGWh!N$2,FALSE)*HLOOKUP(N$3,AuxLinFluTotGWh!$B$5:$R$10,6,FALSE)</f>
        <v>0</v>
      </c>
      <c r="O53" s="98">
        <f ca="1">VLOOKUP($B53,AuxPartFluPorc!$B$4:$S$95,AuxPartFluGWh!O$2,FALSE)*HLOOKUP(O$3,AuxLinFluTotGWh!$B$5:$R$10,6,FALSE)</f>
        <v>0</v>
      </c>
      <c r="P53" s="98">
        <f ca="1">VLOOKUP($B53,AuxPartFluPorc!$B$4:$S$95,AuxPartFluGWh!P$2,FALSE)*HLOOKUP(P$3,AuxLinFluTotGWh!$B$5:$R$10,6,FALSE)</f>
        <v>9.8773800248187325</v>
      </c>
      <c r="Q53" s="98">
        <f ca="1">VLOOKUP($B53,AuxPartFluPorc!$B$4:$S$95,AuxPartFluGWh!Q$2,FALSE)*HLOOKUP(Q$3,AuxLinFluTotGWh!$B$5:$R$10,6,FALSE)</f>
        <v>8.4733672144550631</v>
      </c>
      <c r="R53" s="98">
        <f ca="1">VLOOKUP($B53,AuxPartFluPorc!$B$4:$S$95,AuxPartFluGWh!R$2,FALSE)*HLOOKUP(R$3,AuxLinFluTotGWh!$B$5:$R$10,6,FALSE)</f>
        <v>0</v>
      </c>
      <c r="S53" s="98">
        <f ca="1">VLOOKUP($B53,AuxPartFluPorc!$B$4:$S$95,AuxPartFluGWh!S$2,FALSE)*HLOOKUP(S$3,AuxLinFluTotGWh!$B$5:$R$10,6,FALSE)</f>
        <v>0.46656107866183594</v>
      </c>
      <c r="X53" s="70">
        <v>4.8455187940000003E-3</v>
      </c>
      <c r="Y53" s="70">
        <v>4.0131375700000003E-3</v>
      </c>
      <c r="Z53" s="70">
        <v>1.823242249E-3</v>
      </c>
      <c r="AA53" s="70">
        <v>4.34981835E-4</v>
      </c>
      <c r="AB53" s="70">
        <v>6.1674658450000001E-3</v>
      </c>
      <c r="AC53" s="70">
        <v>5.2090792189999997E-3</v>
      </c>
      <c r="AD53" s="70">
        <v>2.3877055589999999E-3</v>
      </c>
      <c r="AE53" s="70">
        <v>5.7264059200000004E-4</v>
      </c>
      <c r="AF53" s="70">
        <v>2.5332770115E-2</v>
      </c>
      <c r="AG53" s="70">
        <v>2.1595104558999999E-2</v>
      </c>
      <c r="AH53" s="70">
        <v>2.2028967345000001E-2</v>
      </c>
      <c r="AI53" s="70">
        <v>2.2156294760999999E-2</v>
      </c>
      <c r="AJ53" s="70">
        <v>0.108363956508</v>
      </c>
      <c r="AK53" s="70">
        <v>0.10596110420099999</v>
      </c>
      <c r="AL53" s="70">
        <v>0.107654906918</v>
      </c>
      <c r="AM53" s="70">
        <v>0.10311710775000001</v>
      </c>
      <c r="AN53" s="70">
        <v>0</v>
      </c>
      <c r="AO53" s="70">
        <v>0</v>
      </c>
      <c r="AP53" s="70">
        <v>0</v>
      </c>
      <c r="AQ53" s="70">
        <v>0</v>
      </c>
      <c r="AR53" s="70">
        <v>1.8568665897999999E-2</v>
      </c>
      <c r="AS53" s="70">
        <v>3.9413909799999999E-4</v>
      </c>
      <c r="AT53" s="70">
        <v>1.099577542E-3</v>
      </c>
      <c r="AU53" s="70">
        <v>2.0572459029999999E-3</v>
      </c>
      <c r="AV53" s="70">
        <v>3.4488295031000003E-2</v>
      </c>
      <c r="AW53" s="70">
        <v>4.2392384244999998E-2</v>
      </c>
      <c r="AX53" s="70">
        <v>4.0824652878000002E-2</v>
      </c>
      <c r="AY53" s="70">
        <v>3.9980739766000001E-2</v>
      </c>
      <c r="AZ53" s="70">
        <v>2.2080706079E-2</v>
      </c>
      <c r="BA53" s="70">
        <v>2.3467992103000001E-2</v>
      </c>
      <c r="BB53" s="70">
        <v>2.0135853398999998E-2</v>
      </c>
      <c r="BC53" s="70">
        <v>1.8564556465E-2</v>
      </c>
      <c r="BD53" s="70">
        <v>0</v>
      </c>
      <c r="BE53" s="70">
        <v>0</v>
      </c>
      <c r="BF53" s="70">
        <v>0</v>
      </c>
      <c r="BG53" s="70">
        <v>0</v>
      </c>
      <c r="BH53" s="70">
        <v>4.9129021198999999E-2</v>
      </c>
      <c r="BI53" s="70">
        <v>4.1940684949000002E-2</v>
      </c>
      <c r="BJ53" s="70">
        <v>4.1713935266999999E-2</v>
      </c>
      <c r="BK53" s="70">
        <v>4.0421826324000001E-2</v>
      </c>
      <c r="BL53" s="70">
        <v>0</v>
      </c>
      <c r="BM53" s="70">
        <v>0</v>
      </c>
      <c r="BN53" s="70">
        <v>0</v>
      </c>
      <c r="BO53" s="70">
        <v>0</v>
      </c>
      <c r="BP53" s="70">
        <v>0</v>
      </c>
      <c r="BQ53" s="70">
        <v>0</v>
      </c>
      <c r="BR53" s="70">
        <v>0</v>
      </c>
      <c r="BS53" s="70">
        <v>0</v>
      </c>
      <c r="BT53" s="70">
        <v>0</v>
      </c>
      <c r="BU53" s="70">
        <v>0</v>
      </c>
      <c r="BV53" s="70">
        <v>0</v>
      </c>
      <c r="BW53" s="70">
        <v>0</v>
      </c>
      <c r="BX53" s="70">
        <v>3.6947264099999998E-3</v>
      </c>
      <c r="BY53" s="70">
        <v>3.0769714499999999E-3</v>
      </c>
      <c r="BZ53" s="70">
        <v>1.3796599820000001E-3</v>
      </c>
      <c r="CA53" s="70">
        <v>2.90296503E-4</v>
      </c>
      <c r="CB53" s="70">
        <v>5.912771293E-3</v>
      </c>
      <c r="CC53" s="70">
        <v>5.0608437769999997E-3</v>
      </c>
      <c r="CD53" s="70">
        <v>2.342518866E-3</v>
      </c>
      <c r="CE53" s="70">
        <v>5.4806362999999998E-4</v>
      </c>
      <c r="CF53" s="70">
        <v>0</v>
      </c>
      <c r="CG53" s="70">
        <v>0</v>
      </c>
      <c r="CH53" s="70">
        <v>0</v>
      </c>
      <c r="CI53" s="70">
        <v>0</v>
      </c>
      <c r="CJ53" s="70">
        <v>0</v>
      </c>
      <c r="CK53" s="70">
        <v>0</v>
      </c>
      <c r="CL53" s="70">
        <v>0</v>
      </c>
      <c r="CM53" s="70">
        <v>0</v>
      </c>
    </row>
    <row r="54" spans="1:91" x14ac:dyDescent="0.25">
      <c r="A54" s="72" t="s">
        <v>261</v>
      </c>
      <c r="B54" s="72" t="s">
        <v>34</v>
      </c>
      <c r="C54" s="98">
        <f ca="1">VLOOKUP($B54,AuxPartFluPorc!$B$4:$S$95,AuxPartFluGWh!C$2,FALSE)*HLOOKUP(C$3,AuxLinFluTotGWh!$B$5:$R$10,6,FALSE)</f>
        <v>4.7297772331004397</v>
      </c>
      <c r="D54" s="98">
        <f ca="1">VLOOKUP($B54,AuxPartFluPorc!$B$4:$S$95,AuxPartFluGWh!D$2,FALSE)*HLOOKUP(D$3,AuxLinFluTotGWh!$B$5:$R$10,6,FALSE)</f>
        <v>3.0047451603515798</v>
      </c>
      <c r="E54" s="98">
        <f ca="1">VLOOKUP($B54,AuxPartFluPorc!$B$4:$S$95,AuxPartFluGWh!E$2,FALSE)*HLOOKUP(E$3,AuxLinFluTotGWh!$B$5:$R$10,6,FALSE)</f>
        <v>22.443889973206467</v>
      </c>
      <c r="F54" s="98">
        <f ca="1">VLOOKUP($B54,AuxPartFluPorc!$B$4:$S$95,AuxPartFluGWh!F$2,FALSE)*HLOOKUP(F$3,AuxLinFluTotGWh!$B$5:$R$10,6,FALSE)</f>
        <v>136.59493692885633</v>
      </c>
      <c r="G54" s="98">
        <f ca="1">VLOOKUP($B54,AuxPartFluPorc!$B$4:$S$95,AuxPartFluGWh!G$2,FALSE)*HLOOKUP(G$3,AuxLinFluTotGWh!$B$5:$R$10,6,FALSE)</f>
        <v>0</v>
      </c>
      <c r="H54" s="98">
        <f ca="1">VLOOKUP($B54,AuxPartFluPorc!$B$4:$S$95,AuxPartFluGWh!H$2,FALSE)*HLOOKUP(H$3,AuxLinFluTotGWh!$B$5:$R$10,6,FALSE)</f>
        <v>6.3716274774449673</v>
      </c>
      <c r="I54" s="98">
        <f ca="1">VLOOKUP($B54,AuxPartFluPorc!$B$4:$S$95,AuxPartFluGWh!I$2,FALSE)*HLOOKUP(I$3,AuxLinFluTotGWh!$B$5:$R$10,6,FALSE)</f>
        <v>138.00848589287915</v>
      </c>
      <c r="J54" s="98">
        <f ca="1">VLOOKUP($B54,AuxPartFluPorc!$B$4:$S$95,AuxPartFluGWh!J$2,FALSE)*HLOOKUP(J$3,AuxLinFluTotGWh!$B$5:$R$10,6,FALSE)</f>
        <v>948.87536839159543</v>
      </c>
      <c r="K54" s="98">
        <f ca="1">VLOOKUP($B54,AuxPartFluPorc!$B$4:$S$95,AuxPartFluGWh!K$2,FALSE)*HLOOKUP(K$3,AuxLinFluTotGWh!$B$5:$R$10,6,FALSE)</f>
        <v>1783.133724498636</v>
      </c>
      <c r="L54" s="98">
        <f ca="1">VLOOKUP($B54,AuxPartFluPorc!$B$4:$S$95,AuxPartFluGWh!L$2,FALSE)*HLOOKUP(L$3,AuxLinFluTotGWh!$B$5:$R$10,6,FALSE)</f>
        <v>126.53878262346127</v>
      </c>
      <c r="M54" s="98">
        <f ca="1">VLOOKUP($B54,AuxPartFluPorc!$B$4:$S$95,AuxPartFluGWh!M$2,FALSE)*HLOOKUP(M$3,AuxLinFluTotGWh!$B$5:$R$10,6,FALSE)</f>
        <v>0</v>
      </c>
      <c r="N54" s="98">
        <f ca="1">VLOOKUP($B54,AuxPartFluPorc!$B$4:$S$95,AuxPartFluGWh!N$2,FALSE)*HLOOKUP(N$3,AuxLinFluTotGWh!$B$5:$R$10,6,FALSE)</f>
        <v>0</v>
      </c>
      <c r="O54" s="98">
        <f ca="1">VLOOKUP($B54,AuxPartFluPorc!$B$4:$S$95,AuxPartFluGWh!O$2,FALSE)*HLOOKUP(O$3,AuxLinFluTotGWh!$B$5:$R$10,6,FALSE)</f>
        <v>0</v>
      </c>
      <c r="P54" s="98">
        <f ca="1">VLOOKUP($B54,AuxPartFluPorc!$B$4:$S$95,AuxPartFluGWh!P$2,FALSE)*HLOOKUP(P$3,AuxLinFluTotGWh!$B$5:$R$10,6,FALSE)</f>
        <v>6.7868073690725863</v>
      </c>
      <c r="Q54" s="98">
        <f ca="1">VLOOKUP($B54,AuxPartFluPorc!$B$4:$S$95,AuxPartFluGWh!Q$2,FALSE)*HLOOKUP(Q$3,AuxLinFluTotGWh!$B$5:$R$10,6,FALSE)</f>
        <v>5.8208091463991192</v>
      </c>
      <c r="R54" s="98">
        <f ca="1">VLOOKUP($B54,AuxPartFluPorc!$B$4:$S$95,AuxPartFluGWh!R$2,FALSE)*HLOOKUP(R$3,AuxLinFluTotGWh!$B$5:$R$10,6,FALSE)</f>
        <v>0</v>
      </c>
      <c r="S54" s="98">
        <f ca="1">VLOOKUP($B54,AuxPartFluPorc!$B$4:$S$95,AuxPartFluGWh!S$2,FALSE)*HLOOKUP(S$3,AuxLinFluTotGWh!$B$5:$R$10,6,FALSE)</f>
        <v>0.30635655356717595</v>
      </c>
      <c r="X54" s="70">
        <v>3.2240477860000002E-3</v>
      </c>
      <c r="Y54" s="70">
        <v>2.7604611609999999E-3</v>
      </c>
      <c r="Z54" s="70">
        <v>1.319092271E-3</v>
      </c>
      <c r="AA54" s="70">
        <v>3.4329600600000002E-4</v>
      </c>
      <c r="AB54" s="70">
        <v>4.1015608779999997E-3</v>
      </c>
      <c r="AC54" s="70">
        <v>3.5820706560000001E-3</v>
      </c>
      <c r="AD54" s="70">
        <v>1.726117197E-3</v>
      </c>
      <c r="AE54" s="70">
        <v>4.5135692900000001E-4</v>
      </c>
      <c r="AF54" s="70">
        <v>1.6539089589000001E-2</v>
      </c>
      <c r="AG54" s="70">
        <v>1.4415864492E-2</v>
      </c>
      <c r="AH54" s="70">
        <v>1.4797465269E-2</v>
      </c>
      <c r="AI54" s="70">
        <v>1.492024393E-2</v>
      </c>
      <c r="AJ54" s="70">
        <v>7.0134476128000001E-2</v>
      </c>
      <c r="AK54" s="70">
        <v>7.0064008890000001E-2</v>
      </c>
      <c r="AL54" s="70">
        <v>7.1462890966999995E-2</v>
      </c>
      <c r="AM54" s="70">
        <v>6.8632724968000006E-2</v>
      </c>
      <c r="AN54" s="70">
        <v>0</v>
      </c>
      <c r="AO54" s="70">
        <v>0</v>
      </c>
      <c r="AP54" s="70">
        <v>0</v>
      </c>
      <c r="AQ54" s="70">
        <v>0</v>
      </c>
      <c r="AR54" s="70">
        <v>1.2198647894000001E-2</v>
      </c>
      <c r="AS54" s="70">
        <v>2.3589927500000001E-4</v>
      </c>
      <c r="AT54" s="70">
        <v>6.4401861400000004E-4</v>
      </c>
      <c r="AU54" s="70">
        <v>1.2169505870000001E-3</v>
      </c>
      <c r="AV54" s="70">
        <v>2.2454919944E-2</v>
      </c>
      <c r="AW54" s="70">
        <v>2.8286338160999999E-2</v>
      </c>
      <c r="AX54" s="70">
        <v>2.7442738665000001E-2</v>
      </c>
      <c r="AY54" s="70">
        <v>2.6948235572999999E-2</v>
      </c>
      <c r="AZ54" s="70">
        <v>0.19180408691100001</v>
      </c>
      <c r="BA54" s="70">
        <v>0.23428440543199999</v>
      </c>
      <c r="BB54" s="70">
        <v>0.32278281296099998</v>
      </c>
      <c r="BC54" s="70">
        <v>0.31624107325900003</v>
      </c>
      <c r="BD54" s="70">
        <v>0.48024605882100002</v>
      </c>
      <c r="BE54" s="70">
        <v>0.47572049048300002</v>
      </c>
      <c r="BF54" s="70">
        <v>0.48998077603500001</v>
      </c>
      <c r="BG54" s="70">
        <v>0.47694849182400001</v>
      </c>
      <c r="BH54" s="70">
        <v>3.2350151744000001E-2</v>
      </c>
      <c r="BI54" s="70">
        <v>2.8434202464E-2</v>
      </c>
      <c r="BJ54" s="70">
        <v>2.8538635496000001E-2</v>
      </c>
      <c r="BK54" s="70">
        <v>2.7714777360000001E-2</v>
      </c>
      <c r="BL54" s="70">
        <v>0</v>
      </c>
      <c r="BM54" s="70">
        <v>0</v>
      </c>
      <c r="BN54" s="70">
        <v>0</v>
      </c>
      <c r="BO54" s="70">
        <v>0</v>
      </c>
      <c r="BP54" s="70">
        <v>0</v>
      </c>
      <c r="BQ54" s="70">
        <v>0</v>
      </c>
      <c r="BR54" s="70">
        <v>0</v>
      </c>
      <c r="BS54" s="70">
        <v>0</v>
      </c>
      <c r="BT54" s="70">
        <v>0</v>
      </c>
      <c r="BU54" s="70">
        <v>0</v>
      </c>
      <c r="BV54" s="70">
        <v>0</v>
      </c>
      <c r="BW54" s="70">
        <v>0</v>
      </c>
      <c r="BX54" s="70">
        <v>2.4576619080000001E-3</v>
      </c>
      <c r="BY54" s="70">
        <v>2.1160724009999998E-3</v>
      </c>
      <c r="BZ54" s="70">
        <v>9.9752617200000006E-4</v>
      </c>
      <c r="CA54" s="70">
        <v>2.2905111699999999E-4</v>
      </c>
      <c r="CB54" s="70">
        <v>3.9277317169999996E-3</v>
      </c>
      <c r="CC54" s="70">
        <v>3.4774025140000002E-3</v>
      </c>
      <c r="CD54" s="70">
        <v>1.6887325960000001E-3</v>
      </c>
      <c r="CE54" s="70">
        <v>4.30192022E-4</v>
      </c>
      <c r="CF54" s="70">
        <v>0</v>
      </c>
      <c r="CG54" s="70">
        <v>0</v>
      </c>
      <c r="CH54" s="70">
        <v>0</v>
      </c>
      <c r="CI54" s="70">
        <v>0</v>
      </c>
      <c r="CJ54" s="70">
        <v>0</v>
      </c>
      <c r="CK54" s="70">
        <v>0</v>
      </c>
      <c r="CL54" s="70">
        <v>0</v>
      </c>
      <c r="CM54" s="70">
        <v>0</v>
      </c>
    </row>
    <row r="55" spans="1:91" x14ac:dyDescent="0.25">
      <c r="A55" s="72" t="s">
        <v>261</v>
      </c>
      <c r="B55" s="72" t="s">
        <v>35</v>
      </c>
      <c r="C55" s="98">
        <f ca="1">VLOOKUP($B55,AuxPartFluPorc!$B$4:$S$95,AuxPartFluGWh!C$2,FALSE)*HLOOKUP(C$3,AuxLinFluTotGWh!$B$5:$R$10,6,FALSE)</f>
        <v>2.6339517846830067</v>
      </c>
      <c r="D55" s="98">
        <f ca="1">VLOOKUP($B55,AuxPartFluPorc!$B$4:$S$95,AuxPartFluGWh!D$2,FALSE)*HLOOKUP(D$3,AuxLinFluTotGWh!$B$5:$R$10,6,FALSE)</f>
        <v>1.6761441392934944</v>
      </c>
      <c r="E55" s="98">
        <f ca="1">VLOOKUP($B55,AuxPartFluPorc!$B$4:$S$95,AuxPartFluGWh!E$2,FALSE)*HLOOKUP(E$3,AuxLinFluTotGWh!$B$5:$R$10,6,FALSE)</f>
        <v>9.5805708680321011E-3</v>
      </c>
      <c r="F55" s="98">
        <f ca="1">VLOOKUP($B55,AuxPartFluPorc!$B$4:$S$95,AuxPartFluGWh!F$2,FALSE)*HLOOKUP(F$3,AuxLinFluTotGWh!$B$5:$R$10,6,FALSE)</f>
        <v>0</v>
      </c>
      <c r="G55" s="98">
        <f ca="1">VLOOKUP($B55,AuxPartFluPorc!$B$4:$S$95,AuxPartFluGWh!G$2,FALSE)*HLOOKUP(G$3,AuxLinFluTotGWh!$B$5:$R$10,6,FALSE)</f>
        <v>0</v>
      </c>
      <c r="H55" s="98">
        <f ca="1">VLOOKUP($B55,AuxPartFluPorc!$B$4:$S$95,AuxPartFluGWh!H$2,FALSE)*HLOOKUP(H$3,AuxLinFluTotGWh!$B$5:$R$10,6,FALSE)</f>
        <v>0</v>
      </c>
      <c r="I55" s="98">
        <f ca="1">VLOOKUP($B55,AuxPartFluPorc!$B$4:$S$95,AuxPartFluGWh!I$2,FALSE)*HLOOKUP(I$3,AuxLinFluTotGWh!$B$5:$R$10,6,FALSE)</f>
        <v>3.4678047266931994E-2</v>
      </c>
      <c r="J55" s="98">
        <f ca="1">VLOOKUP($B55,AuxPartFluPorc!$B$4:$S$95,AuxPartFluGWh!J$2,FALSE)*HLOOKUP(J$3,AuxLinFluTotGWh!$B$5:$R$10,6,FALSE)</f>
        <v>0.83872158007292075</v>
      </c>
      <c r="K55" s="98">
        <f ca="1">VLOOKUP($B55,AuxPartFluPorc!$B$4:$S$95,AuxPartFluGWh!K$2,FALSE)*HLOOKUP(K$3,AuxLinFluTotGWh!$B$5:$R$10,6,FALSE)</f>
        <v>0</v>
      </c>
      <c r="L55" s="98">
        <f ca="1">VLOOKUP($B55,AuxPartFluPorc!$B$4:$S$95,AuxPartFluGWh!L$2,FALSE)*HLOOKUP(L$3,AuxLinFluTotGWh!$B$5:$R$10,6,FALSE)</f>
        <v>0</v>
      </c>
      <c r="M55" s="98">
        <f ca="1">VLOOKUP($B55,AuxPartFluPorc!$B$4:$S$95,AuxPartFluGWh!M$2,FALSE)*HLOOKUP(M$3,AuxLinFluTotGWh!$B$5:$R$10,6,FALSE)</f>
        <v>1.2868810854532002</v>
      </c>
      <c r="N55" s="98">
        <f ca="1">VLOOKUP($B55,AuxPartFluPorc!$B$4:$S$95,AuxPartFluGWh!N$2,FALSE)*HLOOKUP(N$3,AuxLinFluTotGWh!$B$5:$R$10,6,FALSE)</f>
        <v>0</v>
      </c>
      <c r="O55" s="98">
        <f ca="1">VLOOKUP($B55,AuxPartFluPorc!$B$4:$S$95,AuxPartFluGWh!O$2,FALSE)*HLOOKUP(O$3,AuxLinFluTotGWh!$B$5:$R$10,6,FALSE)</f>
        <v>0</v>
      </c>
      <c r="P55" s="98">
        <f ca="1">VLOOKUP($B55,AuxPartFluPorc!$B$4:$S$95,AuxPartFluGWh!P$2,FALSE)*HLOOKUP(P$3,AuxLinFluTotGWh!$B$5:$R$10,6,FALSE)</f>
        <v>3.6129219852791183</v>
      </c>
      <c r="Q55" s="98">
        <f ca="1">VLOOKUP($B55,AuxPartFluPorc!$B$4:$S$95,AuxPartFluGWh!Q$2,FALSE)*HLOOKUP(Q$3,AuxLinFluTotGWh!$B$5:$R$10,6,FALSE)</f>
        <v>3.1701182783582738</v>
      </c>
      <c r="R55" s="98">
        <f ca="1">VLOOKUP($B55,AuxPartFluPorc!$B$4:$S$95,AuxPartFluGWh!R$2,FALSE)*HLOOKUP(R$3,AuxLinFluTotGWh!$B$5:$R$10,6,FALSE)</f>
        <v>0</v>
      </c>
      <c r="S55" s="98">
        <f ca="1">VLOOKUP($B55,AuxPartFluPorc!$B$4:$S$95,AuxPartFluGWh!S$2,FALSE)*HLOOKUP(S$3,AuxLinFluTotGWh!$B$5:$R$10,6,FALSE)</f>
        <v>0</v>
      </c>
      <c r="X55" s="70">
        <v>9.3816797099999997E-4</v>
      </c>
      <c r="Y55" s="70">
        <v>1.062183958E-3</v>
      </c>
      <c r="Z55" s="70">
        <v>1.086879817E-3</v>
      </c>
      <c r="AA55" s="70">
        <v>1.171226443E-3</v>
      </c>
      <c r="AB55" s="70">
        <v>1.1815092009999999E-3</v>
      </c>
      <c r="AC55" s="70">
        <v>1.3747759289999999E-3</v>
      </c>
      <c r="AD55" s="70">
        <v>1.4117486370000001E-3</v>
      </c>
      <c r="AE55" s="70">
        <v>1.532810257E-3</v>
      </c>
      <c r="AF55" s="70">
        <v>1.9341779000000001E-5</v>
      </c>
      <c r="AG55" s="70">
        <v>6.5574190000000004E-6</v>
      </c>
      <c r="AH55" s="70">
        <v>0</v>
      </c>
      <c r="AI55" s="70">
        <v>0</v>
      </c>
      <c r="AJ55" s="70">
        <v>0</v>
      </c>
      <c r="AK55" s="70">
        <v>0</v>
      </c>
      <c r="AL55" s="70">
        <v>0</v>
      </c>
      <c r="AM55" s="70">
        <v>0</v>
      </c>
      <c r="AN55" s="70">
        <v>0</v>
      </c>
      <c r="AO55" s="70">
        <v>0</v>
      </c>
      <c r="AP55" s="70">
        <v>0</v>
      </c>
      <c r="AQ55" s="70">
        <v>0</v>
      </c>
      <c r="AR55" s="70">
        <v>0</v>
      </c>
      <c r="AS55" s="70">
        <v>0</v>
      </c>
      <c r="AT55" s="70">
        <v>0</v>
      </c>
      <c r="AU55" s="70">
        <v>0</v>
      </c>
      <c r="AV55" s="70">
        <v>2.6417075E-5</v>
      </c>
      <c r="AW55" s="70">
        <v>0</v>
      </c>
      <c r="AX55" s="70">
        <v>0</v>
      </c>
      <c r="AY55" s="70">
        <v>0</v>
      </c>
      <c r="AZ55" s="70">
        <v>2.4977578200000001E-4</v>
      </c>
      <c r="BA55" s="70">
        <v>2.64737943E-4</v>
      </c>
      <c r="BB55" s="70">
        <v>2.2439215100000001E-4</v>
      </c>
      <c r="BC55" s="70">
        <v>2.0255890100000001E-4</v>
      </c>
      <c r="BD55" s="70">
        <v>0</v>
      </c>
      <c r="BE55" s="70">
        <v>0</v>
      </c>
      <c r="BF55" s="70">
        <v>0</v>
      </c>
      <c r="BG55" s="70">
        <v>0</v>
      </c>
      <c r="BH55" s="70">
        <v>0</v>
      </c>
      <c r="BI55" s="70">
        <v>0</v>
      </c>
      <c r="BJ55" s="70">
        <v>0</v>
      </c>
      <c r="BK55" s="70">
        <v>0</v>
      </c>
      <c r="BL55" s="70">
        <v>6.8262658100000004E-4</v>
      </c>
      <c r="BM55" s="70">
        <v>5.4692719899999997E-4</v>
      </c>
      <c r="BN55" s="70">
        <v>5.3662748500000004E-4</v>
      </c>
      <c r="BO55" s="70">
        <v>5.4655976600000004E-4</v>
      </c>
      <c r="BP55" s="70">
        <v>0</v>
      </c>
      <c r="BQ55" s="70">
        <v>0</v>
      </c>
      <c r="BR55" s="70">
        <v>0</v>
      </c>
      <c r="BS55" s="70">
        <v>0</v>
      </c>
      <c r="BT55" s="70">
        <v>0</v>
      </c>
      <c r="BU55" s="70">
        <v>0</v>
      </c>
      <c r="BV55" s="70">
        <v>0</v>
      </c>
      <c r="BW55" s="70">
        <v>0</v>
      </c>
      <c r="BX55" s="70">
        <v>7.07323989E-4</v>
      </c>
      <c r="BY55" s="70">
        <v>8.1066352499999995E-4</v>
      </c>
      <c r="BZ55" s="70">
        <v>8.00551579E-4</v>
      </c>
      <c r="CA55" s="70">
        <v>7.6922694400000005E-4</v>
      </c>
      <c r="CB55" s="70">
        <v>1.1159898880000001E-3</v>
      </c>
      <c r="CC55" s="70">
        <v>1.3122333800000001E-3</v>
      </c>
      <c r="CD55" s="70">
        <v>1.3286944099999999E-3</v>
      </c>
      <c r="CE55" s="70">
        <v>1.430057583E-3</v>
      </c>
      <c r="CF55" s="70">
        <v>0</v>
      </c>
      <c r="CG55" s="70">
        <v>0</v>
      </c>
      <c r="CH55" s="70">
        <v>0</v>
      </c>
      <c r="CI55" s="70">
        <v>0</v>
      </c>
      <c r="CJ55" s="70">
        <v>0</v>
      </c>
      <c r="CK55" s="70">
        <v>0</v>
      </c>
      <c r="CL55" s="70">
        <v>0</v>
      </c>
      <c r="CM55" s="70">
        <v>0</v>
      </c>
    </row>
    <row r="56" spans="1:91" x14ac:dyDescent="0.25">
      <c r="A56" s="72" t="s">
        <v>261</v>
      </c>
      <c r="B56" s="72" t="s">
        <v>36</v>
      </c>
      <c r="C56" s="98">
        <f ca="1">VLOOKUP($B56,AuxPartFluPorc!$B$4:$S$95,AuxPartFluGWh!C$2,FALSE)*HLOOKUP(C$3,AuxLinFluTotGWh!$B$5:$R$10,6,FALSE)</f>
        <v>5.5712314219077956E-2</v>
      </c>
      <c r="D56" s="98">
        <f ca="1">VLOOKUP($B56,AuxPartFluPorc!$B$4:$S$95,AuxPartFluGWh!D$2,FALSE)*HLOOKUP(D$3,AuxLinFluTotGWh!$B$5:$R$10,6,FALSE)</f>
        <v>3.5324134780185742E-2</v>
      </c>
      <c r="E56" s="98">
        <f ca="1">VLOOKUP($B56,AuxPartFluPorc!$B$4:$S$95,AuxPartFluGWh!E$2,FALSE)*HLOOKUP(E$3,AuxLinFluTotGWh!$B$5:$R$10,6,FALSE)</f>
        <v>0</v>
      </c>
      <c r="F56" s="98">
        <f ca="1">VLOOKUP($B56,AuxPartFluPorc!$B$4:$S$95,AuxPartFluGWh!F$2,FALSE)*HLOOKUP(F$3,AuxLinFluTotGWh!$B$5:$R$10,6,FALSE)</f>
        <v>0</v>
      </c>
      <c r="G56" s="98">
        <f ca="1">VLOOKUP($B56,AuxPartFluPorc!$B$4:$S$95,AuxPartFluGWh!G$2,FALSE)*HLOOKUP(G$3,AuxLinFluTotGWh!$B$5:$R$10,6,FALSE)</f>
        <v>0</v>
      </c>
      <c r="H56" s="98">
        <f ca="1">VLOOKUP($B56,AuxPartFluPorc!$B$4:$S$95,AuxPartFluGWh!H$2,FALSE)*HLOOKUP(H$3,AuxLinFluTotGWh!$B$5:$R$10,6,FALSE)</f>
        <v>0.52473601262875791</v>
      </c>
      <c r="I56" s="98">
        <f ca="1">VLOOKUP($B56,AuxPartFluPorc!$B$4:$S$95,AuxPartFluGWh!I$2,FALSE)*HLOOKUP(I$3,AuxLinFluTotGWh!$B$5:$R$10,6,FALSE)</f>
        <v>0</v>
      </c>
      <c r="J56" s="98">
        <f ca="1">VLOOKUP($B56,AuxPartFluPorc!$B$4:$S$95,AuxPartFluGWh!J$2,FALSE)*HLOOKUP(J$3,AuxLinFluTotGWh!$B$5:$R$10,6,FALSE)</f>
        <v>3.0304480975192489</v>
      </c>
      <c r="K56" s="98">
        <f ca="1">VLOOKUP($B56,AuxPartFluPorc!$B$4:$S$95,AuxPartFluGWh!K$2,FALSE)*HLOOKUP(K$3,AuxLinFluTotGWh!$B$5:$R$10,6,FALSE)</f>
        <v>0</v>
      </c>
      <c r="L56" s="98">
        <f ca="1">VLOOKUP($B56,AuxPartFluPorc!$B$4:$S$95,AuxPartFluGWh!L$2,FALSE)*HLOOKUP(L$3,AuxLinFluTotGWh!$B$5:$R$10,6,FALSE)</f>
        <v>0</v>
      </c>
      <c r="M56" s="98">
        <f ca="1">VLOOKUP($B56,AuxPartFluPorc!$B$4:$S$95,AuxPartFluGWh!M$2,FALSE)*HLOOKUP(M$3,AuxLinFluTotGWh!$B$5:$R$10,6,FALSE)</f>
        <v>7.3455324018824468</v>
      </c>
      <c r="N56" s="98">
        <f ca="1">VLOOKUP($B56,AuxPartFluPorc!$B$4:$S$95,AuxPartFluGWh!N$2,FALSE)*HLOOKUP(N$3,AuxLinFluTotGWh!$B$5:$R$10,6,FALSE)</f>
        <v>0</v>
      </c>
      <c r="O56" s="98">
        <f ca="1">VLOOKUP($B56,AuxPartFluPorc!$B$4:$S$95,AuxPartFluGWh!O$2,FALSE)*HLOOKUP(O$3,AuxLinFluTotGWh!$B$5:$R$10,6,FALSE)</f>
        <v>0</v>
      </c>
      <c r="P56" s="98">
        <f ca="1">VLOOKUP($B56,AuxPartFluPorc!$B$4:$S$95,AuxPartFluGWh!P$2,FALSE)*HLOOKUP(P$3,AuxLinFluTotGWh!$B$5:$R$10,6,FALSE)</f>
        <v>8.0396028439763942E-2</v>
      </c>
      <c r="Q56" s="98">
        <f ca="1">VLOOKUP($B56,AuxPartFluPorc!$B$4:$S$95,AuxPartFluGWh!Q$2,FALSE)*HLOOKUP(Q$3,AuxLinFluTotGWh!$B$5:$R$10,6,FALSE)</f>
        <v>6.8791748057507443E-2</v>
      </c>
      <c r="R56" s="98">
        <f ca="1">VLOOKUP($B56,AuxPartFluPorc!$B$4:$S$95,AuxPartFluGWh!R$2,FALSE)*HLOOKUP(R$3,AuxLinFluTotGWh!$B$5:$R$10,6,FALSE)</f>
        <v>0</v>
      </c>
      <c r="S56" s="98">
        <f ca="1">VLOOKUP($B56,AuxPartFluPorc!$B$4:$S$95,AuxPartFluGWh!S$2,FALSE)*HLOOKUP(S$3,AuxLinFluTotGWh!$B$5:$R$10,6,FALSE)</f>
        <v>1.8138739244404636E-2</v>
      </c>
      <c r="X56" s="70">
        <v>3.4701099999999999E-5</v>
      </c>
      <c r="Y56" s="70">
        <v>5.5372136000000003E-5</v>
      </c>
      <c r="Z56" s="70">
        <v>0</v>
      </c>
      <c r="AA56" s="70">
        <v>0</v>
      </c>
      <c r="AB56" s="70">
        <v>4.4272803000000002E-5</v>
      </c>
      <c r="AC56" s="70">
        <v>7.1655506000000002E-5</v>
      </c>
      <c r="AD56" s="70">
        <v>0</v>
      </c>
      <c r="AE56" s="70">
        <v>0</v>
      </c>
      <c r="AF56" s="70">
        <v>0</v>
      </c>
      <c r="AG56" s="70">
        <v>0</v>
      </c>
      <c r="AH56" s="70">
        <v>0</v>
      </c>
      <c r="AI56" s="70">
        <v>0</v>
      </c>
      <c r="AJ56" s="70">
        <v>0</v>
      </c>
      <c r="AK56" s="70">
        <v>0</v>
      </c>
      <c r="AL56" s="70">
        <v>0</v>
      </c>
      <c r="AM56" s="70">
        <v>0</v>
      </c>
      <c r="AN56" s="70">
        <v>0</v>
      </c>
      <c r="AO56" s="70">
        <v>0</v>
      </c>
      <c r="AP56" s="70">
        <v>0</v>
      </c>
      <c r="AQ56" s="70">
        <v>0</v>
      </c>
      <c r="AR56" s="70">
        <v>3.8401978999999998E-5</v>
      </c>
      <c r="AS56" s="70">
        <v>1.8971169799999999E-4</v>
      </c>
      <c r="AT56" s="70">
        <v>4.2760560199999999E-4</v>
      </c>
      <c r="AU56" s="70">
        <v>5.21589389E-4</v>
      </c>
      <c r="AV56" s="70">
        <v>0</v>
      </c>
      <c r="AW56" s="70">
        <v>0</v>
      </c>
      <c r="AX56" s="70">
        <v>0</v>
      </c>
      <c r="AY56" s="70">
        <v>0</v>
      </c>
      <c r="AZ56" s="70">
        <v>8.8192103000000002E-4</v>
      </c>
      <c r="BA56" s="70">
        <v>9.4865099100000004E-4</v>
      </c>
      <c r="BB56" s="70">
        <v>8.1700672900000002E-4</v>
      </c>
      <c r="BC56" s="70">
        <v>7.5409852899999998E-4</v>
      </c>
      <c r="BD56" s="70">
        <v>0</v>
      </c>
      <c r="BE56" s="70">
        <v>0</v>
      </c>
      <c r="BF56" s="70">
        <v>0</v>
      </c>
      <c r="BG56" s="70">
        <v>0</v>
      </c>
      <c r="BH56" s="70">
        <v>0</v>
      </c>
      <c r="BI56" s="70">
        <v>0</v>
      </c>
      <c r="BJ56" s="70">
        <v>0</v>
      </c>
      <c r="BK56" s="70">
        <v>0</v>
      </c>
      <c r="BL56" s="70">
        <v>3.1273630969999998E-3</v>
      </c>
      <c r="BM56" s="70">
        <v>3.2487418809999998E-3</v>
      </c>
      <c r="BN56" s="70">
        <v>3.3659245059999999E-3</v>
      </c>
      <c r="BO56" s="70">
        <v>3.459123577E-3</v>
      </c>
      <c r="BP56" s="70">
        <v>0</v>
      </c>
      <c r="BQ56" s="70">
        <v>0</v>
      </c>
      <c r="BR56" s="70">
        <v>0</v>
      </c>
      <c r="BS56" s="70">
        <v>0</v>
      </c>
      <c r="BT56" s="70">
        <v>0</v>
      </c>
      <c r="BU56" s="70">
        <v>0</v>
      </c>
      <c r="BV56" s="70">
        <v>0</v>
      </c>
      <c r="BW56" s="70">
        <v>0</v>
      </c>
      <c r="BX56" s="70">
        <v>2.6215947999999999E-5</v>
      </c>
      <c r="BY56" s="70">
        <v>4.2494123E-5</v>
      </c>
      <c r="BZ56" s="70">
        <v>0</v>
      </c>
      <c r="CA56" s="70">
        <v>0</v>
      </c>
      <c r="CB56" s="70">
        <v>4.3047397999999998E-5</v>
      </c>
      <c r="CC56" s="70">
        <v>6.9510262E-5</v>
      </c>
      <c r="CD56" s="70">
        <v>0</v>
      </c>
      <c r="CE56" s="70">
        <v>0</v>
      </c>
      <c r="CF56" s="70">
        <v>0</v>
      </c>
      <c r="CG56" s="70">
        <v>0</v>
      </c>
      <c r="CH56" s="70">
        <v>0</v>
      </c>
      <c r="CI56" s="70">
        <v>0</v>
      </c>
      <c r="CJ56" s="70">
        <v>0</v>
      </c>
      <c r="CK56" s="70">
        <v>0</v>
      </c>
      <c r="CL56" s="70">
        <v>0</v>
      </c>
      <c r="CM56" s="70">
        <v>0</v>
      </c>
    </row>
    <row r="57" spans="1:91" x14ac:dyDescent="0.25">
      <c r="A57" s="72" t="s">
        <v>261</v>
      </c>
      <c r="B57" s="72" t="s">
        <v>37</v>
      </c>
      <c r="C57" s="98">
        <f ca="1">VLOOKUP($B57,AuxPartFluPorc!$B$4:$S$95,AuxPartFluGWh!C$2,FALSE)*HLOOKUP(C$3,AuxLinFluTotGWh!$B$5:$R$10,6,FALSE)</f>
        <v>7.1882267421134148E-3</v>
      </c>
      <c r="D57" s="98">
        <f ca="1">VLOOKUP($B57,AuxPartFluPorc!$B$4:$S$95,AuxPartFluGWh!D$2,FALSE)*HLOOKUP(D$3,AuxLinFluTotGWh!$B$5:$R$10,6,FALSE)</f>
        <v>7.8326989205954097E-3</v>
      </c>
      <c r="E57" s="98">
        <f ca="1">VLOOKUP($B57,AuxPartFluPorc!$B$4:$S$95,AuxPartFluGWh!E$2,FALSE)*HLOOKUP(E$3,AuxLinFluTotGWh!$B$5:$R$10,6,FALSE)</f>
        <v>8.2650928590565956E-2</v>
      </c>
      <c r="F57" s="98">
        <f ca="1">VLOOKUP($B57,AuxPartFluPorc!$B$4:$S$95,AuxPartFluGWh!F$2,FALSE)*HLOOKUP(F$3,AuxLinFluTotGWh!$B$5:$R$10,6,FALSE)</f>
        <v>0.50171021271000249</v>
      </c>
      <c r="G57" s="98">
        <f ca="1">VLOOKUP($B57,AuxPartFluPorc!$B$4:$S$95,AuxPartFluGWh!G$2,FALSE)*HLOOKUP(G$3,AuxLinFluTotGWh!$B$5:$R$10,6,FALSE)</f>
        <v>0</v>
      </c>
      <c r="H57" s="98">
        <f ca="1">VLOOKUP($B57,AuxPartFluPorc!$B$4:$S$95,AuxPartFluGWh!H$2,FALSE)*HLOOKUP(H$3,AuxLinFluTotGWh!$B$5:$R$10,6,FALSE)</f>
        <v>1.9662660315692724E-2</v>
      </c>
      <c r="I57" s="98">
        <f ca="1">VLOOKUP($B57,AuxPartFluPorc!$B$4:$S$95,AuxPartFluGWh!I$2,FALSE)*HLOOKUP(I$3,AuxLinFluTotGWh!$B$5:$R$10,6,FALSE)</f>
        <v>0.50184928547929519</v>
      </c>
      <c r="J57" s="98">
        <f ca="1">VLOOKUP($B57,AuxPartFluPorc!$B$4:$S$95,AuxPartFluGWh!J$2,FALSE)*HLOOKUP(J$3,AuxLinFluTotGWh!$B$5:$R$10,6,FALSE)</f>
        <v>5.0925074333179353E-2</v>
      </c>
      <c r="K57" s="98">
        <f ca="1">VLOOKUP($B57,AuxPartFluPorc!$B$4:$S$95,AuxPartFluGWh!K$2,FALSE)*HLOOKUP(K$3,AuxLinFluTotGWh!$B$5:$R$10,6,FALSE)</f>
        <v>4.8021276061132356</v>
      </c>
      <c r="L57" s="98">
        <f ca="1">VLOOKUP($B57,AuxPartFluPorc!$B$4:$S$95,AuxPartFluGWh!L$2,FALSE)*HLOOKUP(L$3,AuxLinFluTotGWh!$B$5:$R$10,6,FALSE)</f>
        <v>0.46585174605348317</v>
      </c>
      <c r="M57" s="98">
        <f ca="1">VLOOKUP($B57,AuxPartFluPorc!$B$4:$S$95,AuxPartFluGWh!M$2,FALSE)*HLOOKUP(M$3,AuxLinFluTotGWh!$B$5:$R$10,6,FALSE)</f>
        <v>0</v>
      </c>
      <c r="N57" s="98">
        <f ca="1">VLOOKUP($B57,AuxPartFluPorc!$B$4:$S$95,AuxPartFluGWh!N$2,FALSE)*HLOOKUP(N$3,AuxLinFluTotGWh!$B$5:$R$10,6,FALSE)</f>
        <v>0</v>
      </c>
      <c r="O57" s="98">
        <f ca="1">VLOOKUP($B57,AuxPartFluPorc!$B$4:$S$95,AuxPartFluGWh!O$2,FALSE)*HLOOKUP(O$3,AuxLinFluTotGWh!$B$5:$R$10,6,FALSE)</f>
        <v>0</v>
      </c>
      <c r="P57" s="98">
        <f ca="1">VLOOKUP($B57,AuxPartFluPorc!$B$4:$S$95,AuxPartFluGWh!P$2,FALSE)*HLOOKUP(P$3,AuxLinFluTotGWh!$B$5:$R$10,6,FALSE)</f>
        <v>0</v>
      </c>
      <c r="Q57" s="98">
        <f ca="1">VLOOKUP($B57,AuxPartFluPorc!$B$4:$S$95,AuxPartFluGWh!Q$2,FALSE)*HLOOKUP(Q$3,AuxLinFluTotGWh!$B$5:$R$10,6,FALSE)</f>
        <v>1.5145088927010927E-2</v>
      </c>
      <c r="R57" s="98">
        <f ca="1">VLOOKUP($B57,AuxPartFluPorc!$B$4:$S$95,AuxPartFluGWh!R$2,FALSE)*HLOOKUP(R$3,AuxLinFluTotGWh!$B$5:$R$10,6,FALSE)</f>
        <v>0</v>
      </c>
      <c r="S57" s="98">
        <f ca="1">VLOOKUP($B57,AuxPartFluPorc!$B$4:$S$95,AuxPartFluGWh!S$2,FALSE)*HLOOKUP(S$3,AuxLinFluTotGWh!$B$5:$R$10,6,FALSE)</f>
        <v>8.2678024381965489</v>
      </c>
      <c r="X57" s="70">
        <v>1.1621611000000001E-5</v>
      </c>
      <c r="Y57" s="70">
        <v>0</v>
      </c>
      <c r="Z57" s="70">
        <v>0</v>
      </c>
      <c r="AA57" s="70">
        <v>0</v>
      </c>
      <c r="AB57" s="70">
        <v>1.4793050000000001E-5</v>
      </c>
      <c r="AC57" s="70">
        <v>1.0912648000000001E-5</v>
      </c>
      <c r="AD57" s="70">
        <v>0</v>
      </c>
      <c r="AE57" s="70">
        <v>0</v>
      </c>
      <c r="AF57" s="70">
        <v>7.1375750999999994E-5</v>
      </c>
      <c r="AG57" s="70">
        <v>5.3976488000000001E-5</v>
      </c>
      <c r="AH57" s="70">
        <v>4.9290358999999999E-5</v>
      </c>
      <c r="AI57" s="70">
        <v>4.8788008999999999E-5</v>
      </c>
      <c r="AJ57" s="70">
        <v>3.0380478600000002E-4</v>
      </c>
      <c r="AK57" s="70">
        <v>2.6268786200000003E-4</v>
      </c>
      <c r="AL57" s="70">
        <v>2.3831217800000001E-4</v>
      </c>
      <c r="AM57" s="70">
        <v>2.2470927E-4</v>
      </c>
      <c r="AN57" s="70">
        <v>0</v>
      </c>
      <c r="AO57" s="70">
        <v>0</v>
      </c>
      <c r="AP57" s="70">
        <v>0</v>
      </c>
      <c r="AQ57" s="70">
        <v>0</v>
      </c>
      <c r="AR57" s="70">
        <v>4.4115554999999998E-5</v>
      </c>
      <c r="AS57" s="70">
        <v>0</v>
      </c>
      <c r="AT57" s="70">
        <v>0</v>
      </c>
      <c r="AU57" s="70">
        <v>0</v>
      </c>
      <c r="AV57" s="70">
        <v>9.6796005000000007E-5</v>
      </c>
      <c r="AW57" s="70">
        <v>1.0604054000000001E-4</v>
      </c>
      <c r="AX57" s="70">
        <v>9.1363176999999997E-5</v>
      </c>
      <c r="AY57" s="70">
        <v>8.8099491999999997E-5</v>
      </c>
      <c r="AZ57" s="70">
        <v>4.5884831000000003E-5</v>
      </c>
      <c r="BA57" s="70">
        <v>1.1278553000000001E-5</v>
      </c>
      <c r="BB57" s="70">
        <v>0</v>
      </c>
      <c r="BC57" s="70">
        <v>0</v>
      </c>
      <c r="BD57" s="70">
        <v>1.6269363219999998E-3</v>
      </c>
      <c r="BE57" s="70">
        <v>1.367138898E-3</v>
      </c>
      <c r="BF57" s="70">
        <v>1.116351699E-3</v>
      </c>
      <c r="BG57" s="70">
        <v>1.068091641E-3</v>
      </c>
      <c r="BH57" s="70">
        <v>1.39570128E-4</v>
      </c>
      <c r="BI57" s="70">
        <v>1.0613418100000001E-4</v>
      </c>
      <c r="BJ57" s="70">
        <v>9.4801435999999995E-5</v>
      </c>
      <c r="BK57" s="70">
        <v>9.0368071E-5</v>
      </c>
      <c r="BL57" s="70">
        <v>0</v>
      </c>
      <c r="BM57" s="70">
        <v>0</v>
      </c>
      <c r="BN57" s="70">
        <v>0</v>
      </c>
      <c r="BO57" s="70">
        <v>0</v>
      </c>
      <c r="BP57" s="70">
        <v>0</v>
      </c>
      <c r="BQ57" s="70">
        <v>0</v>
      </c>
      <c r="BR57" s="70">
        <v>0</v>
      </c>
      <c r="BS57" s="70">
        <v>0</v>
      </c>
      <c r="BT57" s="70">
        <v>0</v>
      </c>
      <c r="BU57" s="70">
        <v>0</v>
      </c>
      <c r="BV57" s="70">
        <v>0</v>
      </c>
      <c r="BW57" s="70">
        <v>0</v>
      </c>
      <c r="BX57" s="70">
        <v>0</v>
      </c>
      <c r="BY57" s="70">
        <v>0</v>
      </c>
      <c r="BZ57" s="70">
        <v>0</v>
      </c>
      <c r="CA57" s="70">
        <v>0</v>
      </c>
      <c r="CB57" s="70">
        <v>1.4181935E-5</v>
      </c>
      <c r="CC57" s="70">
        <v>1.0598592E-5</v>
      </c>
      <c r="CD57" s="70">
        <v>0</v>
      </c>
      <c r="CE57" s="70">
        <v>0</v>
      </c>
      <c r="CF57" s="70">
        <v>0</v>
      </c>
      <c r="CG57" s="70">
        <v>0</v>
      </c>
      <c r="CH57" s="70">
        <v>0</v>
      </c>
      <c r="CI57" s="70">
        <v>0</v>
      </c>
      <c r="CJ57" s="70">
        <v>0</v>
      </c>
      <c r="CK57" s="70">
        <v>0</v>
      </c>
      <c r="CL57" s="70">
        <v>0</v>
      </c>
      <c r="CM57" s="70">
        <v>0</v>
      </c>
    </row>
    <row r="58" spans="1:91" x14ac:dyDescent="0.25">
      <c r="A58" s="72" t="s">
        <v>261</v>
      </c>
      <c r="B58" s="72" t="s">
        <v>6</v>
      </c>
      <c r="C58" s="98">
        <f ca="1">VLOOKUP($B58,AuxPartFluPorc!$B$4:$S$95,AuxPartFluGWh!C$2,FALSE)*HLOOKUP(C$3,AuxLinFluTotGWh!$B$5:$R$10,6,FALSE)</f>
        <v>254.86789195571015</v>
      </c>
      <c r="D58" s="98">
        <f ca="1">VLOOKUP($B58,AuxPartFluPorc!$B$4:$S$95,AuxPartFluGWh!D$2,FALSE)*HLOOKUP(D$3,AuxLinFluTotGWh!$B$5:$R$10,6,FALSE)</f>
        <v>162.13998017452749</v>
      </c>
      <c r="E58" s="98">
        <f ca="1">VLOOKUP($B58,AuxPartFluPorc!$B$4:$S$95,AuxPartFluGWh!E$2,FALSE)*HLOOKUP(E$3,AuxLinFluTotGWh!$B$5:$R$10,6,FALSE)</f>
        <v>31.810224914679573</v>
      </c>
      <c r="F58" s="98">
        <f ca="1">VLOOKUP($B58,AuxPartFluPorc!$B$4:$S$95,AuxPartFluGWh!F$2,FALSE)*HLOOKUP(F$3,AuxLinFluTotGWh!$B$5:$R$10,6,FALSE)</f>
        <v>0</v>
      </c>
      <c r="G58" s="98">
        <f ca="1">VLOOKUP($B58,AuxPartFluPorc!$B$4:$S$95,AuxPartFluGWh!G$2,FALSE)*HLOOKUP(G$3,AuxLinFluTotGWh!$B$5:$R$10,6,FALSE)</f>
        <v>0</v>
      </c>
      <c r="H58" s="98">
        <f ca="1">VLOOKUP($B58,AuxPartFluPorc!$B$4:$S$95,AuxPartFluGWh!H$2,FALSE)*HLOOKUP(H$3,AuxLinFluTotGWh!$B$5:$R$10,6,FALSE)</f>
        <v>219.03874704831605</v>
      </c>
      <c r="I58" s="98">
        <f ca="1">VLOOKUP($B58,AuxPartFluPorc!$B$4:$S$95,AuxPartFluGWh!I$2,FALSE)*HLOOKUP(I$3,AuxLinFluTotGWh!$B$5:$R$10,6,FALSE)</f>
        <v>178.49338301931218</v>
      </c>
      <c r="J58" s="98">
        <f ca="1">VLOOKUP($B58,AuxPartFluPorc!$B$4:$S$95,AuxPartFluGWh!J$2,FALSE)*HLOOKUP(J$3,AuxLinFluTotGWh!$B$5:$R$10,6,FALSE)</f>
        <v>42.77472126343514</v>
      </c>
      <c r="K58" s="98">
        <f ca="1">VLOOKUP($B58,AuxPartFluPorc!$B$4:$S$95,AuxPartFluGWh!K$2,FALSE)*HLOOKUP(K$3,AuxLinFluTotGWh!$B$5:$R$10,6,FALSE)</f>
        <v>0</v>
      </c>
      <c r="L58" s="98">
        <f ca="1">VLOOKUP($B58,AuxPartFluPorc!$B$4:$S$95,AuxPartFluGWh!L$2,FALSE)*HLOOKUP(L$3,AuxLinFluTotGWh!$B$5:$R$10,6,FALSE)</f>
        <v>0</v>
      </c>
      <c r="M58" s="98">
        <f ca="1">VLOOKUP($B58,AuxPartFluPorc!$B$4:$S$95,AuxPartFluGWh!M$2,FALSE)*HLOOKUP(M$3,AuxLinFluTotGWh!$B$5:$R$10,6,FALSE)</f>
        <v>106.85598090432333</v>
      </c>
      <c r="N58" s="98">
        <f ca="1">VLOOKUP($B58,AuxPartFluPorc!$B$4:$S$95,AuxPartFluGWh!N$2,FALSE)*HLOOKUP(N$3,AuxLinFluTotGWh!$B$5:$R$10,6,FALSE)</f>
        <v>0</v>
      </c>
      <c r="O58" s="98">
        <f ca="1">VLOOKUP($B58,AuxPartFluPorc!$B$4:$S$95,AuxPartFluGWh!O$2,FALSE)*HLOOKUP(O$3,AuxLinFluTotGWh!$B$5:$R$10,6,FALSE)</f>
        <v>0</v>
      </c>
      <c r="P58" s="98">
        <f ca="1">VLOOKUP($B58,AuxPartFluPorc!$B$4:$S$95,AuxPartFluGWh!P$2,FALSE)*HLOOKUP(P$3,AuxLinFluTotGWh!$B$5:$R$10,6,FALSE)</f>
        <v>349.75888586302153</v>
      </c>
      <c r="Q58" s="98">
        <f ca="1">VLOOKUP($B58,AuxPartFluPorc!$B$4:$S$95,AuxPartFluGWh!Q$2,FALSE)*HLOOKUP(Q$3,AuxLinFluTotGWh!$B$5:$R$10,6,FALSE)</f>
        <v>307.68045868106918</v>
      </c>
      <c r="R58" s="98">
        <f ca="1">VLOOKUP($B58,AuxPartFluPorc!$B$4:$S$95,AuxPartFluGWh!R$2,FALSE)*HLOOKUP(R$3,AuxLinFluTotGWh!$B$5:$R$10,6,FALSE)</f>
        <v>0</v>
      </c>
      <c r="S58" s="98">
        <f ca="1">VLOOKUP($B58,AuxPartFluPorc!$B$4:$S$95,AuxPartFluGWh!S$2,FALSE)*HLOOKUP(S$3,AuxLinFluTotGWh!$B$5:$R$10,6,FALSE)</f>
        <v>0.24240801689650696</v>
      </c>
      <c r="X58" s="70">
        <v>9.6268819308999998E-2</v>
      </c>
      <c r="Y58" s="70">
        <v>9.4352953769999998E-2</v>
      </c>
      <c r="Z58" s="70">
        <v>0.104256946332</v>
      </c>
      <c r="AA58" s="70">
        <v>0.117180555145</v>
      </c>
      <c r="AB58" s="70">
        <v>0.121270860233</v>
      </c>
      <c r="AC58" s="70">
        <v>0.122090597335</v>
      </c>
      <c r="AD58" s="70">
        <v>0.13533972203299999</v>
      </c>
      <c r="AE58" s="70">
        <v>0.15341698379900001</v>
      </c>
      <c r="AF58" s="70">
        <v>2.0770458695000001E-2</v>
      </c>
      <c r="AG58" s="70">
        <v>2.0000230503E-2</v>
      </c>
      <c r="AH58" s="70">
        <v>2.2187658821999998E-2</v>
      </c>
      <c r="AI58" s="70">
        <v>2.3034368368000002E-2</v>
      </c>
      <c r="AJ58" s="70">
        <v>0</v>
      </c>
      <c r="AK58" s="70">
        <v>0</v>
      </c>
      <c r="AL58" s="70">
        <v>0</v>
      </c>
      <c r="AM58" s="70">
        <v>0</v>
      </c>
      <c r="AN58" s="70">
        <v>0</v>
      </c>
      <c r="AO58" s="70">
        <v>0</v>
      </c>
      <c r="AP58" s="70">
        <v>0</v>
      </c>
      <c r="AQ58" s="70">
        <v>0</v>
      </c>
      <c r="AR58" s="70">
        <v>0.109269090608</v>
      </c>
      <c r="AS58" s="70">
        <v>0.13808025699500001</v>
      </c>
      <c r="AT58" s="70">
        <v>0.12788057189800001</v>
      </c>
      <c r="AU58" s="70">
        <v>0.11620998422499999</v>
      </c>
      <c r="AV58" s="70">
        <v>2.6993530905999999E-2</v>
      </c>
      <c r="AW58" s="70">
        <v>3.5177113773999999E-2</v>
      </c>
      <c r="AX58" s="70">
        <v>3.6667856036E-2</v>
      </c>
      <c r="AY58" s="70">
        <v>3.7134354097E-2</v>
      </c>
      <c r="AZ58" s="70">
        <v>1.3122662522000001E-2</v>
      </c>
      <c r="BA58" s="70">
        <v>1.2895238143999999E-2</v>
      </c>
      <c r="BB58" s="70">
        <v>1.1383600366E-2</v>
      </c>
      <c r="BC58" s="70">
        <v>1.0613113558000001E-2</v>
      </c>
      <c r="BD58" s="70">
        <v>0</v>
      </c>
      <c r="BE58" s="70">
        <v>0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4.6255534745E-2</v>
      </c>
      <c r="BM58" s="70">
        <v>4.6428441963999999E-2</v>
      </c>
      <c r="BN58" s="70">
        <v>4.8559622576000001E-2</v>
      </c>
      <c r="BO58" s="70">
        <v>5.0794510714999998E-2</v>
      </c>
      <c r="BP58" s="70">
        <v>0</v>
      </c>
      <c r="BQ58" s="70">
        <v>0</v>
      </c>
      <c r="BR58" s="70">
        <v>0</v>
      </c>
      <c r="BS58" s="70">
        <v>0</v>
      </c>
      <c r="BT58" s="70">
        <v>0</v>
      </c>
      <c r="BU58" s="70">
        <v>0</v>
      </c>
      <c r="BV58" s="70">
        <v>0</v>
      </c>
      <c r="BW58" s="70">
        <v>0</v>
      </c>
      <c r="BX58" s="70">
        <v>7.2789672952999998E-2</v>
      </c>
      <c r="BY58" s="70">
        <v>7.2149630207999998E-2</v>
      </c>
      <c r="BZ58" s="70">
        <v>7.6859968363999998E-2</v>
      </c>
      <c r="CA58" s="70">
        <v>7.7120443129000002E-2</v>
      </c>
      <c r="CB58" s="70">
        <v>0.115051090451</v>
      </c>
      <c r="CC58" s="70">
        <v>0.11691341968500001</v>
      </c>
      <c r="CD58" s="70">
        <v>0.12766018084299999</v>
      </c>
      <c r="CE58" s="70">
        <v>0.14380476727399999</v>
      </c>
      <c r="CF58" s="70">
        <v>0</v>
      </c>
      <c r="CG58" s="70">
        <v>0</v>
      </c>
      <c r="CH58" s="70">
        <v>0</v>
      </c>
      <c r="CI58" s="70">
        <v>0</v>
      </c>
      <c r="CJ58" s="70">
        <v>0</v>
      </c>
      <c r="CK58" s="70">
        <v>0</v>
      </c>
      <c r="CL58" s="70">
        <v>0</v>
      </c>
      <c r="CM58" s="70">
        <v>0</v>
      </c>
    </row>
    <row r="59" spans="1:91" x14ac:dyDescent="0.25">
      <c r="A59" s="72" t="s">
        <v>261</v>
      </c>
      <c r="B59" s="72" t="s">
        <v>38</v>
      </c>
      <c r="C59" s="98">
        <f ca="1">VLOOKUP($B59,AuxPartFluPorc!$B$4:$S$95,AuxPartFluGWh!C$2,FALSE)*HLOOKUP(C$3,AuxLinFluTotGWh!$B$5:$R$10,6,FALSE)</f>
        <v>2.4914201833248373</v>
      </c>
      <c r="D59" s="98">
        <f ca="1">VLOOKUP($B59,AuxPartFluPorc!$B$4:$S$95,AuxPartFluGWh!D$2,FALSE)*HLOOKUP(D$3,AuxLinFluTotGWh!$B$5:$R$10,6,FALSE)</f>
        <v>1.5829715729892306</v>
      </c>
      <c r="E59" s="98">
        <f ca="1">VLOOKUP($B59,AuxPartFluPorc!$B$4:$S$95,AuxPartFluGWh!E$2,FALSE)*HLOOKUP(E$3,AuxLinFluTotGWh!$B$5:$R$10,6,FALSE)</f>
        <v>12.177009745782639</v>
      </c>
      <c r="F59" s="98">
        <f ca="1">VLOOKUP($B59,AuxPartFluPorc!$B$4:$S$95,AuxPartFluGWh!F$2,FALSE)*HLOOKUP(F$3,AuxLinFluTotGWh!$B$5:$R$10,6,FALSE)</f>
        <v>74.857457993704088</v>
      </c>
      <c r="G59" s="98">
        <f ca="1">VLOOKUP($B59,AuxPartFluPorc!$B$4:$S$95,AuxPartFluGWh!G$2,FALSE)*HLOOKUP(G$3,AuxLinFluTotGWh!$B$5:$R$10,6,FALSE)</f>
        <v>0</v>
      </c>
      <c r="H59" s="98">
        <f ca="1">VLOOKUP($B59,AuxPartFluPorc!$B$4:$S$95,AuxPartFluGWh!H$2,FALSE)*HLOOKUP(H$3,AuxLinFluTotGWh!$B$5:$R$10,6,FALSE)</f>
        <v>3.5541274265980825</v>
      </c>
      <c r="I59" s="98">
        <f ca="1">VLOOKUP($B59,AuxPartFluPorc!$B$4:$S$95,AuxPartFluGWh!I$2,FALSE)*HLOOKUP(I$3,AuxLinFluTotGWh!$B$5:$R$10,6,FALSE)</f>
        <v>74.779200176927489</v>
      </c>
      <c r="J59" s="98">
        <f ca="1">VLOOKUP($B59,AuxPartFluPorc!$B$4:$S$95,AuxPartFluGWh!J$2,FALSE)*HLOOKUP(J$3,AuxLinFluTotGWh!$B$5:$R$10,6,FALSE)</f>
        <v>27.032766145768438</v>
      </c>
      <c r="K59" s="98">
        <f ca="1">VLOOKUP($B59,AuxPartFluPorc!$B$4:$S$95,AuxPartFluGWh!K$2,FALSE)*HLOOKUP(K$3,AuxLinFluTotGWh!$B$5:$R$10,6,FALSE)</f>
        <v>0</v>
      </c>
      <c r="L59" s="98">
        <f ca="1">VLOOKUP($B59,AuxPartFluPorc!$B$4:$S$95,AuxPartFluGWh!L$2,FALSE)*HLOOKUP(L$3,AuxLinFluTotGWh!$B$5:$R$10,6,FALSE)</f>
        <v>67.675975167038189</v>
      </c>
      <c r="M59" s="98">
        <f ca="1">VLOOKUP($B59,AuxPartFluPorc!$B$4:$S$95,AuxPartFluGWh!M$2,FALSE)*HLOOKUP(M$3,AuxLinFluTotGWh!$B$5:$R$10,6,FALSE)</f>
        <v>0</v>
      </c>
      <c r="N59" s="98">
        <f ca="1">VLOOKUP($B59,AuxPartFluPorc!$B$4:$S$95,AuxPartFluGWh!N$2,FALSE)*HLOOKUP(N$3,AuxLinFluTotGWh!$B$5:$R$10,6,FALSE)</f>
        <v>0</v>
      </c>
      <c r="O59" s="98">
        <f ca="1">VLOOKUP($B59,AuxPartFluPorc!$B$4:$S$95,AuxPartFluGWh!O$2,FALSE)*HLOOKUP(O$3,AuxLinFluTotGWh!$B$5:$R$10,6,FALSE)</f>
        <v>0</v>
      </c>
      <c r="P59" s="98">
        <f ca="1">VLOOKUP($B59,AuxPartFluPorc!$B$4:$S$95,AuxPartFluGWh!P$2,FALSE)*HLOOKUP(P$3,AuxLinFluTotGWh!$B$5:$R$10,6,FALSE)</f>
        <v>3.579856370891533</v>
      </c>
      <c r="Q59" s="98">
        <f ca="1">VLOOKUP($B59,AuxPartFluPorc!$B$4:$S$95,AuxPartFluGWh!Q$2,FALSE)*HLOOKUP(Q$3,AuxLinFluTotGWh!$B$5:$R$10,6,FALSE)</f>
        <v>3.0710518406905409</v>
      </c>
      <c r="R59" s="98">
        <f ca="1">VLOOKUP($B59,AuxPartFluPorc!$B$4:$S$95,AuxPartFluGWh!R$2,FALSE)*HLOOKUP(R$3,AuxLinFluTotGWh!$B$5:$R$10,6,FALSE)</f>
        <v>0</v>
      </c>
      <c r="S59" s="98">
        <f ca="1">VLOOKUP($B59,AuxPartFluPorc!$B$4:$S$95,AuxPartFluGWh!S$2,FALSE)*HLOOKUP(S$3,AuxLinFluTotGWh!$B$5:$R$10,6,FALSE)</f>
        <v>0.16526427414535397</v>
      </c>
      <c r="X59" s="70">
        <v>1.762579387E-3</v>
      </c>
      <c r="Y59" s="70">
        <v>1.4540445820000001E-3</v>
      </c>
      <c r="Z59" s="70">
        <v>6.5604689799999996E-4</v>
      </c>
      <c r="AA59" s="70">
        <v>1.55348455E-4</v>
      </c>
      <c r="AB59" s="70">
        <v>2.2435643679999998E-3</v>
      </c>
      <c r="AC59" s="70">
        <v>1.8875830159999999E-3</v>
      </c>
      <c r="AD59" s="70">
        <v>8.5937340199999999E-4</v>
      </c>
      <c r="AE59" s="70">
        <v>2.0454538599999999E-4</v>
      </c>
      <c r="AF59" s="70">
        <v>9.268849006E-3</v>
      </c>
      <c r="AG59" s="70">
        <v>7.8423380120000007E-3</v>
      </c>
      <c r="AH59" s="70">
        <v>7.9222491480000004E-3</v>
      </c>
      <c r="AI59" s="70">
        <v>7.8847261020000003E-3</v>
      </c>
      <c r="AJ59" s="70">
        <v>3.9666957400000001E-2</v>
      </c>
      <c r="AK59" s="70">
        <v>3.8547241896999998E-2</v>
      </c>
      <c r="AL59" s="70">
        <v>3.8701216367000003E-2</v>
      </c>
      <c r="AM59" s="70">
        <v>3.6692795297000001E-2</v>
      </c>
      <c r="AN59" s="70">
        <v>0</v>
      </c>
      <c r="AO59" s="70">
        <v>0</v>
      </c>
      <c r="AP59" s="70">
        <v>0</v>
      </c>
      <c r="AQ59" s="70">
        <v>0</v>
      </c>
      <c r="AR59" s="70">
        <v>6.7044389719999996E-3</v>
      </c>
      <c r="AS59" s="70">
        <v>1.43108306E-4</v>
      </c>
      <c r="AT59" s="70">
        <v>3.9483719099999998E-4</v>
      </c>
      <c r="AU59" s="70">
        <v>7.3172999200000002E-4</v>
      </c>
      <c r="AV59" s="70">
        <v>1.2661368357E-2</v>
      </c>
      <c r="AW59" s="70">
        <v>1.5400544229E-2</v>
      </c>
      <c r="AX59" s="70">
        <v>1.4676834018999999E-2</v>
      </c>
      <c r="AY59" s="70">
        <v>1.422662184E-2</v>
      </c>
      <c r="AZ59" s="70">
        <v>8.0307197870000003E-3</v>
      </c>
      <c r="BA59" s="70">
        <v>8.5012699560000002E-3</v>
      </c>
      <c r="BB59" s="70">
        <v>7.2223381740000002E-3</v>
      </c>
      <c r="BC59" s="70">
        <v>6.5899457440000003E-3</v>
      </c>
      <c r="BD59" s="70">
        <v>0</v>
      </c>
      <c r="BE59" s="70">
        <v>0</v>
      </c>
      <c r="BF59" s="70">
        <v>0</v>
      </c>
      <c r="BG59" s="70">
        <v>0</v>
      </c>
      <c r="BH59" s="70">
        <v>1.7974964985000001E-2</v>
      </c>
      <c r="BI59" s="70">
        <v>1.5243355678E-2</v>
      </c>
      <c r="BJ59" s="70">
        <v>1.4996669105999999E-2</v>
      </c>
      <c r="BK59" s="70">
        <v>1.4379614456000001E-2</v>
      </c>
      <c r="BL59" s="70">
        <v>0</v>
      </c>
      <c r="BM59" s="70">
        <v>0</v>
      </c>
      <c r="BN59" s="70">
        <v>0</v>
      </c>
      <c r="BO59" s="70">
        <v>0</v>
      </c>
      <c r="BP59" s="70">
        <v>0</v>
      </c>
      <c r="BQ59" s="70">
        <v>0</v>
      </c>
      <c r="BR59" s="70">
        <v>0</v>
      </c>
      <c r="BS59" s="70">
        <v>0</v>
      </c>
      <c r="BT59" s="70">
        <v>0</v>
      </c>
      <c r="BU59" s="70">
        <v>0</v>
      </c>
      <c r="BV59" s="70">
        <v>0</v>
      </c>
      <c r="BW59" s="70">
        <v>0</v>
      </c>
      <c r="BX59" s="70">
        <v>1.3441586870000001E-3</v>
      </c>
      <c r="BY59" s="70">
        <v>1.1151295410000001E-3</v>
      </c>
      <c r="BZ59" s="70">
        <v>4.9651740700000003E-4</v>
      </c>
      <c r="CA59" s="70">
        <v>1.03701037E-4</v>
      </c>
      <c r="CB59" s="70">
        <v>2.1512071369999999E-3</v>
      </c>
      <c r="CC59" s="70">
        <v>1.8341997710000001E-3</v>
      </c>
      <c r="CD59" s="70">
        <v>8.4360374600000001E-4</v>
      </c>
      <c r="CE59" s="70">
        <v>1.9587123500000001E-4</v>
      </c>
      <c r="CF59" s="70">
        <v>0</v>
      </c>
      <c r="CG59" s="70">
        <v>0</v>
      </c>
      <c r="CH59" s="70">
        <v>0</v>
      </c>
      <c r="CI59" s="70">
        <v>0</v>
      </c>
      <c r="CJ59" s="70">
        <v>0</v>
      </c>
      <c r="CK59" s="70">
        <v>0</v>
      </c>
      <c r="CL59" s="70">
        <v>0</v>
      </c>
      <c r="CM59" s="70">
        <v>0</v>
      </c>
    </row>
    <row r="60" spans="1:91" x14ac:dyDescent="0.25">
      <c r="A60" s="72" t="s">
        <v>261</v>
      </c>
      <c r="B60" s="72" t="s">
        <v>39</v>
      </c>
      <c r="C60" s="98">
        <f ca="1">VLOOKUP($B60,AuxPartFluPorc!$B$4:$S$95,AuxPartFluGWh!C$2,FALSE)*HLOOKUP(C$3,AuxLinFluTotGWh!$B$5:$R$10,6,FALSE)</f>
        <v>5.9994501289099209E-2</v>
      </c>
      <c r="D60" s="98">
        <f ca="1">VLOOKUP($B60,AuxPartFluPorc!$B$4:$S$95,AuxPartFluGWh!D$2,FALSE)*HLOOKUP(D$3,AuxLinFluTotGWh!$B$5:$R$10,6,FALSE)</f>
        <v>3.8080661988910983E-2</v>
      </c>
      <c r="E60" s="98">
        <f ca="1">VLOOKUP($B60,AuxPartFluPorc!$B$4:$S$95,AuxPartFluGWh!E$2,FALSE)*HLOOKUP(E$3,AuxLinFluTotGWh!$B$5:$R$10,6,FALSE)</f>
        <v>0.31529641814797799</v>
      </c>
      <c r="F60" s="98">
        <f ca="1">VLOOKUP($B60,AuxPartFluPorc!$B$4:$S$95,AuxPartFluGWh!F$2,FALSE)*HLOOKUP(F$3,AuxLinFluTotGWh!$B$5:$R$10,6,FALSE)</f>
        <v>1.92243639243154</v>
      </c>
      <c r="G60" s="98">
        <f ca="1">VLOOKUP($B60,AuxPartFluPorc!$B$4:$S$95,AuxPartFluGWh!G$2,FALSE)*HLOOKUP(G$3,AuxLinFluTotGWh!$B$5:$R$10,6,FALSE)</f>
        <v>0</v>
      </c>
      <c r="H60" s="98">
        <f ca="1">VLOOKUP($B60,AuxPartFluPorc!$B$4:$S$95,AuxPartFluGWh!H$2,FALSE)*HLOOKUP(H$3,AuxLinFluTotGWh!$B$5:$R$10,6,FALSE)</f>
        <v>7.8207041805170532E-2</v>
      </c>
      <c r="I60" s="98">
        <f ca="1">VLOOKUP($B60,AuxPartFluPorc!$B$4:$S$95,AuxPartFluGWh!I$2,FALSE)*HLOOKUP(I$3,AuxLinFluTotGWh!$B$5:$R$10,6,FALSE)</f>
        <v>1.946299101340166</v>
      </c>
      <c r="J60" s="98">
        <f ca="1">VLOOKUP($B60,AuxPartFluPorc!$B$4:$S$95,AuxPartFluGWh!J$2,FALSE)*HLOOKUP(J$3,AuxLinFluTotGWh!$B$5:$R$10,6,FALSE)</f>
        <v>0.19105256106085552</v>
      </c>
      <c r="K60" s="98">
        <f ca="1">VLOOKUP($B60,AuxPartFluPorc!$B$4:$S$95,AuxPartFluGWh!K$2,FALSE)*HLOOKUP(K$3,AuxLinFluTotGWh!$B$5:$R$10,6,FALSE)</f>
        <v>18.225138784902814</v>
      </c>
      <c r="L60" s="98">
        <f ca="1">VLOOKUP($B60,AuxPartFluPorc!$B$4:$S$95,AuxPartFluGWh!L$2,FALSE)*HLOOKUP(L$3,AuxLinFluTotGWh!$B$5:$R$10,6,FALSE)</f>
        <v>1.770173735465475</v>
      </c>
      <c r="M60" s="98">
        <f ca="1">VLOOKUP($B60,AuxPartFluPorc!$B$4:$S$95,AuxPartFluGWh!M$2,FALSE)*HLOOKUP(M$3,AuxLinFluTotGWh!$B$5:$R$10,6,FALSE)</f>
        <v>0</v>
      </c>
      <c r="N60" s="98">
        <f ca="1">VLOOKUP($B60,AuxPartFluPorc!$B$4:$S$95,AuxPartFluGWh!N$2,FALSE)*HLOOKUP(N$3,AuxLinFluTotGWh!$B$5:$R$10,6,FALSE)</f>
        <v>0</v>
      </c>
      <c r="O60" s="98">
        <f ca="1">VLOOKUP($B60,AuxPartFluPorc!$B$4:$S$95,AuxPartFluGWh!O$2,FALSE)*HLOOKUP(O$3,AuxLinFluTotGWh!$B$5:$R$10,6,FALSE)</f>
        <v>0</v>
      </c>
      <c r="P60" s="98">
        <f ca="1">VLOOKUP($B60,AuxPartFluPorc!$B$4:$S$95,AuxPartFluGWh!P$2,FALSE)*HLOOKUP(P$3,AuxLinFluTotGWh!$B$5:$R$10,6,FALSE)</f>
        <v>8.654162040362863E-2</v>
      </c>
      <c r="Q60" s="98">
        <f ca="1">VLOOKUP($B60,AuxPartFluPorc!$B$4:$S$95,AuxPartFluGWh!Q$2,FALSE)*HLOOKUP(Q$3,AuxLinFluTotGWh!$B$5:$R$10,6,FALSE)</f>
        <v>7.377898578448619E-2</v>
      </c>
      <c r="R60" s="98">
        <f ca="1">VLOOKUP($B60,AuxPartFluPorc!$B$4:$S$95,AuxPartFluGWh!R$2,FALSE)*HLOOKUP(R$3,AuxLinFluTotGWh!$B$5:$R$10,6,FALSE)</f>
        <v>0</v>
      </c>
      <c r="S60" s="98">
        <f ca="1">VLOOKUP($B60,AuxPartFluPorc!$B$4:$S$95,AuxPartFluGWh!S$2,FALSE)*HLOOKUP(S$3,AuxLinFluTotGWh!$B$5:$R$10,6,FALSE)</f>
        <v>32.152521919473379</v>
      </c>
      <c r="X60" s="70">
        <v>4.1426476000000002E-5</v>
      </c>
      <c r="Y60" s="70">
        <v>3.7329722999999999E-5</v>
      </c>
      <c r="Z60" s="70">
        <v>1.8240290000000002E-5</v>
      </c>
      <c r="AA60" s="70">
        <v>0</v>
      </c>
      <c r="AB60" s="70">
        <v>5.2688334000000001E-5</v>
      </c>
      <c r="AC60" s="70">
        <v>4.8428911000000003E-5</v>
      </c>
      <c r="AD60" s="70">
        <v>2.3857556999999999E-5</v>
      </c>
      <c r="AE60" s="70">
        <v>0</v>
      </c>
      <c r="AF60" s="70">
        <v>2.1946409599999999E-4</v>
      </c>
      <c r="AG60" s="70">
        <v>2.0142787E-4</v>
      </c>
      <c r="AH60" s="70">
        <v>2.1517311500000001E-4</v>
      </c>
      <c r="AI60" s="70">
        <v>2.1627706799999999E-4</v>
      </c>
      <c r="AJ60" s="70">
        <v>9.3073820999999999E-4</v>
      </c>
      <c r="AK60" s="70">
        <v>9.7812602600000007E-4</v>
      </c>
      <c r="AL60" s="70">
        <v>1.0399690619999999E-3</v>
      </c>
      <c r="AM60" s="70">
        <v>9.9602434000000003E-4</v>
      </c>
      <c r="AN60" s="70">
        <v>0</v>
      </c>
      <c r="AO60" s="70">
        <v>0</v>
      </c>
      <c r="AP60" s="70">
        <v>0</v>
      </c>
      <c r="AQ60" s="70">
        <v>0</v>
      </c>
      <c r="AR60" s="70">
        <v>1.5711163700000001E-4</v>
      </c>
      <c r="AS60" s="70">
        <v>0</v>
      </c>
      <c r="AT60" s="70">
        <v>0</v>
      </c>
      <c r="AU60" s="70">
        <v>1.8355313999999999E-5</v>
      </c>
      <c r="AV60" s="70">
        <v>2.9993611600000002E-4</v>
      </c>
      <c r="AW60" s="70">
        <v>3.9409158100000001E-4</v>
      </c>
      <c r="AX60" s="70">
        <v>3.9837088900000002E-4</v>
      </c>
      <c r="AY60" s="70">
        <v>3.9025494799999999E-4</v>
      </c>
      <c r="AZ60" s="70">
        <v>1.68309416E-4</v>
      </c>
      <c r="BA60" s="70">
        <v>4.6147038999999997E-5</v>
      </c>
      <c r="BB60" s="70">
        <v>0</v>
      </c>
      <c r="BC60" s="70">
        <v>0</v>
      </c>
      <c r="BD60" s="70">
        <v>4.9721463150000002E-3</v>
      </c>
      <c r="BE60" s="70">
        <v>5.0751731630000003E-3</v>
      </c>
      <c r="BF60" s="70">
        <v>4.8724242830000004E-3</v>
      </c>
      <c r="BG60" s="70">
        <v>4.7338821309999999E-3</v>
      </c>
      <c r="BH60" s="70">
        <v>4.2806765999999998E-4</v>
      </c>
      <c r="BI60" s="70">
        <v>3.9512141499999998E-4</v>
      </c>
      <c r="BJ60" s="70">
        <v>4.1353671999999999E-4</v>
      </c>
      <c r="BK60" s="70">
        <v>4.00536529E-4</v>
      </c>
      <c r="BL60" s="70">
        <v>0</v>
      </c>
      <c r="BM60" s="70">
        <v>0</v>
      </c>
      <c r="BN60" s="70">
        <v>0</v>
      </c>
      <c r="BO60" s="70">
        <v>0</v>
      </c>
      <c r="BP60" s="70">
        <v>0</v>
      </c>
      <c r="BQ60" s="70">
        <v>0</v>
      </c>
      <c r="BR60" s="70">
        <v>0</v>
      </c>
      <c r="BS60" s="70">
        <v>0</v>
      </c>
      <c r="BT60" s="70">
        <v>0</v>
      </c>
      <c r="BU60" s="70">
        <v>0</v>
      </c>
      <c r="BV60" s="70">
        <v>0</v>
      </c>
      <c r="BW60" s="70">
        <v>0</v>
      </c>
      <c r="BX60" s="70">
        <v>3.1566041999999997E-5</v>
      </c>
      <c r="BY60" s="70">
        <v>2.8609506000000001E-5</v>
      </c>
      <c r="BZ60" s="70">
        <v>1.3786822999999999E-5</v>
      </c>
      <c r="CA60" s="70">
        <v>0</v>
      </c>
      <c r="CB60" s="70">
        <v>5.0437740999999999E-5</v>
      </c>
      <c r="CC60" s="70">
        <v>4.6970632000000001E-5</v>
      </c>
      <c r="CD60" s="70">
        <v>2.3309449000000002E-5</v>
      </c>
      <c r="CE60" s="70">
        <v>0</v>
      </c>
      <c r="CF60" s="70">
        <v>0</v>
      </c>
      <c r="CG60" s="70">
        <v>0</v>
      </c>
      <c r="CH60" s="70">
        <v>0</v>
      </c>
      <c r="CI60" s="70">
        <v>0</v>
      </c>
      <c r="CJ60" s="70">
        <v>0</v>
      </c>
      <c r="CK60" s="70">
        <v>0</v>
      </c>
      <c r="CL60" s="70">
        <v>0</v>
      </c>
      <c r="CM60" s="70">
        <v>0</v>
      </c>
    </row>
    <row r="61" spans="1:91" x14ac:dyDescent="0.25">
      <c r="A61" s="72" t="s">
        <v>261</v>
      </c>
      <c r="B61" s="72" t="s">
        <v>40</v>
      </c>
      <c r="C61" s="98">
        <f ca="1">VLOOKUP($B61,AuxPartFluPorc!$B$4:$S$95,AuxPartFluGWh!C$2,FALSE)*HLOOKUP(C$3,AuxLinFluTotGWh!$B$5:$R$10,6,FALSE)</f>
        <v>0.6725749539018917</v>
      </c>
      <c r="D61" s="98">
        <f ca="1">VLOOKUP($B61,AuxPartFluPorc!$B$4:$S$95,AuxPartFluGWh!D$2,FALSE)*HLOOKUP(D$3,AuxLinFluTotGWh!$B$5:$R$10,6,FALSE)</f>
        <v>0.42737301148185919</v>
      </c>
      <c r="E61" s="98">
        <f ca="1">VLOOKUP($B61,AuxPartFluPorc!$B$4:$S$95,AuxPartFluGWh!E$2,FALSE)*HLOOKUP(E$3,AuxLinFluTotGWh!$B$5:$R$10,6,FALSE)</f>
        <v>3.3101664953137351</v>
      </c>
      <c r="F61" s="98">
        <f ca="1">VLOOKUP($B61,AuxPartFluPorc!$B$4:$S$95,AuxPartFluGWh!F$2,FALSE)*HLOOKUP(F$3,AuxLinFluTotGWh!$B$5:$R$10,6,FALSE)</f>
        <v>20.322747177177973</v>
      </c>
      <c r="G61" s="98">
        <f ca="1">VLOOKUP($B61,AuxPartFluPorc!$B$4:$S$95,AuxPartFluGWh!G$2,FALSE)*HLOOKUP(G$3,AuxLinFluTotGWh!$B$5:$R$10,6,FALSE)</f>
        <v>0</v>
      </c>
      <c r="H61" s="98">
        <f ca="1">VLOOKUP($B61,AuxPartFluPorc!$B$4:$S$95,AuxPartFluGWh!H$2,FALSE)*HLOOKUP(H$3,AuxLinFluTotGWh!$B$5:$R$10,6,FALSE)</f>
        <v>0.97244290884873197</v>
      </c>
      <c r="I61" s="98">
        <f ca="1">VLOOKUP($B61,AuxPartFluPorc!$B$4:$S$95,AuxPartFluGWh!I$2,FALSE)*HLOOKUP(I$3,AuxLinFluTotGWh!$B$5:$R$10,6,FALSE)</f>
        <v>20.295526487009322</v>
      </c>
      <c r="J61" s="98">
        <f ca="1">VLOOKUP($B61,AuxPartFluPorc!$B$4:$S$95,AuxPartFluGWh!J$2,FALSE)*HLOOKUP(J$3,AuxLinFluTotGWh!$B$5:$R$10,6,FALSE)</f>
        <v>7.2888976256803995</v>
      </c>
      <c r="K61" s="98">
        <f ca="1">VLOOKUP($B61,AuxPartFluPorc!$B$4:$S$95,AuxPartFluGWh!K$2,FALSE)*HLOOKUP(K$3,AuxLinFluTotGWh!$B$5:$R$10,6,FALSE)</f>
        <v>0</v>
      </c>
      <c r="L61" s="98">
        <f ca="1">VLOOKUP($B61,AuxPartFluPorc!$B$4:$S$95,AuxPartFluGWh!L$2,FALSE)*HLOOKUP(L$3,AuxLinFluTotGWh!$B$5:$R$10,6,FALSE)</f>
        <v>18.394429134671842</v>
      </c>
      <c r="M61" s="98">
        <f ca="1">VLOOKUP($B61,AuxPartFluPorc!$B$4:$S$95,AuxPartFluGWh!M$2,FALSE)*HLOOKUP(M$3,AuxLinFluTotGWh!$B$5:$R$10,6,FALSE)</f>
        <v>0</v>
      </c>
      <c r="N61" s="98">
        <f ca="1">VLOOKUP($B61,AuxPartFluPorc!$B$4:$S$95,AuxPartFluGWh!N$2,FALSE)*HLOOKUP(N$3,AuxLinFluTotGWh!$B$5:$R$10,6,FALSE)</f>
        <v>0</v>
      </c>
      <c r="O61" s="98">
        <f ca="1">VLOOKUP($B61,AuxPartFluPorc!$B$4:$S$95,AuxPartFluGWh!O$2,FALSE)*HLOOKUP(O$3,AuxLinFluTotGWh!$B$5:$R$10,6,FALSE)</f>
        <v>0</v>
      </c>
      <c r="P61" s="98">
        <f ca="1">VLOOKUP($B61,AuxPartFluPorc!$B$4:$S$95,AuxPartFluGWh!P$2,FALSE)*HLOOKUP(P$3,AuxLinFluTotGWh!$B$5:$R$10,6,FALSE)</f>
        <v>0.96668687295402367</v>
      </c>
      <c r="Q61" s="98">
        <f ca="1">VLOOKUP($B61,AuxPartFluPorc!$B$4:$S$95,AuxPartFluGWh!Q$2,FALSE)*HLOOKUP(Q$3,AuxLinFluTotGWh!$B$5:$R$10,6,FALSE)</f>
        <v>0.8292889890726648</v>
      </c>
      <c r="R61" s="98">
        <f ca="1">VLOOKUP($B61,AuxPartFluPorc!$B$4:$S$95,AuxPartFluGWh!R$2,FALSE)*HLOOKUP(R$3,AuxLinFluTotGWh!$B$5:$R$10,6,FALSE)</f>
        <v>0</v>
      </c>
      <c r="S61" s="98">
        <f ca="1">VLOOKUP($B61,AuxPartFluPorc!$B$4:$S$95,AuxPartFluGWh!S$2,FALSE)*HLOOKUP(S$3,AuxLinFluTotGWh!$B$5:$R$10,6,FALSE)</f>
        <v>4.3264896763149069E-2</v>
      </c>
      <c r="X61" s="70">
        <v>4.7761947900000002E-4</v>
      </c>
      <c r="Y61" s="70">
        <v>3.9305912200000002E-4</v>
      </c>
      <c r="Z61" s="70">
        <v>1.7547730400000001E-4</v>
      </c>
      <c r="AA61" s="70">
        <v>4.1233901000000001E-5</v>
      </c>
      <c r="AB61" s="70">
        <v>6.0803288300000004E-4</v>
      </c>
      <c r="AC61" s="70">
        <v>5.1030673899999995E-4</v>
      </c>
      <c r="AD61" s="70">
        <v>2.2992519900000001E-4</v>
      </c>
      <c r="AE61" s="70">
        <v>5.4306844E-5</v>
      </c>
      <c r="AF61" s="70">
        <v>2.5387613190000001E-3</v>
      </c>
      <c r="AG61" s="70">
        <v>2.1382637480000001E-3</v>
      </c>
      <c r="AH61" s="70">
        <v>2.1465987420000001E-3</v>
      </c>
      <c r="AI61" s="70">
        <v>2.1247633649999998E-3</v>
      </c>
      <c r="AJ61" s="70">
        <v>1.0845514379E-2</v>
      </c>
      <c r="AK61" s="70">
        <v>1.0490721807E-2</v>
      </c>
      <c r="AL61" s="70">
        <v>1.0480208567E-2</v>
      </c>
      <c r="AM61" s="70">
        <v>9.8860244379999993E-3</v>
      </c>
      <c r="AN61" s="70">
        <v>0</v>
      </c>
      <c r="AO61" s="70">
        <v>0</v>
      </c>
      <c r="AP61" s="70">
        <v>0</v>
      </c>
      <c r="AQ61" s="70">
        <v>0</v>
      </c>
      <c r="AR61" s="70">
        <v>1.835522387E-3</v>
      </c>
      <c r="AS61" s="70">
        <v>3.9644658000000002E-5</v>
      </c>
      <c r="AT61" s="70">
        <v>1.08065893E-4</v>
      </c>
      <c r="AU61" s="70">
        <v>1.9856026499999999E-4</v>
      </c>
      <c r="AV61" s="70">
        <v>3.463004113E-3</v>
      </c>
      <c r="AW61" s="70">
        <v>4.1920036989999999E-3</v>
      </c>
      <c r="AX61" s="70">
        <v>3.9733649499999997E-3</v>
      </c>
      <c r="AY61" s="70">
        <v>3.8323722230000001E-3</v>
      </c>
      <c r="AZ61" s="70">
        <v>2.1725184100000001E-3</v>
      </c>
      <c r="BA61" s="70">
        <v>2.2936361129999999E-3</v>
      </c>
      <c r="BB61" s="70">
        <v>1.9475164119999999E-3</v>
      </c>
      <c r="BC61" s="70">
        <v>1.768114941E-3</v>
      </c>
      <c r="BD61" s="70">
        <v>0</v>
      </c>
      <c r="BE61" s="70">
        <v>0</v>
      </c>
      <c r="BF61" s="70">
        <v>0</v>
      </c>
      <c r="BG61" s="70">
        <v>0</v>
      </c>
      <c r="BH61" s="70">
        <v>4.923114686E-3</v>
      </c>
      <c r="BI61" s="70">
        <v>4.1526768849999996E-3</v>
      </c>
      <c r="BJ61" s="70">
        <v>4.0625541299999998E-3</v>
      </c>
      <c r="BK61" s="70">
        <v>3.8749593720000001E-3</v>
      </c>
      <c r="BL61" s="70">
        <v>0</v>
      </c>
      <c r="BM61" s="70">
        <v>0</v>
      </c>
      <c r="BN61" s="70">
        <v>0</v>
      </c>
      <c r="BO61" s="70">
        <v>0</v>
      </c>
      <c r="BP61" s="70">
        <v>0</v>
      </c>
      <c r="BQ61" s="70">
        <v>0</v>
      </c>
      <c r="BR61" s="70">
        <v>0</v>
      </c>
      <c r="BS61" s="70">
        <v>0</v>
      </c>
      <c r="BT61" s="70">
        <v>0</v>
      </c>
      <c r="BU61" s="70">
        <v>0</v>
      </c>
      <c r="BV61" s="70">
        <v>0</v>
      </c>
      <c r="BW61" s="70">
        <v>0</v>
      </c>
      <c r="BX61" s="70">
        <v>3.6431187300000001E-4</v>
      </c>
      <c r="BY61" s="70">
        <v>3.0149614400000002E-4</v>
      </c>
      <c r="BZ61" s="70">
        <v>1.3283542499999999E-4</v>
      </c>
      <c r="CA61" s="70">
        <v>2.7530747999999998E-5</v>
      </c>
      <c r="CB61" s="70">
        <v>5.8306705600000004E-4</v>
      </c>
      <c r="CC61" s="70">
        <v>4.9595034800000001E-4</v>
      </c>
      <c r="CD61" s="70">
        <v>2.25815319E-4</v>
      </c>
      <c r="CE61" s="70">
        <v>5.2057176000000001E-5</v>
      </c>
      <c r="CF61" s="70">
        <v>0</v>
      </c>
      <c r="CG61" s="70">
        <v>0</v>
      </c>
      <c r="CH61" s="70">
        <v>0</v>
      </c>
      <c r="CI61" s="70">
        <v>0</v>
      </c>
      <c r="CJ61" s="70">
        <v>0</v>
      </c>
      <c r="CK61" s="70">
        <v>0</v>
      </c>
      <c r="CL61" s="70">
        <v>0</v>
      </c>
      <c r="CM61" s="70">
        <v>0</v>
      </c>
    </row>
    <row r="62" spans="1:91" x14ac:dyDescent="0.25">
      <c r="A62" s="72" t="s">
        <v>261</v>
      </c>
      <c r="B62" s="72" t="s">
        <v>41</v>
      </c>
      <c r="C62" s="98">
        <f ca="1">VLOOKUP($B62,AuxPartFluPorc!$B$4:$S$95,AuxPartFluGWh!C$2,FALSE)*HLOOKUP(C$3,AuxLinFluTotGWh!$B$5:$R$10,6,FALSE)</f>
        <v>0</v>
      </c>
      <c r="D62" s="98">
        <f ca="1">VLOOKUP($B62,AuxPartFluPorc!$B$4:$S$95,AuxPartFluGWh!D$2,FALSE)*HLOOKUP(D$3,AuxLinFluTotGWh!$B$5:$R$10,6,FALSE)</f>
        <v>0</v>
      </c>
      <c r="E62" s="98">
        <f ca="1">VLOOKUP($B62,AuxPartFluPorc!$B$4:$S$95,AuxPartFluGWh!E$2,FALSE)*HLOOKUP(E$3,AuxLinFluTotGWh!$B$5:$R$10,6,FALSE)</f>
        <v>0</v>
      </c>
      <c r="F62" s="98">
        <f ca="1">VLOOKUP($B62,AuxPartFluPorc!$B$4:$S$95,AuxPartFluGWh!F$2,FALSE)*HLOOKUP(F$3,AuxLinFluTotGWh!$B$5:$R$10,6,FALSE)</f>
        <v>0</v>
      </c>
      <c r="G62" s="98">
        <f ca="1">VLOOKUP($B62,AuxPartFluPorc!$B$4:$S$95,AuxPartFluGWh!G$2,FALSE)*HLOOKUP(G$3,AuxLinFluTotGWh!$B$5:$R$10,6,FALSE)</f>
        <v>0</v>
      </c>
      <c r="H62" s="98">
        <f ca="1">VLOOKUP($B62,AuxPartFluPorc!$B$4:$S$95,AuxPartFluGWh!H$2,FALSE)*HLOOKUP(H$3,AuxLinFluTotGWh!$B$5:$R$10,6,FALSE)</f>
        <v>0.3496924508384886</v>
      </c>
      <c r="I62" s="98">
        <f ca="1">VLOOKUP($B62,AuxPartFluPorc!$B$4:$S$95,AuxPartFluGWh!I$2,FALSE)*HLOOKUP(I$3,AuxLinFluTotGWh!$B$5:$R$10,6,FALSE)</f>
        <v>0</v>
      </c>
      <c r="J62" s="98">
        <f ca="1">VLOOKUP($B62,AuxPartFluPorc!$B$4:$S$95,AuxPartFluGWh!J$2,FALSE)*HLOOKUP(J$3,AuxLinFluTotGWh!$B$5:$R$10,6,FALSE)</f>
        <v>1.2570142340288322</v>
      </c>
      <c r="K62" s="98">
        <f ca="1">VLOOKUP($B62,AuxPartFluPorc!$B$4:$S$95,AuxPartFluGWh!K$2,FALSE)*HLOOKUP(K$3,AuxLinFluTotGWh!$B$5:$R$10,6,FALSE)</f>
        <v>0</v>
      </c>
      <c r="L62" s="98">
        <f ca="1">VLOOKUP($B62,AuxPartFluPorc!$B$4:$S$95,AuxPartFluGWh!L$2,FALSE)*HLOOKUP(L$3,AuxLinFluTotGWh!$B$5:$R$10,6,FALSE)</f>
        <v>0</v>
      </c>
      <c r="M62" s="98">
        <f ca="1">VLOOKUP($B62,AuxPartFluPorc!$B$4:$S$95,AuxPartFluGWh!M$2,FALSE)*HLOOKUP(M$3,AuxLinFluTotGWh!$B$5:$R$10,6,FALSE)</f>
        <v>3.1467240179594658</v>
      </c>
      <c r="N62" s="98">
        <f ca="1">VLOOKUP($B62,AuxPartFluPorc!$B$4:$S$95,AuxPartFluGWh!N$2,FALSE)*HLOOKUP(N$3,AuxLinFluTotGWh!$B$5:$R$10,6,FALSE)</f>
        <v>0</v>
      </c>
      <c r="O62" s="98">
        <f ca="1">VLOOKUP($B62,AuxPartFluPorc!$B$4:$S$95,AuxPartFluGWh!O$2,FALSE)*HLOOKUP(O$3,AuxLinFluTotGWh!$B$5:$R$10,6,FALSE)</f>
        <v>0</v>
      </c>
      <c r="P62" s="98">
        <f ca="1">VLOOKUP($B62,AuxPartFluPorc!$B$4:$S$95,AuxPartFluGWh!P$2,FALSE)*HLOOKUP(P$3,AuxLinFluTotGWh!$B$5:$R$10,6,FALSE)</f>
        <v>0</v>
      </c>
      <c r="Q62" s="98">
        <f ca="1">VLOOKUP($B62,AuxPartFluPorc!$B$4:$S$95,AuxPartFluGWh!Q$2,FALSE)*HLOOKUP(Q$3,AuxLinFluTotGWh!$B$5:$R$10,6,FALSE)</f>
        <v>0</v>
      </c>
      <c r="R62" s="98">
        <f ca="1">VLOOKUP($B62,AuxPartFluPorc!$B$4:$S$95,AuxPartFluGWh!R$2,FALSE)*HLOOKUP(R$3,AuxLinFluTotGWh!$B$5:$R$10,6,FALSE)</f>
        <v>0</v>
      </c>
      <c r="S62" s="98">
        <f ca="1">VLOOKUP($B62,AuxPartFluPorc!$B$4:$S$95,AuxPartFluGWh!S$2,FALSE)*HLOOKUP(S$3,AuxLinFluTotGWh!$B$5:$R$10,6,FALSE)</f>
        <v>2.3005301593258874E-3</v>
      </c>
      <c r="X62" s="70">
        <v>0</v>
      </c>
      <c r="Y62" s="70">
        <v>0</v>
      </c>
      <c r="Z62" s="70">
        <v>0</v>
      </c>
      <c r="AA62" s="70">
        <v>0</v>
      </c>
      <c r="AB62" s="70">
        <v>0</v>
      </c>
      <c r="AC62" s="70">
        <v>0</v>
      </c>
      <c r="AD62" s="70">
        <v>0</v>
      </c>
      <c r="AE62" s="70">
        <v>0</v>
      </c>
      <c r="AF62" s="70">
        <v>0</v>
      </c>
      <c r="AG62" s="70">
        <v>0</v>
      </c>
      <c r="AH62" s="70">
        <v>0</v>
      </c>
      <c r="AI62" s="70">
        <v>0</v>
      </c>
      <c r="AJ62" s="70">
        <v>0</v>
      </c>
      <c r="AK62" s="70">
        <v>0</v>
      </c>
      <c r="AL62" s="70">
        <v>0</v>
      </c>
      <c r="AM62" s="70">
        <v>0</v>
      </c>
      <c r="AN62" s="70">
        <v>0</v>
      </c>
      <c r="AO62" s="70">
        <v>0</v>
      </c>
      <c r="AP62" s="70">
        <v>0</v>
      </c>
      <c r="AQ62" s="70">
        <v>0</v>
      </c>
      <c r="AR62" s="70">
        <v>4.2486256E-5</v>
      </c>
      <c r="AS62" s="70">
        <v>1.3752186900000001E-4</v>
      </c>
      <c r="AT62" s="70">
        <v>2.7423264499999998E-4</v>
      </c>
      <c r="AU62" s="70">
        <v>3.3033651E-4</v>
      </c>
      <c r="AV62" s="70">
        <v>0</v>
      </c>
      <c r="AW62" s="70">
        <v>0</v>
      </c>
      <c r="AX62" s="70">
        <v>0</v>
      </c>
      <c r="AY62" s="70">
        <v>0</v>
      </c>
      <c r="AZ62" s="70">
        <v>3.3805143199999997E-4</v>
      </c>
      <c r="BA62" s="70">
        <v>3.8640214999999999E-4</v>
      </c>
      <c r="BB62" s="70">
        <v>3.4261338200000001E-4</v>
      </c>
      <c r="BC62" s="70">
        <v>3.43931219E-4</v>
      </c>
      <c r="BD62" s="70">
        <v>0</v>
      </c>
      <c r="BE62" s="70">
        <v>0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1.222022195E-3</v>
      </c>
      <c r="BM62" s="70">
        <v>1.358290075E-3</v>
      </c>
      <c r="BN62" s="70">
        <v>1.4527630079999999E-3</v>
      </c>
      <c r="BO62" s="70">
        <v>1.6221152689999999E-3</v>
      </c>
      <c r="BP62" s="70">
        <v>0</v>
      </c>
      <c r="BQ62" s="70">
        <v>0</v>
      </c>
      <c r="BR62" s="70">
        <v>0</v>
      </c>
      <c r="BS62" s="70">
        <v>0</v>
      </c>
      <c r="BT62" s="70">
        <v>0</v>
      </c>
      <c r="BU62" s="70">
        <v>0</v>
      </c>
      <c r="BV62" s="70">
        <v>0</v>
      </c>
      <c r="BW62" s="70">
        <v>0</v>
      </c>
      <c r="BX62" s="70">
        <v>0</v>
      </c>
      <c r="BY62" s="70">
        <v>0</v>
      </c>
      <c r="BZ62" s="70">
        <v>0</v>
      </c>
      <c r="CA62" s="70">
        <v>0</v>
      </c>
      <c r="CB62" s="70">
        <v>0</v>
      </c>
      <c r="CC62" s="70">
        <v>0</v>
      </c>
      <c r="CD62" s="70">
        <v>0</v>
      </c>
      <c r="CE62" s="70">
        <v>0</v>
      </c>
      <c r="CF62" s="70">
        <v>0</v>
      </c>
      <c r="CG62" s="70">
        <v>0</v>
      </c>
      <c r="CH62" s="70">
        <v>0</v>
      </c>
      <c r="CI62" s="70">
        <v>0</v>
      </c>
      <c r="CJ62" s="70">
        <v>0</v>
      </c>
      <c r="CK62" s="70">
        <v>0</v>
      </c>
      <c r="CL62" s="70">
        <v>0</v>
      </c>
      <c r="CM62" s="70">
        <v>0</v>
      </c>
    </row>
    <row r="63" spans="1:91" x14ac:dyDescent="0.25">
      <c r="A63" s="72" t="s">
        <v>261</v>
      </c>
      <c r="B63" s="72" t="s">
        <v>42</v>
      </c>
      <c r="C63" s="98">
        <f ca="1">VLOOKUP($B63,AuxPartFluPorc!$B$4:$S$95,AuxPartFluGWh!C$2,FALSE)*HLOOKUP(C$3,AuxLinFluTotGWh!$B$5:$R$10,6,FALSE)</f>
        <v>0</v>
      </c>
      <c r="D63" s="98">
        <f ca="1">VLOOKUP($B63,AuxPartFluPorc!$B$4:$S$95,AuxPartFluGWh!D$2,FALSE)*HLOOKUP(D$3,AuxLinFluTotGWh!$B$5:$R$10,6,FALSE)</f>
        <v>0</v>
      </c>
      <c r="E63" s="98">
        <f ca="1">VLOOKUP($B63,AuxPartFluPorc!$B$4:$S$95,AuxPartFluGWh!E$2,FALSE)*HLOOKUP(E$3,AuxLinFluTotGWh!$B$5:$R$10,6,FALSE)</f>
        <v>9.9976506372088956</v>
      </c>
      <c r="F63" s="98">
        <f ca="1">VLOOKUP($B63,AuxPartFluPorc!$B$4:$S$95,AuxPartFluGWh!F$2,FALSE)*HLOOKUP(F$3,AuxLinFluTotGWh!$B$5:$R$10,6,FALSE)</f>
        <v>1.6507049275059955</v>
      </c>
      <c r="G63" s="98">
        <f ca="1">VLOOKUP($B63,AuxPartFluPorc!$B$4:$S$95,AuxPartFluGWh!G$2,FALSE)*HLOOKUP(G$3,AuxLinFluTotGWh!$B$5:$R$10,6,FALSE)</f>
        <v>0</v>
      </c>
      <c r="H63" s="98">
        <f ca="1">VLOOKUP($B63,AuxPartFluPorc!$B$4:$S$95,AuxPartFluGWh!H$2,FALSE)*HLOOKUP(H$3,AuxLinFluTotGWh!$B$5:$R$10,6,FALSE)</f>
        <v>12.94162626681484</v>
      </c>
      <c r="I63" s="98">
        <f ca="1">VLOOKUP($B63,AuxPartFluPorc!$B$4:$S$95,AuxPartFluGWh!I$2,FALSE)*HLOOKUP(I$3,AuxLinFluTotGWh!$B$5:$R$10,6,FALSE)</f>
        <v>72.089261585829178</v>
      </c>
      <c r="J63" s="98">
        <f ca="1">VLOOKUP($B63,AuxPartFluPorc!$B$4:$S$95,AuxPartFluGWh!J$2,FALSE)*HLOOKUP(J$3,AuxLinFluTotGWh!$B$5:$R$10,6,FALSE)</f>
        <v>10.447386248828264</v>
      </c>
      <c r="K63" s="98">
        <f ca="1">VLOOKUP($B63,AuxPartFluPorc!$B$4:$S$95,AuxPartFluGWh!K$2,FALSE)*HLOOKUP(K$3,AuxLinFluTotGWh!$B$5:$R$10,6,FALSE)</f>
        <v>0</v>
      </c>
      <c r="L63" s="98">
        <f ca="1">VLOOKUP($B63,AuxPartFluPorc!$B$4:$S$95,AuxPartFluGWh!L$2,FALSE)*HLOOKUP(L$3,AuxLinFluTotGWh!$B$5:$R$10,6,FALSE)</f>
        <v>200.45629713932925</v>
      </c>
      <c r="M63" s="98">
        <f ca="1">VLOOKUP($B63,AuxPartFluPorc!$B$4:$S$95,AuxPartFluGWh!M$2,FALSE)*HLOOKUP(M$3,AuxLinFluTotGWh!$B$5:$R$10,6,FALSE)</f>
        <v>128.22472713064542</v>
      </c>
      <c r="N63" s="98">
        <f ca="1">VLOOKUP($B63,AuxPartFluPorc!$B$4:$S$95,AuxPartFluGWh!N$2,FALSE)*HLOOKUP(N$3,AuxLinFluTotGWh!$B$5:$R$10,6,FALSE)</f>
        <v>0</v>
      </c>
      <c r="O63" s="98">
        <f ca="1">VLOOKUP($B63,AuxPartFluPorc!$B$4:$S$95,AuxPartFluGWh!O$2,FALSE)*HLOOKUP(O$3,AuxLinFluTotGWh!$B$5:$R$10,6,FALSE)</f>
        <v>0</v>
      </c>
      <c r="P63" s="98">
        <f ca="1">VLOOKUP($B63,AuxPartFluPorc!$B$4:$S$95,AuxPartFluGWh!P$2,FALSE)*HLOOKUP(P$3,AuxLinFluTotGWh!$B$5:$R$10,6,FALSE)</f>
        <v>0</v>
      </c>
      <c r="Q63" s="98">
        <f ca="1">VLOOKUP($B63,AuxPartFluPorc!$B$4:$S$95,AuxPartFluGWh!Q$2,FALSE)*HLOOKUP(Q$3,AuxLinFluTotGWh!$B$5:$R$10,6,FALSE)</f>
        <v>0</v>
      </c>
      <c r="R63" s="98">
        <f ca="1">VLOOKUP($B63,AuxPartFluPorc!$B$4:$S$95,AuxPartFluGWh!R$2,FALSE)*HLOOKUP(R$3,AuxLinFluTotGWh!$B$5:$R$10,6,FALSE)</f>
        <v>0</v>
      </c>
      <c r="S63" s="98">
        <f ca="1">VLOOKUP($B63,AuxPartFluPorc!$B$4:$S$95,AuxPartFluGWh!S$2,FALSE)*HLOOKUP(S$3,AuxLinFluTotGWh!$B$5:$R$10,6,FALSE)</f>
        <v>6.1309302714680436E-2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6.2210258839999998E-3</v>
      </c>
      <c r="AG63" s="70">
        <v>6.5760854490000001E-3</v>
      </c>
      <c r="AH63" s="70">
        <v>7.0999672459999994E-3</v>
      </c>
      <c r="AI63" s="70">
        <v>7.1296129359999993E-3</v>
      </c>
      <c r="AJ63" s="70">
        <v>2.1862028100000002E-3</v>
      </c>
      <c r="AK63" s="70">
        <v>7.2660838299999999E-4</v>
      </c>
      <c r="AL63" s="70">
        <v>3.2861240300000001E-4</v>
      </c>
      <c r="AM63" s="70">
        <v>1.4583850899999999E-4</v>
      </c>
      <c r="AN63" s="70">
        <v>0</v>
      </c>
      <c r="AO63" s="70">
        <v>0</v>
      </c>
      <c r="AP63" s="70">
        <v>0</v>
      </c>
      <c r="AQ63" s="70">
        <v>0</v>
      </c>
      <c r="AR63" s="70">
        <v>6.0573147890000002E-3</v>
      </c>
      <c r="AS63" s="70">
        <v>7.8727421359999997E-3</v>
      </c>
      <c r="AT63" s="70">
        <v>7.8378379890000002E-3</v>
      </c>
      <c r="AU63" s="70">
        <v>7.2682078409999993E-3</v>
      </c>
      <c r="AV63" s="70">
        <v>9.9523205970000004E-3</v>
      </c>
      <c r="AW63" s="70">
        <v>1.4874099744E-2</v>
      </c>
      <c r="AX63" s="70">
        <v>1.5202959192000001E-2</v>
      </c>
      <c r="AY63" s="70">
        <v>1.4886844998E-2</v>
      </c>
      <c r="AZ63" s="70">
        <v>3.0957843579999997E-3</v>
      </c>
      <c r="BA63" s="70">
        <v>3.2940156050000001E-3</v>
      </c>
      <c r="BB63" s="70">
        <v>2.793940759E-3</v>
      </c>
      <c r="BC63" s="70">
        <v>2.5434478930000002E-3</v>
      </c>
      <c r="BD63" s="70">
        <v>0</v>
      </c>
      <c r="BE63" s="70">
        <v>0</v>
      </c>
      <c r="BF63" s="70">
        <v>0</v>
      </c>
      <c r="BG63" s="70">
        <v>0</v>
      </c>
      <c r="BH63" s="70">
        <v>4.7519230977999996E-2</v>
      </c>
      <c r="BI63" s="70">
        <v>4.5935905293999997E-2</v>
      </c>
      <c r="BJ63" s="70">
        <v>4.6617268262000001E-2</v>
      </c>
      <c r="BK63" s="70">
        <v>4.5332867467999999E-2</v>
      </c>
      <c r="BL63" s="70">
        <v>5.5608097995000001E-2</v>
      </c>
      <c r="BM63" s="70">
        <v>5.7403522626E-2</v>
      </c>
      <c r="BN63" s="70">
        <v>5.8757464699999998E-2</v>
      </c>
      <c r="BO63" s="70">
        <v>5.8672243699999994E-2</v>
      </c>
      <c r="BP63" s="70">
        <v>0</v>
      </c>
      <c r="BQ63" s="70">
        <v>0</v>
      </c>
      <c r="BR63" s="70">
        <v>0</v>
      </c>
      <c r="BS63" s="70">
        <v>0</v>
      </c>
      <c r="BT63" s="70">
        <v>0</v>
      </c>
      <c r="BU63" s="70">
        <v>0</v>
      </c>
      <c r="BV63" s="70">
        <v>0</v>
      </c>
      <c r="BW63" s="70">
        <v>0</v>
      </c>
      <c r="BX63" s="70">
        <v>0</v>
      </c>
      <c r="BY63" s="70">
        <v>0</v>
      </c>
      <c r="BZ63" s="70">
        <v>0</v>
      </c>
      <c r="CA63" s="70">
        <v>0</v>
      </c>
      <c r="CB63" s="70">
        <v>0</v>
      </c>
      <c r="CC63" s="70">
        <v>0</v>
      </c>
      <c r="CD63" s="70">
        <v>0</v>
      </c>
      <c r="CE63" s="70">
        <v>0</v>
      </c>
      <c r="CF63" s="70">
        <v>0</v>
      </c>
      <c r="CG63" s="70">
        <v>0</v>
      </c>
      <c r="CH63" s="70">
        <v>0</v>
      </c>
      <c r="CI63" s="70">
        <v>0</v>
      </c>
      <c r="CJ63" s="70">
        <v>0</v>
      </c>
      <c r="CK63" s="70">
        <v>0</v>
      </c>
      <c r="CL63" s="70">
        <v>0</v>
      </c>
      <c r="CM63" s="70">
        <v>0</v>
      </c>
    </row>
    <row r="64" spans="1:91" x14ac:dyDescent="0.25">
      <c r="A64" s="72" t="s">
        <v>261</v>
      </c>
      <c r="B64" s="72" t="s">
        <v>4</v>
      </c>
      <c r="C64" s="98">
        <f ca="1">VLOOKUP($B64,AuxPartFluPorc!$B$4:$S$95,AuxPartFluGWh!C$2,FALSE)*HLOOKUP(C$3,AuxLinFluTotGWh!$B$5:$R$10,6,FALSE)</f>
        <v>6.8785509119041244</v>
      </c>
      <c r="D64" s="98">
        <f ca="1">VLOOKUP($B64,AuxPartFluPorc!$B$4:$S$95,AuxPartFluGWh!D$2,FALSE)*HLOOKUP(D$3,AuxLinFluTotGWh!$B$5:$R$10,6,FALSE)</f>
        <v>4.3766357356070245</v>
      </c>
      <c r="E64" s="98">
        <f ca="1">VLOOKUP($B64,AuxPartFluPorc!$B$4:$S$95,AuxPartFluGWh!E$2,FALSE)*HLOOKUP(E$3,AuxLinFluTotGWh!$B$5:$R$10,6,FALSE)</f>
        <v>34.472209720389777</v>
      </c>
      <c r="F64" s="98">
        <f ca="1">VLOOKUP($B64,AuxPartFluPorc!$B$4:$S$95,AuxPartFluGWh!F$2,FALSE)*HLOOKUP(F$3,AuxLinFluTotGWh!$B$5:$R$10,6,FALSE)</f>
        <v>209.75631247637457</v>
      </c>
      <c r="G64" s="98">
        <f ca="1">VLOOKUP($B64,AuxPartFluPorc!$B$4:$S$95,AuxPartFluGWh!G$2,FALSE)*HLOOKUP(G$3,AuxLinFluTotGWh!$B$5:$R$10,6,FALSE)</f>
        <v>0</v>
      </c>
      <c r="H64" s="98">
        <f ca="1">VLOOKUP($B64,AuxPartFluPorc!$B$4:$S$95,AuxPartFluGWh!H$2,FALSE)*HLOOKUP(H$3,AuxLinFluTotGWh!$B$5:$R$10,6,FALSE)</f>
        <v>7.9001216768330647</v>
      </c>
      <c r="I64" s="98">
        <f ca="1">VLOOKUP($B64,AuxPartFluPorc!$B$4:$S$95,AuxPartFluGWh!I$2,FALSE)*HLOOKUP(I$3,AuxLinFluTotGWh!$B$5:$R$10,6,FALSE)</f>
        <v>215.46338538211376</v>
      </c>
      <c r="J64" s="98">
        <f ca="1">VLOOKUP($B64,AuxPartFluPorc!$B$4:$S$95,AuxPartFluGWh!J$2,FALSE)*HLOOKUP(J$3,AuxLinFluTotGWh!$B$5:$R$10,6,FALSE)</f>
        <v>81.539526872443517</v>
      </c>
      <c r="K64" s="98">
        <f ca="1">VLOOKUP($B64,AuxPartFluPorc!$B$4:$S$95,AuxPartFluGWh!K$2,FALSE)*HLOOKUP(K$3,AuxLinFluTotGWh!$B$5:$R$10,6,FALSE)</f>
        <v>0</v>
      </c>
      <c r="L64" s="98">
        <f ca="1">VLOOKUP($B64,AuxPartFluPorc!$B$4:$S$95,AuxPartFluGWh!L$2,FALSE)*HLOOKUP(L$3,AuxLinFluTotGWh!$B$5:$R$10,6,FALSE)</f>
        <v>195.51918633118871</v>
      </c>
      <c r="M64" s="98">
        <f ca="1">VLOOKUP($B64,AuxPartFluPorc!$B$4:$S$95,AuxPartFluGWh!M$2,FALSE)*HLOOKUP(M$3,AuxLinFluTotGWh!$B$5:$R$10,6,FALSE)</f>
        <v>0</v>
      </c>
      <c r="N64" s="98">
        <f ca="1">VLOOKUP($B64,AuxPartFluPorc!$B$4:$S$95,AuxPartFluGWh!N$2,FALSE)*HLOOKUP(N$3,AuxLinFluTotGWh!$B$5:$R$10,6,FALSE)</f>
        <v>0</v>
      </c>
      <c r="O64" s="98">
        <f ca="1">VLOOKUP($B64,AuxPartFluPorc!$B$4:$S$95,AuxPartFluGWh!O$2,FALSE)*HLOOKUP(O$3,AuxLinFluTotGWh!$B$5:$R$10,6,FALSE)</f>
        <v>0</v>
      </c>
      <c r="P64" s="98">
        <f ca="1">VLOOKUP($B64,AuxPartFluPorc!$B$4:$S$95,AuxPartFluGWh!P$2,FALSE)*HLOOKUP(P$3,AuxLinFluTotGWh!$B$5:$R$10,6,FALSE)</f>
        <v>9.8484243339995761</v>
      </c>
      <c r="Q64" s="98">
        <f ca="1">VLOOKUP($B64,AuxPartFluPorc!$B$4:$S$95,AuxPartFluGWh!Q$2,FALSE)*HLOOKUP(Q$3,AuxLinFluTotGWh!$B$5:$R$10,6,FALSE)</f>
        <v>8.4832498409929613</v>
      </c>
      <c r="R64" s="98">
        <f ca="1">VLOOKUP($B64,AuxPartFluPorc!$B$4:$S$95,AuxPartFluGWh!R$2,FALSE)*HLOOKUP(R$3,AuxLinFluTotGWh!$B$5:$R$10,6,FALSE)</f>
        <v>0</v>
      </c>
      <c r="S64" s="98">
        <f ca="1">VLOOKUP($B64,AuxPartFluPorc!$B$4:$S$95,AuxPartFluGWh!S$2,FALSE)*HLOOKUP(S$3,AuxLinFluTotGWh!$B$5:$R$10,6,FALSE)</f>
        <v>0.44977429854536505</v>
      </c>
      <c r="X64" s="70">
        <v>3.9891650779999999E-3</v>
      </c>
      <c r="Y64" s="70">
        <v>4.2554024879999999E-3</v>
      </c>
      <c r="Z64" s="70">
        <v>2.2204153249999999E-3</v>
      </c>
      <c r="AA64" s="70">
        <v>6.55957754E-4</v>
      </c>
      <c r="AB64" s="70">
        <v>5.0727355900000003E-3</v>
      </c>
      <c r="AC64" s="70">
        <v>5.5232966230000001E-3</v>
      </c>
      <c r="AD64" s="70">
        <v>2.905213596E-3</v>
      </c>
      <c r="AE64" s="70">
        <v>8.6219106199999997E-4</v>
      </c>
      <c r="AF64" s="70">
        <v>2.0681735497E-2</v>
      </c>
      <c r="AG64" s="70">
        <v>2.1748307663999999E-2</v>
      </c>
      <c r="AH64" s="70">
        <v>2.4109610835E-2</v>
      </c>
      <c r="AI64" s="70">
        <v>2.6649217246000001E-2</v>
      </c>
      <c r="AJ64" s="70">
        <v>8.7299573722000007E-2</v>
      </c>
      <c r="AK64" s="70">
        <v>0.105415589601</v>
      </c>
      <c r="AL64" s="70">
        <v>0.11584798482100001</v>
      </c>
      <c r="AM64" s="70">
        <v>0.121858786568</v>
      </c>
      <c r="AN64" s="70">
        <v>0</v>
      </c>
      <c r="AO64" s="70">
        <v>0</v>
      </c>
      <c r="AP64" s="70">
        <v>0</v>
      </c>
      <c r="AQ64" s="70">
        <v>0</v>
      </c>
      <c r="AR64" s="70">
        <v>1.4318315753999999E-2</v>
      </c>
      <c r="AS64" s="70">
        <v>3.38065346E-4</v>
      </c>
      <c r="AT64" s="70">
        <v>9.8963067899999991E-4</v>
      </c>
      <c r="AU64" s="70">
        <v>2.0788660730000001E-3</v>
      </c>
      <c r="AV64" s="70">
        <v>2.8554588119E-2</v>
      </c>
      <c r="AW64" s="70">
        <v>4.2676105100999999E-2</v>
      </c>
      <c r="AX64" s="70">
        <v>4.4737203732999997E-2</v>
      </c>
      <c r="AY64" s="70">
        <v>4.8168000538000001E-2</v>
      </c>
      <c r="AZ64" s="70">
        <v>1.9080345758000002E-2</v>
      </c>
      <c r="BA64" s="70">
        <v>2.5104372536000001E-2</v>
      </c>
      <c r="BB64" s="70">
        <v>2.3466017921999999E-2</v>
      </c>
      <c r="BC64" s="70">
        <v>2.3877363581999999E-2</v>
      </c>
      <c r="BD64" s="70">
        <v>0</v>
      </c>
      <c r="BE64" s="70">
        <v>0</v>
      </c>
      <c r="BF64" s="70">
        <v>0</v>
      </c>
      <c r="BG64" s="70">
        <v>0</v>
      </c>
      <c r="BH64" s="70">
        <v>4.0697367865999999E-2</v>
      </c>
      <c r="BI64" s="70">
        <v>4.3421423543999998E-2</v>
      </c>
      <c r="BJ64" s="70">
        <v>4.6863252597999998E-2</v>
      </c>
      <c r="BK64" s="70">
        <v>4.985681434E-2</v>
      </c>
      <c r="BL64" s="70">
        <v>0</v>
      </c>
      <c r="BM64" s="70">
        <v>0</v>
      </c>
      <c r="BN64" s="70">
        <v>0</v>
      </c>
      <c r="BO64" s="70">
        <v>0</v>
      </c>
      <c r="BP64" s="70">
        <v>0</v>
      </c>
      <c r="BQ64" s="70">
        <v>0</v>
      </c>
      <c r="BR64" s="70">
        <v>0</v>
      </c>
      <c r="BS64" s="70">
        <v>0</v>
      </c>
      <c r="BT64" s="70">
        <v>0</v>
      </c>
      <c r="BU64" s="70">
        <v>0</v>
      </c>
      <c r="BV64" s="70">
        <v>0</v>
      </c>
      <c r="BW64" s="70">
        <v>0</v>
      </c>
      <c r="BX64" s="70">
        <v>3.0386735230000001E-3</v>
      </c>
      <c r="BY64" s="70">
        <v>3.2629701479999999E-3</v>
      </c>
      <c r="BZ64" s="70">
        <v>1.677770392E-3</v>
      </c>
      <c r="CA64" s="70">
        <v>4.3749344300000003E-4</v>
      </c>
      <c r="CB64" s="70">
        <v>4.8561376670000003E-3</v>
      </c>
      <c r="CC64" s="70">
        <v>5.363418765E-3</v>
      </c>
      <c r="CD64" s="70">
        <v>2.8398925210000002E-3</v>
      </c>
      <c r="CE64" s="70">
        <v>8.2091865300000001E-4</v>
      </c>
      <c r="CF64" s="70">
        <v>0</v>
      </c>
      <c r="CG64" s="70">
        <v>0</v>
      </c>
      <c r="CH64" s="70">
        <v>0</v>
      </c>
      <c r="CI64" s="70">
        <v>0</v>
      </c>
      <c r="CJ64" s="70">
        <v>0</v>
      </c>
      <c r="CK64" s="70">
        <v>0</v>
      </c>
      <c r="CL64" s="70">
        <v>0</v>
      </c>
      <c r="CM64" s="70">
        <v>0</v>
      </c>
    </row>
    <row r="65" spans="1:91" x14ac:dyDescent="0.25">
      <c r="A65" s="72" t="s">
        <v>261</v>
      </c>
      <c r="B65" s="72" t="s">
        <v>7</v>
      </c>
      <c r="C65" s="98">
        <f ca="1">VLOOKUP($B65,AuxPartFluPorc!$B$4:$S$95,AuxPartFluGWh!C$2,FALSE)*HLOOKUP(C$3,AuxLinFluTotGWh!$B$5:$R$10,6,FALSE)</f>
        <v>312.94397982925034</v>
      </c>
      <c r="D65" s="98">
        <f ca="1">VLOOKUP($B65,AuxPartFluPorc!$B$4:$S$95,AuxPartFluGWh!D$2,FALSE)*HLOOKUP(D$3,AuxLinFluTotGWh!$B$5:$R$10,6,FALSE)</f>
        <v>199.06195290712859</v>
      </c>
      <c r="E65" s="98">
        <f ca="1">VLOOKUP($B65,AuxPartFluPorc!$B$4:$S$95,AuxPartFluGWh!E$2,FALSE)*HLOOKUP(E$3,AuxLinFluTotGWh!$B$5:$R$10,6,FALSE)</f>
        <v>41.24741173070327</v>
      </c>
      <c r="F65" s="98">
        <f ca="1">VLOOKUP($B65,AuxPartFluPorc!$B$4:$S$95,AuxPartFluGWh!F$2,FALSE)*HLOOKUP(F$3,AuxLinFluTotGWh!$B$5:$R$10,6,FALSE)</f>
        <v>0</v>
      </c>
      <c r="G65" s="98">
        <f ca="1">VLOOKUP($B65,AuxPartFluPorc!$B$4:$S$95,AuxPartFluGWh!G$2,FALSE)*HLOOKUP(G$3,AuxLinFluTotGWh!$B$5:$R$10,6,FALSE)</f>
        <v>0</v>
      </c>
      <c r="H65" s="98">
        <f ca="1">VLOOKUP($B65,AuxPartFluPorc!$B$4:$S$95,AuxPartFluGWh!H$2,FALSE)*HLOOKUP(H$3,AuxLinFluTotGWh!$B$5:$R$10,6,FALSE)</f>
        <v>240.50347531144831</v>
      </c>
      <c r="I65" s="98">
        <f ca="1">VLOOKUP($B65,AuxPartFluPorc!$B$4:$S$95,AuxPartFluGWh!I$2,FALSE)*HLOOKUP(I$3,AuxLinFluTotGWh!$B$5:$R$10,6,FALSE)</f>
        <v>232.19025858707974</v>
      </c>
      <c r="J65" s="98">
        <f ca="1">VLOOKUP($B65,AuxPartFluPorc!$B$4:$S$95,AuxPartFluGWh!J$2,FALSE)*HLOOKUP(J$3,AuxLinFluTotGWh!$B$5:$R$10,6,FALSE)</f>
        <v>50.377237247712799</v>
      </c>
      <c r="K65" s="98">
        <f ca="1">VLOOKUP($B65,AuxPartFluPorc!$B$4:$S$95,AuxPartFluGWh!K$2,FALSE)*HLOOKUP(K$3,AuxLinFluTotGWh!$B$5:$R$10,6,FALSE)</f>
        <v>0</v>
      </c>
      <c r="L65" s="98">
        <f ca="1">VLOOKUP($B65,AuxPartFluPorc!$B$4:$S$95,AuxPartFluGWh!L$2,FALSE)*HLOOKUP(L$3,AuxLinFluTotGWh!$B$5:$R$10,6,FALSE)</f>
        <v>0</v>
      </c>
      <c r="M65" s="98">
        <f ca="1">VLOOKUP($B65,AuxPartFluPorc!$B$4:$S$95,AuxPartFluGWh!M$2,FALSE)*HLOOKUP(M$3,AuxLinFluTotGWh!$B$5:$R$10,6,FALSE)</f>
        <v>130.90319351323078</v>
      </c>
      <c r="N65" s="98">
        <f ca="1">VLOOKUP($B65,AuxPartFluPorc!$B$4:$S$95,AuxPartFluGWh!N$2,FALSE)*HLOOKUP(N$3,AuxLinFluTotGWh!$B$5:$R$10,6,FALSE)</f>
        <v>0</v>
      </c>
      <c r="O65" s="98">
        <f ca="1">VLOOKUP($B65,AuxPartFluPorc!$B$4:$S$95,AuxPartFluGWh!O$2,FALSE)*HLOOKUP(O$3,AuxLinFluTotGWh!$B$5:$R$10,6,FALSE)</f>
        <v>0</v>
      </c>
      <c r="P65" s="98">
        <f ca="1">VLOOKUP($B65,AuxPartFluPorc!$B$4:$S$95,AuxPartFluGWh!P$2,FALSE)*HLOOKUP(P$3,AuxLinFluTotGWh!$B$5:$R$10,6,FALSE)</f>
        <v>900.13284161434126</v>
      </c>
      <c r="Q65" s="98">
        <f ca="1">VLOOKUP($B65,AuxPartFluPorc!$B$4:$S$95,AuxPartFluGWh!Q$2,FALSE)*HLOOKUP(Q$3,AuxLinFluTotGWh!$B$5:$R$10,6,FALSE)</f>
        <v>790.39534061048096</v>
      </c>
      <c r="R65" s="98">
        <f ca="1">VLOOKUP($B65,AuxPartFluPorc!$B$4:$S$95,AuxPartFluGWh!R$2,FALSE)*HLOOKUP(R$3,AuxLinFluTotGWh!$B$5:$R$10,6,FALSE)</f>
        <v>0</v>
      </c>
      <c r="S65" s="98">
        <f ca="1">VLOOKUP($B65,AuxPartFluPorc!$B$4:$S$95,AuxPartFluGWh!S$2,FALSE)*HLOOKUP(S$3,AuxLinFluTotGWh!$B$5:$R$10,6,FALSE)</f>
        <v>0.27994635901550979</v>
      </c>
      <c r="X65" s="70">
        <v>0.117812180197</v>
      </c>
      <c r="Y65" s="70">
        <v>0.115724069234</v>
      </c>
      <c r="Z65" s="70">
        <v>0.12811076037499999</v>
      </c>
      <c r="AA65" s="70">
        <v>0.14430714674</v>
      </c>
      <c r="AB65" s="70">
        <v>0.148343749035</v>
      </c>
      <c r="AC65" s="70">
        <v>0.14975478797899999</v>
      </c>
      <c r="AD65" s="70">
        <v>0.16631768199800001</v>
      </c>
      <c r="AE65" s="70">
        <v>0.188874108702</v>
      </c>
      <c r="AF65" s="70">
        <v>2.6508397344000002E-2</v>
      </c>
      <c r="AG65" s="70">
        <v>2.5883256045999999E-2</v>
      </c>
      <c r="AH65" s="70">
        <v>2.8890271450000001E-2</v>
      </c>
      <c r="AI65" s="70">
        <v>3.022237883E-2</v>
      </c>
      <c r="AJ65" s="70">
        <v>0</v>
      </c>
      <c r="AK65" s="70">
        <v>0</v>
      </c>
      <c r="AL65" s="70">
        <v>0</v>
      </c>
      <c r="AM65" s="70">
        <v>0</v>
      </c>
      <c r="AN65" s="70">
        <v>0</v>
      </c>
      <c r="AO65" s="70">
        <v>0</v>
      </c>
      <c r="AP65" s="70">
        <v>0</v>
      </c>
      <c r="AQ65" s="70">
        <v>0</v>
      </c>
      <c r="AR65" s="70">
        <v>0.119486654922</v>
      </c>
      <c r="AS65" s="70">
        <v>0.15172487982999999</v>
      </c>
      <c r="AT65" s="70">
        <v>0.14079799324200001</v>
      </c>
      <c r="AU65" s="70">
        <v>0.12758908798400001</v>
      </c>
      <c r="AV65" s="70">
        <v>3.4475744566999998E-2</v>
      </c>
      <c r="AW65" s="70">
        <v>4.5629786765999998E-2</v>
      </c>
      <c r="AX65" s="70">
        <v>4.7881863823999997E-2</v>
      </c>
      <c r="AY65" s="70">
        <v>4.8890715313000002E-2</v>
      </c>
      <c r="AZ65" s="70">
        <v>1.5614890602E-2</v>
      </c>
      <c r="BA65" s="70">
        <v>1.5171795268000001E-2</v>
      </c>
      <c r="BB65" s="70">
        <v>1.3334414076999999E-2</v>
      </c>
      <c r="BC65" s="70">
        <v>1.2427337053E-2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5.6651421230999997E-2</v>
      </c>
      <c r="BM65" s="70">
        <v>5.6752726059000003E-2</v>
      </c>
      <c r="BN65" s="70">
        <v>5.9496902184E-2</v>
      </c>
      <c r="BO65" s="70">
        <v>6.2353932628999999E-2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v>0</v>
      </c>
      <c r="BX65" s="70">
        <v>0.184097495572</v>
      </c>
      <c r="BY65" s="70">
        <v>0.184409608452</v>
      </c>
      <c r="BZ65" s="70">
        <v>0.19959550269500001</v>
      </c>
      <c r="CA65" s="70">
        <v>0.201191507145</v>
      </c>
      <c r="CB65" s="70">
        <v>0.290240243693</v>
      </c>
      <c r="CC65" s="70">
        <v>0.29803533107800001</v>
      </c>
      <c r="CD65" s="70">
        <v>0.330823373867</v>
      </c>
      <c r="CE65" s="70">
        <v>0.37415282248499998</v>
      </c>
      <c r="CF65" s="70">
        <v>0</v>
      </c>
      <c r="CG65" s="70">
        <v>0</v>
      </c>
      <c r="CH65" s="70">
        <v>0</v>
      </c>
      <c r="CI65" s="70">
        <v>0</v>
      </c>
      <c r="CJ65" s="70">
        <v>0</v>
      </c>
      <c r="CK65" s="70">
        <v>0</v>
      </c>
      <c r="CL65" s="70">
        <v>0</v>
      </c>
      <c r="CM65" s="70">
        <v>0</v>
      </c>
    </row>
    <row r="66" spans="1:91" x14ac:dyDescent="0.25">
      <c r="A66" s="72" t="s">
        <v>261</v>
      </c>
      <c r="B66" s="72" t="s">
        <v>43</v>
      </c>
      <c r="C66" s="98">
        <f ca="1">VLOOKUP($B66,AuxPartFluPorc!$B$4:$S$95,AuxPartFluGWh!C$2,FALSE)*HLOOKUP(C$3,AuxLinFluTotGWh!$B$5:$R$10,6,FALSE)</f>
        <v>0</v>
      </c>
      <c r="D66" s="98">
        <f ca="1">VLOOKUP($B66,AuxPartFluPorc!$B$4:$S$95,AuxPartFluGWh!D$2,FALSE)*HLOOKUP(D$3,AuxLinFluTotGWh!$B$5:$R$10,6,FALSE)</f>
        <v>0</v>
      </c>
      <c r="E66" s="98">
        <f ca="1">VLOOKUP($B66,AuxPartFluPorc!$B$4:$S$95,AuxPartFluGWh!E$2,FALSE)*HLOOKUP(E$3,AuxLinFluTotGWh!$B$5:$R$10,6,FALSE)</f>
        <v>44.194723972036506</v>
      </c>
      <c r="F66" s="98">
        <f ca="1">VLOOKUP($B66,AuxPartFluPorc!$B$4:$S$95,AuxPartFluGWh!F$2,FALSE)*HLOOKUP(F$3,AuxLinFluTotGWh!$B$5:$R$10,6,FALSE)</f>
        <v>1.5236097304463192</v>
      </c>
      <c r="G66" s="98">
        <f ca="1">VLOOKUP($B66,AuxPartFluPorc!$B$4:$S$95,AuxPartFluGWh!G$2,FALSE)*HLOOKUP(G$3,AuxLinFluTotGWh!$B$5:$R$10,6,FALSE)</f>
        <v>0</v>
      </c>
      <c r="H66" s="98">
        <f ca="1">VLOOKUP($B66,AuxPartFluPorc!$B$4:$S$95,AuxPartFluGWh!H$2,FALSE)*HLOOKUP(H$3,AuxLinFluTotGWh!$B$5:$R$10,6,FALSE)</f>
        <v>60.469343359398572</v>
      </c>
      <c r="I66" s="98">
        <f ca="1">VLOOKUP($B66,AuxPartFluPorc!$B$4:$S$95,AuxPartFluGWh!I$2,FALSE)*HLOOKUP(I$3,AuxLinFluTotGWh!$B$5:$R$10,6,FALSE)</f>
        <v>321.72364549524991</v>
      </c>
      <c r="J66" s="98">
        <f ca="1">VLOOKUP($B66,AuxPartFluPorc!$B$4:$S$95,AuxPartFluGWh!J$2,FALSE)*HLOOKUP(J$3,AuxLinFluTotGWh!$B$5:$R$10,6,FALSE)</f>
        <v>42.866893161527777</v>
      </c>
      <c r="K66" s="98">
        <f ca="1">VLOOKUP($B66,AuxPartFluPorc!$B$4:$S$95,AuxPartFluGWh!K$2,FALSE)*HLOOKUP(K$3,AuxLinFluTotGWh!$B$5:$R$10,6,FALSE)</f>
        <v>0</v>
      </c>
      <c r="L66" s="98">
        <f ca="1">VLOOKUP($B66,AuxPartFluPorc!$B$4:$S$95,AuxPartFluGWh!L$2,FALSE)*HLOOKUP(L$3,AuxLinFluTotGWh!$B$5:$R$10,6,FALSE)</f>
        <v>921.68361039807064</v>
      </c>
      <c r="M66" s="98">
        <f ca="1">VLOOKUP($B66,AuxPartFluPorc!$B$4:$S$95,AuxPartFluGWh!M$2,FALSE)*HLOOKUP(M$3,AuxLinFluTotGWh!$B$5:$R$10,6,FALSE)</f>
        <v>440.77599644933395</v>
      </c>
      <c r="N66" s="98">
        <f ca="1">VLOOKUP($B66,AuxPartFluPorc!$B$4:$S$95,AuxPartFluGWh!N$2,FALSE)*HLOOKUP(N$3,AuxLinFluTotGWh!$B$5:$R$10,6,FALSE)</f>
        <v>0</v>
      </c>
      <c r="O66" s="98">
        <f ca="1">VLOOKUP($B66,AuxPartFluPorc!$B$4:$S$95,AuxPartFluGWh!O$2,FALSE)*HLOOKUP(O$3,AuxLinFluTotGWh!$B$5:$R$10,6,FALSE)</f>
        <v>0</v>
      </c>
      <c r="P66" s="98">
        <f ca="1">VLOOKUP($B66,AuxPartFluPorc!$B$4:$S$95,AuxPartFluGWh!P$2,FALSE)*HLOOKUP(P$3,AuxLinFluTotGWh!$B$5:$R$10,6,FALSE)</f>
        <v>0</v>
      </c>
      <c r="Q66" s="98">
        <f ca="1">VLOOKUP($B66,AuxPartFluPorc!$B$4:$S$95,AuxPartFluGWh!Q$2,FALSE)*HLOOKUP(Q$3,AuxLinFluTotGWh!$B$5:$R$10,6,FALSE)</f>
        <v>0</v>
      </c>
      <c r="R66" s="98">
        <f ca="1">VLOOKUP($B66,AuxPartFluPorc!$B$4:$S$95,AuxPartFluGWh!R$2,FALSE)*HLOOKUP(R$3,AuxLinFluTotGWh!$B$5:$R$10,6,FALSE)</f>
        <v>0</v>
      </c>
      <c r="S66" s="98">
        <f ca="1">VLOOKUP($B66,AuxPartFluPorc!$B$4:$S$95,AuxPartFluGWh!S$2,FALSE)*HLOOKUP(S$3,AuxLinFluTotGWh!$B$5:$R$10,6,FALSE)</f>
        <v>0.25363408464262066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0</v>
      </c>
      <c r="AE66" s="70">
        <v>0</v>
      </c>
      <c r="AF66" s="70">
        <v>2.6279350244000001E-2</v>
      </c>
      <c r="AG66" s="70">
        <v>2.8997940962999999E-2</v>
      </c>
      <c r="AH66" s="70">
        <v>3.1690495541000001E-2</v>
      </c>
      <c r="AI66" s="70">
        <v>3.2503998647000001E-2</v>
      </c>
      <c r="AJ66" s="70">
        <v>2.6571668829999998E-3</v>
      </c>
      <c r="AK66" s="70">
        <v>4.6929467699999999E-4</v>
      </c>
      <c r="AL66" s="70">
        <v>0</v>
      </c>
      <c r="AM66" s="70">
        <v>0</v>
      </c>
      <c r="AN66" s="70">
        <v>0</v>
      </c>
      <c r="AO66" s="70">
        <v>0</v>
      </c>
      <c r="AP66" s="70">
        <v>0</v>
      </c>
      <c r="AQ66" s="70">
        <v>0</v>
      </c>
      <c r="AR66" s="70">
        <v>2.6313243044000002E-2</v>
      </c>
      <c r="AS66" s="70">
        <v>3.7499296145E-2</v>
      </c>
      <c r="AT66" s="70">
        <v>3.7098067498000001E-2</v>
      </c>
      <c r="AU66" s="70">
        <v>3.4759673934E-2</v>
      </c>
      <c r="AV66" s="70">
        <v>4.2329226891000001E-2</v>
      </c>
      <c r="AW66" s="70">
        <v>6.6062777079000004E-2</v>
      </c>
      <c r="AX66" s="70">
        <v>6.8340927366999996E-2</v>
      </c>
      <c r="AY66" s="70">
        <v>6.8350005625999993E-2</v>
      </c>
      <c r="AZ66" s="70">
        <v>1.2381933979E-2</v>
      </c>
      <c r="BA66" s="70">
        <v>1.350787616E-2</v>
      </c>
      <c r="BB66" s="70">
        <v>1.1523778048E-2</v>
      </c>
      <c r="BC66" s="70">
        <v>1.0704489337E-2</v>
      </c>
      <c r="BD66" s="70">
        <v>0</v>
      </c>
      <c r="BE66" s="70">
        <v>0</v>
      </c>
      <c r="BF66" s="70">
        <v>0</v>
      </c>
      <c r="BG66" s="70">
        <v>0</v>
      </c>
      <c r="BH66" s="70">
        <v>0.21176572016299999</v>
      </c>
      <c r="BI66" s="70">
        <v>0.21081875300399999</v>
      </c>
      <c r="BJ66" s="70">
        <v>0.21580232051600001</v>
      </c>
      <c r="BK66" s="70">
        <v>0.21409328763300001</v>
      </c>
      <c r="BL66" s="70">
        <v>0.185265384698</v>
      </c>
      <c r="BM66" s="70">
        <v>0.19684986300499999</v>
      </c>
      <c r="BN66" s="70">
        <v>0.202980196497</v>
      </c>
      <c r="BO66" s="70">
        <v>0.20705290889299999</v>
      </c>
      <c r="BP66" s="70">
        <v>0</v>
      </c>
      <c r="BQ66" s="70">
        <v>0</v>
      </c>
      <c r="BR66" s="70">
        <v>0</v>
      </c>
      <c r="BS66" s="70">
        <v>0</v>
      </c>
      <c r="BT66" s="70">
        <v>0</v>
      </c>
      <c r="BU66" s="70">
        <v>0</v>
      </c>
      <c r="BV66" s="70">
        <v>0</v>
      </c>
      <c r="BW66" s="70">
        <v>0</v>
      </c>
      <c r="BX66" s="70">
        <v>0</v>
      </c>
      <c r="BY66" s="70">
        <v>0</v>
      </c>
      <c r="BZ66" s="70">
        <v>0</v>
      </c>
      <c r="CA66" s="70">
        <v>0</v>
      </c>
      <c r="CB66" s="70">
        <v>0</v>
      </c>
      <c r="CC66" s="70">
        <v>0</v>
      </c>
      <c r="CD66" s="70">
        <v>0</v>
      </c>
      <c r="CE66" s="70">
        <v>0</v>
      </c>
      <c r="CF66" s="70">
        <v>0</v>
      </c>
      <c r="CG66" s="70">
        <v>0</v>
      </c>
      <c r="CH66" s="70">
        <v>0</v>
      </c>
      <c r="CI66" s="70">
        <v>0</v>
      </c>
      <c r="CJ66" s="70">
        <v>0</v>
      </c>
      <c r="CK66" s="70">
        <v>0</v>
      </c>
      <c r="CL66" s="70">
        <v>0</v>
      </c>
      <c r="CM66" s="70">
        <v>0</v>
      </c>
    </row>
    <row r="67" spans="1:91" x14ac:dyDescent="0.25">
      <c r="A67" s="72" t="s">
        <v>261</v>
      </c>
      <c r="B67" s="72" t="s">
        <v>44</v>
      </c>
      <c r="C67" s="98">
        <f ca="1">VLOOKUP($B67,AuxPartFluPorc!$B$4:$S$95,AuxPartFluGWh!C$2,FALSE)*HLOOKUP(C$3,AuxLinFluTotGWh!$B$5:$R$10,6,FALSE)</f>
        <v>0</v>
      </c>
      <c r="D67" s="98">
        <f ca="1">VLOOKUP($B67,AuxPartFluPorc!$B$4:$S$95,AuxPartFluGWh!D$2,FALSE)*HLOOKUP(D$3,AuxLinFluTotGWh!$B$5:$R$10,6,FALSE)</f>
        <v>0</v>
      </c>
      <c r="E67" s="98">
        <f ca="1">VLOOKUP($B67,AuxPartFluPorc!$B$4:$S$95,AuxPartFluGWh!E$2,FALSE)*HLOOKUP(E$3,AuxLinFluTotGWh!$B$5:$R$10,6,FALSE)</f>
        <v>17.295248026436845</v>
      </c>
      <c r="F67" s="98">
        <f ca="1">VLOOKUP($B67,AuxPartFluPorc!$B$4:$S$95,AuxPartFluGWh!F$2,FALSE)*HLOOKUP(F$3,AuxLinFluTotGWh!$B$5:$R$10,6,FALSE)</f>
        <v>0</v>
      </c>
      <c r="G67" s="98">
        <f ca="1">VLOOKUP($B67,AuxPartFluPorc!$B$4:$S$95,AuxPartFluGWh!G$2,FALSE)*HLOOKUP(G$3,AuxLinFluTotGWh!$B$5:$R$10,6,FALSE)</f>
        <v>0</v>
      </c>
      <c r="H67" s="98">
        <f ca="1">VLOOKUP($B67,AuxPartFluPorc!$B$4:$S$95,AuxPartFluGWh!H$2,FALSE)*HLOOKUP(H$3,AuxLinFluTotGWh!$B$5:$R$10,6,FALSE)</f>
        <v>26.940725780153205</v>
      </c>
      <c r="I67" s="98">
        <f ca="1">VLOOKUP($B67,AuxPartFluPorc!$B$4:$S$95,AuxPartFluGWh!I$2,FALSE)*HLOOKUP(I$3,AuxLinFluTotGWh!$B$5:$R$10,6,FALSE)</f>
        <v>128.64067820653827</v>
      </c>
      <c r="J67" s="98">
        <f ca="1">VLOOKUP($B67,AuxPartFluPorc!$B$4:$S$95,AuxPartFluGWh!J$2,FALSE)*HLOOKUP(J$3,AuxLinFluTotGWh!$B$5:$R$10,6,FALSE)</f>
        <v>13.51817615343689</v>
      </c>
      <c r="K67" s="98">
        <f ca="1">VLOOKUP($B67,AuxPartFluPorc!$B$4:$S$95,AuxPartFluGWh!K$2,FALSE)*HLOOKUP(K$3,AuxLinFluTotGWh!$B$5:$R$10,6,FALSE)</f>
        <v>0</v>
      </c>
      <c r="L67" s="98">
        <f ca="1">VLOOKUP($B67,AuxPartFluPorc!$B$4:$S$95,AuxPartFluGWh!L$2,FALSE)*HLOOKUP(L$3,AuxLinFluTotGWh!$B$5:$R$10,6,FALSE)</f>
        <v>0</v>
      </c>
      <c r="M67" s="98">
        <f ca="1">VLOOKUP($B67,AuxPartFluPorc!$B$4:$S$95,AuxPartFluGWh!M$2,FALSE)*HLOOKUP(M$3,AuxLinFluTotGWh!$B$5:$R$10,6,FALSE)</f>
        <v>52.927761943271456</v>
      </c>
      <c r="N67" s="98">
        <f ca="1">VLOOKUP($B67,AuxPartFluPorc!$B$4:$S$95,AuxPartFluGWh!N$2,FALSE)*HLOOKUP(N$3,AuxLinFluTotGWh!$B$5:$R$10,6,FALSE)</f>
        <v>0</v>
      </c>
      <c r="O67" s="98">
        <f ca="1">VLOOKUP($B67,AuxPartFluPorc!$B$4:$S$95,AuxPartFluGWh!O$2,FALSE)*HLOOKUP(O$3,AuxLinFluTotGWh!$B$5:$R$10,6,FALSE)</f>
        <v>0</v>
      </c>
      <c r="P67" s="98">
        <f ca="1">VLOOKUP($B67,AuxPartFluPorc!$B$4:$S$95,AuxPartFluGWh!P$2,FALSE)*HLOOKUP(P$3,AuxLinFluTotGWh!$B$5:$R$10,6,FALSE)</f>
        <v>0</v>
      </c>
      <c r="Q67" s="98">
        <f ca="1">VLOOKUP($B67,AuxPartFluPorc!$B$4:$S$95,AuxPartFluGWh!Q$2,FALSE)*HLOOKUP(Q$3,AuxLinFluTotGWh!$B$5:$R$10,6,FALSE)</f>
        <v>0</v>
      </c>
      <c r="R67" s="98">
        <f ca="1">VLOOKUP($B67,AuxPartFluPorc!$B$4:$S$95,AuxPartFluGWh!R$2,FALSE)*HLOOKUP(R$3,AuxLinFluTotGWh!$B$5:$R$10,6,FALSE)</f>
        <v>0</v>
      </c>
      <c r="S67" s="98">
        <f ca="1">VLOOKUP($B67,AuxPartFluPorc!$B$4:$S$95,AuxPartFluGWh!S$2,FALSE)*HLOOKUP(S$3,AuxLinFluTotGWh!$B$5:$R$10,6,FALSE)</f>
        <v>8.3288635238798342E-2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>
        <v>0</v>
      </c>
      <c r="AE67" s="70">
        <v>0</v>
      </c>
      <c r="AF67" s="70">
        <v>1.0215215741000001E-2</v>
      </c>
      <c r="AG67" s="70">
        <v>1.1363760404000001E-2</v>
      </c>
      <c r="AH67" s="70">
        <v>1.2509009125E-2</v>
      </c>
      <c r="AI67" s="70">
        <v>1.2666332323999999E-2</v>
      </c>
      <c r="AJ67" s="70">
        <v>0</v>
      </c>
      <c r="AK67" s="70">
        <v>0</v>
      </c>
      <c r="AL67" s="70">
        <v>0</v>
      </c>
      <c r="AM67" s="70">
        <v>0</v>
      </c>
      <c r="AN67" s="70">
        <v>0</v>
      </c>
      <c r="AO67" s="70">
        <v>0</v>
      </c>
      <c r="AP67" s="70">
        <v>0</v>
      </c>
      <c r="AQ67" s="70">
        <v>0</v>
      </c>
      <c r="AR67" s="70">
        <v>1.1107239254E-2</v>
      </c>
      <c r="AS67" s="70">
        <v>1.7378852103000001E-2</v>
      </c>
      <c r="AT67" s="70">
        <v>1.6770908231000001E-2</v>
      </c>
      <c r="AU67" s="70">
        <v>1.5187774964999999E-2</v>
      </c>
      <c r="AV67" s="70">
        <v>1.7041783912000001E-2</v>
      </c>
      <c r="AW67" s="70">
        <v>2.6395136959999999E-2</v>
      </c>
      <c r="AX67" s="70">
        <v>2.7469943496000002E-2</v>
      </c>
      <c r="AY67" s="70">
        <v>2.7089150749999999E-2</v>
      </c>
      <c r="AZ67" s="70">
        <v>3.9967524129999998E-3</v>
      </c>
      <c r="BA67" s="70">
        <v>4.2435866350000002E-3</v>
      </c>
      <c r="BB67" s="70">
        <v>3.622652451E-3</v>
      </c>
      <c r="BC67" s="70">
        <v>3.311158064E-3</v>
      </c>
      <c r="BD67" s="70">
        <v>0</v>
      </c>
      <c r="BE67" s="70">
        <v>0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2.2422813095999999E-2</v>
      </c>
      <c r="BM67" s="70">
        <v>2.3666102758000001E-2</v>
      </c>
      <c r="BN67" s="70">
        <v>2.4387841258999999E-2</v>
      </c>
      <c r="BO67" s="70">
        <v>2.4643303403E-2</v>
      </c>
      <c r="BP67" s="70">
        <v>0</v>
      </c>
      <c r="BQ67" s="70">
        <v>0</v>
      </c>
      <c r="BR67" s="70">
        <v>0</v>
      </c>
      <c r="BS67" s="70">
        <v>0</v>
      </c>
      <c r="BT67" s="70">
        <v>0</v>
      </c>
      <c r="BU67" s="70">
        <v>0</v>
      </c>
      <c r="BV67" s="70">
        <v>0</v>
      </c>
      <c r="BW67" s="70">
        <v>0</v>
      </c>
      <c r="BX67" s="70">
        <v>0</v>
      </c>
      <c r="BY67" s="70">
        <v>0</v>
      </c>
      <c r="BZ67" s="70">
        <v>0</v>
      </c>
      <c r="CA67" s="70">
        <v>0</v>
      </c>
      <c r="CB67" s="70">
        <v>0</v>
      </c>
      <c r="CC67" s="70">
        <v>0</v>
      </c>
      <c r="CD67" s="70">
        <v>0</v>
      </c>
      <c r="CE67" s="70">
        <v>0</v>
      </c>
      <c r="CF67" s="70">
        <v>0</v>
      </c>
      <c r="CG67" s="70">
        <v>0</v>
      </c>
      <c r="CH67" s="70">
        <v>0</v>
      </c>
      <c r="CI67" s="70">
        <v>0</v>
      </c>
      <c r="CJ67" s="70">
        <v>0</v>
      </c>
      <c r="CK67" s="70">
        <v>0</v>
      </c>
      <c r="CL67" s="70">
        <v>0</v>
      </c>
      <c r="CM67" s="70">
        <v>0</v>
      </c>
    </row>
    <row r="68" spans="1:91" x14ac:dyDescent="0.25">
      <c r="A68" s="72" t="s">
        <v>261</v>
      </c>
      <c r="B68" s="72" t="s">
        <v>45</v>
      </c>
      <c r="C68" s="98">
        <f ca="1">VLOOKUP($B68,AuxPartFluPorc!$B$4:$S$95,AuxPartFluGWh!C$2,FALSE)*HLOOKUP(C$3,AuxLinFluTotGWh!$B$5:$R$10,6,FALSE)</f>
        <v>0.11329539211878221</v>
      </c>
      <c r="D68" s="98">
        <f ca="1">VLOOKUP($B68,AuxPartFluPorc!$B$4:$S$95,AuxPartFluGWh!D$2,FALSE)*HLOOKUP(D$3,AuxLinFluTotGWh!$B$5:$R$10,6,FALSE)</f>
        <v>7.2028998699158256E-2</v>
      </c>
      <c r="E68" s="98">
        <f ca="1">VLOOKUP($B68,AuxPartFluPorc!$B$4:$S$95,AuxPartFluGWh!E$2,FALSE)*HLOOKUP(E$3,AuxLinFluTotGWh!$B$5:$R$10,6,FALSE)</f>
        <v>0.55403998118897146</v>
      </c>
      <c r="F68" s="98">
        <f ca="1">VLOOKUP($B68,AuxPartFluPorc!$B$4:$S$95,AuxPartFluGWh!F$2,FALSE)*HLOOKUP(F$3,AuxLinFluTotGWh!$B$5:$R$10,6,FALSE)</f>
        <v>3.4261482797830625</v>
      </c>
      <c r="G68" s="98">
        <f ca="1">VLOOKUP($B68,AuxPartFluPorc!$B$4:$S$95,AuxPartFluGWh!G$2,FALSE)*HLOOKUP(G$3,AuxLinFluTotGWh!$B$5:$R$10,6,FALSE)</f>
        <v>0</v>
      </c>
      <c r="H68" s="98">
        <f ca="1">VLOOKUP($B68,AuxPartFluPorc!$B$4:$S$95,AuxPartFluGWh!H$2,FALSE)*HLOOKUP(H$3,AuxLinFluTotGWh!$B$5:$R$10,6,FALSE)</f>
        <v>0.16932836757709019</v>
      </c>
      <c r="I68" s="98">
        <f ca="1">VLOOKUP($B68,AuxPartFluPorc!$B$4:$S$95,AuxPartFluGWh!I$2,FALSE)*HLOOKUP(I$3,AuxLinFluTotGWh!$B$5:$R$10,6,FALSE)</f>
        <v>3.3947190809214289</v>
      </c>
      <c r="J68" s="98">
        <f ca="1">VLOOKUP($B68,AuxPartFluPorc!$B$4:$S$95,AuxPartFluGWh!J$2,FALSE)*HLOOKUP(J$3,AuxLinFluTotGWh!$B$5:$R$10,6,FALSE)</f>
        <v>1.1860202815620271</v>
      </c>
      <c r="K68" s="98">
        <f ca="1">VLOOKUP($B68,AuxPartFluPorc!$B$4:$S$95,AuxPartFluGWh!K$2,FALSE)*HLOOKUP(K$3,AuxLinFluTotGWh!$B$5:$R$10,6,FALSE)</f>
        <v>0</v>
      </c>
      <c r="L68" s="98">
        <f ca="1">VLOOKUP($B68,AuxPartFluPorc!$B$4:$S$95,AuxPartFluGWh!L$2,FALSE)*HLOOKUP(L$3,AuxLinFluTotGWh!$B$5:$R$10,6,FALSE)</f>
        <v>3.0945321773271122</v>
      </c>
      <c r="M68" s="98">
        <f ca="1">VLOOKUP($B68,AuxPartFluPorc!$B$4:$S$95,AuxPartFluGWh!M$2,FALSE)*HLOOKUP(M$3,AuxLinFluTotGWh!$B$5:$R$10,6,FALSE)</f>
        <v>0</v>
      </c>
      <c r="N68" s="98">
        <f ca="1">VLOOKUP($B68,AuxPartFluPorc!$B$4:$S$95,AuxPartFluGWh!N$2,FALSE)*HLOOKUP(N$3,AuxLinFluTotGWh!$B$5:$R$10,6,FALSE)</f>
        <v>0</v>
      </c>
      <c r="O68" s="98">
        <f ca="1">VLOOKUP($B68,AuxPartFluPorc!$B$4:$S$95,AuxPartFluGWh!O$2,FALSE)*HLOOKUP(O$3,AuxLinFluTotGWh!$B$5:$R$10,6,FALSE)</f>
        <v>0</v>
      </c>
      <c r="P68" s="98">
        <f ca="1">VLOOKUP($B68,AuxPartFluPorc!$B$4:$S$95,AuxPartFluGWh!P$2,FALSE)*HLOOKUP(P$3,AuxLinFluTotGWh!$B$5:$R$10,6,FALSE)</f>
        <v>0.1639461825277444</v>
      </c>
      <c r="Q68" s="98">
        <f ca="1">VLOOKUP($B68,AuxPartFluPorc!$B$4:$S$95,AuxPartFluGWh!Q$2,FALSE)*HLOOKUP(Q$3,AuxLinFluTotGWh!$B$5:$R$10,6,FALSE)</f>
        <v>0.14023312196735924</v>
      </c>
      <c r="R68" s="98">
        <f ca="1">VLOOKUP($B68,AuxPartFluPorc!$B$4:$S$95,AuxPartFluGWh!R$2,FALSE)*HLOOKUP(R$3,AuxLinFluTotGWh!$B$5:$R$10,6,FALSE)</f>
        <v>0</v>
      </c>
      <c r="S68" s="98">
        <f ca="1">VLOOKUP($B68,AuxPartFluPorc!$B$4:$S$95,AuxPartFluGWh!S$2,FALSE)*HLOOKUP(S$3,AuxLinFluTotGWh!$B$5:$R$10,6,FALSE)</f>
        <v>5.0245424629885623E-3</v>
      </c>
      <c r="X68" s="70">
        <v>8.2583686000000002E-5</v>
      </c>
      <c r="Y68" s="70">
        <v>7.2260136999999997E-5</v>
      </c>
      <c r="Z68" s="70">
        <v>2.8327218000000001E-5</v>
      </c>
      <c r="AA68" s="70">
        <v>0</v>
      </c>
      <c r="AB68" s="70">
        <v>1.05336823E-4</v>
      </c>
      <c r="AC68" s="70">
        <v>9.3916972000000006E-5</v>
      </c>
      <c r="AD68" s="70">
        <v>3.7134161000000001E-5</v>
      </c>
      <c r="AE68" s="70">
        <v>0</v>
      </c>
      <c r="AF68" s="70">
        <v>4.0979074699999999E-4</v>
      </c>
      <c r="AG68" s="70">
        <v>3.8160717200000002E-4</v>
      </c>
      <c r="AH68" s="70">
        <v>3.5415952200000002E-4</v>
      </c>
      <c r="AI68" s="70">
        <v>3.5218119799999999E-4</v>
      </c>
      <c r="AJ68" s="70">
        <v>1.7626103010000001E-3</v>
      </c>
      <c r="AK68" s="70">
        <v>1.899464925E-3</v>
      </c>
      <c r="AL68" s="70">
        <v>1.728926269E-3</v>
      </c>
      <c r="AM68" s="70">
        <v>1.6394871410000001E-3</v>
      </c>
      <c r="AN68" s="70">
        <v>0</v>
      </c>
      <c r="AO68" s="70">
        <v>0</v>
      </c>
      <c r="AP68" s="70">
        <v>0</v>
      </c>
      <c r="AQ68" s="70">
        <v>0</v>
      </c>
      <c r="AR68" s="70">
        <v>3.27657888E-4</v>
      </c>
      <c r="AS68" s="70">
        <v>0</v>
      </c>
      <c r="AT68" s="70">
        <v>1.8542703999999999E-5</v>
      </c>
      <c r="AU68" s="70">
        <v>3.3708067E-5</v>
      </c>
      <c r="AV68" s="70">
        <v>5.4575800899999999E-4</v>
      </c>
      <c r="AW68" s="70">
        <v>7.5017441300000002E-4</v>
      </c>
      <c r="AX68" s="70">
        <v>6.5507318900000005E-4</v>
      </c>
      <c r="AY68" s="70">
        <v>6.3502663799999996E-4</v>
      </c>
      <c r="AZ68" s="70">
        <v>3.2836784400000002E-4</v>
      </c>
      <c r="BA68" s="70">
        <v>3.8945333500000002E-4</v>
      </c>
      <c r="BB68" s="70">
        <v>3.20736872E-4</v>
      </c>
      <c r="BC68" s="70">
        <v>2.9274943700000001E-4</v>
      </c>
      <c r="BD68" s="70">
        <v>0</v>
      </c>
      <c r="BE68" s="70">
        <v>0</v>
      </c>
      <c r="BF68" s="70">
        <v>0</v>
      </c>
      <c r="BG68" s="70">
        <v>0</v>
      </c>
      <c r="BH68" s="70">
        <v>7.9800861600000004E-4</v>
      </c>
      <c r="BI68" s="70">
        <v>7.5090308400000002E-4</v>
      </c>
      <c r="BJ68" s="70">
        <v>6.70640139E-4</v>
      </c>
      <c r="BK68" s="70">
        <v>6.4263103200000004E-4</v>
      </c>
      <c r="BL68" s="70">
        <v>0</v>
      </c>
      <c r="BM68" s="70">
        <v>0</v>
      </c>
      <c r="BN68" s="70">
        <v>0</v>
      </c>
      <c r="BO68" s="70">
        <v>0</v>
      </c>
      <c r="BP68" s="70">
        <v>0</v>
      </c>
      <c r="BQ68" s="70">
        <v>0</v>
      </c>
      <c r="BR68" s="70">
        <v>0</v>
      </c>
      <c r="BS68" s="70">
        <v>0</v>
      </c>
      <c r="BT68" s="70">
        <v>0</v>
      </c>
      <c r="BU68" s="70">
        <v>0</v>
      </c>
      <c r="BV68" s="70">
        <v>0</v>
      </c>
      <c r="BW68" s="70">
        <v>0</v>
      </c>
      <c r="BX68" s="70">
        <v>6.3151112000000005E-5</v>
      </c>
      <c r="BY68" s="70">
        <v>5.5501278999999999E-5</v>
      </c>
      <c r="BZ68" s="70">
        <v>2.1463409E-5</v>
      </c>
      <c r="CA68" s="70">
        <v>0</v>
      </c>
      <c r="CB68" s="70">
        <v>1.0129581200000001E-4</v>
      </c>
      <c r="CC68" s="70">
        <v>9.1642380999999997E-5</v>
      </c>
      <c r="CD68" s="70">
        <v>3.6512467999999999E-5</v>
      </c>
      <c r="CE68" s="70">
        <v>0</v>
      </c>
      <c r="CF68" s="70">
        <v>0</v>
      </c>
      <c r="CG68" s="70">
        <v>0</v>
      </c>
      <c r="CH68" s="70">
        <v>0</v>
      </c>
      <c r="CI68" s="70">
        <v>0</v>
      </c>
      <c r="CJ68" s="70">
        <v>0</v>
      </c>
      <c r="CK68" s="70">
        <v>0</v>
      </c>
      <c r="CL68" s="70">
        <v>0</v>
      </c>
      <c r="CM68" s="70">
        <v>0</v>
      </c>
    </row>
    <row r="69" spans="1:91" x14ac:dyDescent="0.25">
      <c r="A69" s="72" t="s">
        <v>261</v>
      </c>
      <c r="B69" s="72" t="s">
        <v>46</v>
      </c>
      <c r="C69" s="98">
        <f ca="1">VLOOKUP($B69,AuxPartFluPorc!$B$4:$S$95,AuxPartFluGWh!C$2,FALSE)*HLOOKUP(C$3,AuxLinFluTotGWh!$B$5:$R$10,6,FALSE)</f>
        <v>0</v>
      </c>
      <c r="D69" s="98">
        <f ca="1">VLOOKUP($B69,AuxPartFluPorc!$B$4:$S$95,AuxPartFluGWh!D$2,FALSE)*HLOOKUP(D$3,AuxLinFluTotGWh!$B$5:$R$10,6,FALSE)</f>
        <v>7.660074946097991E-3</v>
      </c>
      <c r="E69" s="98">
        <f ca="1">VLOOKUP($B69,AuxPartFluPorc!$B$4:$S$95,AuxPartFluGWh!E$2,FALSE)*HLOOKUP(E$3,AuxLinFluTotGWh!$B$5:$R$10,6,FALSE)</f>
        <v>0</v>
      </c>
      <c r="F69" s="98">
        <f ca="1">VLOOKUP($B69,AuxPartFluPorc!$B$4:$S$95,AuxPartFluGWh!F$2,FALSE)*HLOOKUP(F$3,AuxLinFluTotGWh!$B$5:$R$10,6,FALSE)</f>
        <v>0</v>
      </c>
      <c r="G69" s="98">
        <f ca="1">VLOOKUP($B69,AuxPartFluPorc!$B$4:$S$95,AuxPartFluGWh!G$2,FALSE)*HLOOKUP(G$3,AuxLinFluTotGWh!$B$5:$R$10,6,FALSE)</f>
        <v>0</v>
      </c>
      <c r="H69" s="98">
        <f ca="1">VLOOKUP($B69,AuxPartFluPorc!$B$4:$S$95,AuxPartFluGWh!H$2,FALSE)*HLOOKUP(H$3,AuxLinFluTotGWh!$B$5:$R$10,6,FALSE)</f>
        <v>1.2411414677997374</v>
      </c>
      <c r="I69" s="98">
        <f ca="1">VLOOKUP($B69,AuxPartFluPorc!$B$4:$S$95,AuxPartFluGWh!I$2,FALSE)*HLOOKUP(I$3,AuxLinFluTotGWh!$B$5:$R$10,6,FALSE)</f>
        <v>0</v>
      </c>
      <c r="J69" s="98">
        <f ca="1">VLOOKUP($B69,AuxPartFluPorc!$B$4:$S$95,AuxPartFluGWh!J$2,FALSE)*HLOOKUP(J$3,AuxLinFluTotGWh!$B$5:$R$10,6,FALSE)</f>
        <v>4.7575445642493559</v>
      </c>
      <c r="K69" s="98">
        <f ca="1">VLOOKUP($B69,AuxPartFluPorc!$B$4:$S$95,AuxPartFluGWh!K$2,FALSE)*HLOOKUP(K$3,AuxLinFluTotGWh!$B$5:$R$10,6,FALSE)</f>
        <v>0</v>
      </c>
      <c r="L69" s="98">
        <f ca="1">VLOOKUP($B69,AuxPartFluPorc!$B$4:$S$95,AuxPartFluGWh!L$2,FALSE)*HLOOKUP(L$3,AuxLinFluTotGWh!$B$5:$R$10,6,FALSE)</f>
        <v>0</v>
      </c>
      <c r="M69" s="98">
        <f ca="1">VLOOKUP($B69,AuxPartFluPorc!$B$4:$S$95,AuxPartFluGWh!M$2,FALSE)*HLOOKUP(M$3,AuxLinFluTotGWh!$B$5:$R$10,6,FALSE)</f>
        <v>11.808692689297088</v>
      </c>
      <c r="N69" s="98">
        <f ca="1">VLOOKUP($B69,AuxPartFluPorc!$B$4:$S$95,AuxPartFluGWh!N$2,FALSE)*HLOOKUP(N$3,AuxLinFluTotGWh!$B$5:$R$10,6,FALSE)</f>
        <v>0</v>
      </c>
      <c r="O69" s="98">
        <f ca="1">VLOOKUP($B69,AuxPartFluPorc!$B$4:$S$95,AuxPartFluGWh!O$2,FALSE)*HLOOKUP(O$3,AuxLinFluTotGWh!$B$5:$R$10,6,FALSE)</f>
        <v>0</v>
      </c>
      <c r="P69" s="98">
        <f ca="1">VLOOKUP($B69,AuxPartFluPorc!$B$4:$S$95,AuxPartFluGWh!P$2,FALSE)*HLOOKUP(P$3,AuxLinFluTotGWh!$B$5:$R$10,6,FALSE)</f>
        <v>0</v>
      </c>
      <c r="Q69" s="98">
        <f ca="1">VLOOKUP($B69,AuxPartFluPorc!$B$4:$S$95,AuxPartFluGWh!Q$2,FALSE)*HLOOKUP(Q$3,AuxLinFluTotGWh!$B$5:$R$10,6,FALSE)</f>
        <v>1.4813709449618906E-2</v>
      </c>
      <c r="R69" s="98">
        <f ca="1">VLOOKUP($B69,AuxPartFluPorc!$B$4:$S$95,AuxPartFluGWh!R$2,FALSE)*HLOOKUP(R$3,AuxLinFluTotGWh!$B$5:$R$10,6,FALSE)</f>
        <v>0</v>
      </c>
      <c r="S69" s="98">
        <f ca="1">VLOOKUP($B69,AuxPartFluPorc!$B$4:$S$95,AuxPartFluGWh!S$2,FALSE)*HLOOKUP(S$3,AuxLinFluTotGWh!$B$5:$R$10,6,FALSE)</f>
        <v>2.6286015086099009E-2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2.5139172999999998E-5</v>
      </c>
      <c r="AD69" s="70">
        <v>0</v>
      </c>
      <c r="AE69" s="70">
        <v>0</v>
      </c>
      <c r="AF69" s="70">
        <v>0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  <c r="AL69" s="70">
        <v>0</v>
      </c>
      <c r="AM69" s="70">
        <v>0</v>
      </c>
      <c r="AN69" s="70">
        <v>0</v>
      </c>
      <c r="AO69" s="70">
        <v>0</v>
      </c>
      <c r="AP69" s="70">
        <v>0</v>
      </c>
      <c r="AQ69" s="70">
        <v>0</v>
      </c>
      <c r="AR69" s="70">
        <v>1.4756392299999999E-4</v>
      </c>
      <c r="AS69" s="70">
        <v>4.9472909400000002E-4</v>
      </c>
      <c r="AT69" s="70">
        <v>9.9591748600000004E-4</v>
      </c>
      <c r="AU69" s="70">
        <v>1.146440394E-3</v>
      </c>
      <c r="AV69" s="70">
        <v>0</v>
      </c>
      <c r="AW69" s="70">
        <v>0</v>
      </c>
      <c r="AX69" s="70">
        <v>0</v>
      </c>
      <c r="AY69" s="70">
        <v>0</v>
      </c>
      <c r="AZ69" s="70">
        <v>1.3337095130000001E-3</v>
      </c>
      <c r="BA69" s="70">
        <v>1.4729631730000001E-3</v>
      </c>
      <c r="BB69" s="70">
        <v>1.301664454E-3</v>
      </c>
      <c r="BC69" s="70">
        <v>1.2320055180000001E-3</v>
      </c>
      <c r="BD69" s="70">
        <v>0</v>
      </c>
      <c r="BE69" s="70">
        <v>0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4.8279715519999999E-3</v>
      </c>
      <c r="BM69" s="70">
        <v>5.1671035160000007E-3</v>
      </c>
      <c r="BN69" s="70">
        <v>5.4697462890000003E-3</v>
      </c>
      <c r="BO69" s="70">
        <v>5.7573789019999995E-3</v>
      </c>
      <c r="BP69" s="70">
        <v>0</v>
      </c>
      <c r="BQ69" s="70">
        <v>0</v>
      </c>
      <c r="BR69" s="70">
        <v>0</v>
      </c>
      <c r="BS69" s="70">
        <v>0</v>
      </c>
      <c r="BT69" s="70">
        <v>0</v>
      </c>
      <c r="BU69" s="70">
        <v>0</v>
      </c>
      <c r="BV69" s="70">
        <v>0</v>
      </c>
      <c r="BW69" s="70">
        <v>0</v>
      </c>
      <c r="BX69" s="70">
        <v>0</v>
      </c>
      <c r="BY69" s="70">
        <v>0</v>
      </c>
      <c r="BZ69" s="70">
        <v>0</v>
      </c>
      <c r="CA69" s="70">
        <v>0</v>
      </c>
      <c r="CB69" s="70">
        <v>0</v>
      </c>
      <c r="CC69" s="70">
        <v>2.4238320999999999E-5</v>
      </c>
      <c r="CD69" s="70">
        <v>0</v>
      </c>
      <c r="CE69" s="70">
        <v>0</v>
      </c>
      <c r="CF69" s="70">
        <v>0</v>
      </c>
      <c r="CG69" s="70">
        <v>0</v>
      </c>
      <c r="CH69" s="70">
        <v>0</v>
      </c>
      <c r="CI69" s="70">
        <v>0</v>
      </c>
      <c r="CJ69" s="70">
        <v>0</v>
      </c>
      <c r="CK69" s="70">
        <v>0</v>
      </c>
      <c r="CL69" s="70">
        <v>0</v>
      </c>
      <c r="CM69" s="70">
        <v>0</v>
      </c>
    </row>
    <row r="70" spans="1:91" x14ac:dyDescent="0.25">
      <c r="A70" s="72" t="s">
        <v>261</v>
      </c>
      <c r="B70" s="72" t="s">
        <v>47</v>
      </c>
      <c r="C70" s="98">
        <f ca="1">VLOOKUP($B70,AuxPartFluPorc!$B$4:$S$95,AuxPartFluGWh!C$2,FALSE)*HLOOKUP(C$3,AuxLinFluTotGWh!$B$5:$R$10,6,FALSE)</f>
        <v>9.2429268241025451</v>
      </c>
      <c r="D70" s="98">
        <f ca="1">VLOOKUP($B70,AuxPartFluPorc!$B$4:$S$95,AuxPartFluGWh!D$2,FALSE)*HLOOKUP(D$3,AuxLinFluTotGWh!$B$5:$R$10,6,FALSE)</f>
        <v>5.8945427969912076</v>
      </c>
      <c r="E70" s="98">
        <f ca="1">VLOOKUP($B70,AuxPartFluPorc!$B$4:$S$95,AuxPartFluGWh!E$2,FALSE)*HLOOKUP(E$3,AuxLinFluTotGWh!$B$5:$R$10,6,FALSE)</f>
        <v>0.60130071875803148</v>
      </c>
      <c r="F70" s="98">
        <f ca="1">VLOOKUP($B70,AuxPartFluPorc!$B$4:$S$95,AuxPartFluGWh!F$2,FALSE)*HLOOKUP(F$3,AuxLinFluTotGWh!$B$5:$R$10,6,FALSE)</f>
        <v>0.90622160291058751</v>
      </c>
      <c r="G70" s="98">
        <f ca="1">VLOOKUP($B70,AuxPartFluPorc!$B$4:$S$95,AuxPartFluGWh!G$2,FALSE)*HLOOKUP(G$3,AuxLinFluTotGWh!$B$5:$R$10,6,FALSE)</f>
        <v>495.87356902534475</v>
      </c>
      <c r="H70" s="98">
        <f ca="1">VLOOKUP($B70,AuxPartFluPorc!$B$4:$S$95,AuxPartFluGWh!H$2,FALSE)*HLOOKUP(H$3,AuxLinFluTotGWh!$B$5:$R$10,6,FALSE)</f>
        <v>0.89514743727781421</v>
      </c>
      <c r="I70" s="98">
        <f ca="1">VLOOKUP($B70,AuxPartFluPorc!$B$4:$S$95,AuxPartFluGWh!I$2,FALSE)*HLOOKUP(I$3,AuxLinFluTotGWh!$B$5:$R$10,6,FALSE)</f>
        <v>2.9309094613957662</v>
      </c>
      <c r="J70" s="98">
        <f ca="1">VLOOKUP($B70,AuxPartFluPorc!$B$4:$S$95,AuxPartFluGWh!J$2,FALSE)*HLOOKUP(J$3,AuxLinFluTotGWh!$B$5:$R$10,6,FALSE)</f>
        <v>4.1914925288760232</v>
      </c>
      <c r="K70" s="98">
        <f ca="1">VLOOKUP($B70,AuxPartFluPorc!$B$4:$S$95,AuxPartFluGWh!K$2,FALSE)*HLOOKUP(K$3,AuxLinFluTotGWh!$B$5:$R$10,6,FALSE)</f>
        <v>0</v>
      </c>
      <c r="L70" s="98">
        <f ca="1">VLOOKUP($B70,AuxPartFluPorc!$B$4:$S$95,AuxPartFluGWh!L$2,FALSE)*HLOOKUP(L$3,AuxLinFluTotGWh!$B$5:$R$10,6,FALSE)</f>
        <v>0.42595041670227929</v>
      </c>
      <c r="M70" s="98">
        <f ca="1">VLOOKUP($B70,AuxPartFluPorc!$B$4:$S$95,AuxPartFluGWh!M$2,FALSE)*HLOOKUP(M$3,AuxLinFluTotGWh!$B$5:$R$10,6,FALSE)</f>
        <v>1.2703626285785028</v>
      </c>
      <c r="N70" s="98">
        <f ca="1">VLOOKUP($B70,AuxPartFluPorc!$B$4:$S$95,AuxPartFluGWh!N$2,FALSE)*HLOOKUP(N$3,AuxLinFluTotGWh!$B$5:$R$10,6,FALSE)</f>
        <v>0</v>
      </c>
      <c r="O70" s="98">
        <f ca="1">VLOOKUP($B70,AuxPartFluPorc!$B$4:$S$95,AuxPartFluGWh!O$2,FALSE)*HLOOKUP(O$3,AuxLinFluTotGWh!$B$5:$R$10,6,FALSE)</f>
        <v>0</v>
      </c>
      <c r="P70" s="98">
        <f ca="1">VLOOKUP($B70,AuxPartFluPorc!$B$4:$S$95,AuxPartFluGWh!P$2,FALSE)*HLOOKUP(P$3,AuxLinFluTotGWh!$B$5:$R$10,6,FALSE)</f>
        <v>12.677650836250599</v>
      </c>
      <c r="Q70" s="98">
        <f ca="1">VLOOKUP($B70,AuxPartFluPorc!$B$4:$S$95,AuxPartFluGWh!Q$2,FALSE)*HLOOKUP(Q$3,AuxLinFluTotGWh!$B$5:$R$10,6,FALSE)</f>
        <v>11.198578959558677</v>
      </c>
      <c r="R70" s="98">
        <f ca="1">VLOOKUP($B70,AuxPartFluPorc!$B$4:$S$95,AuxPartFluGWh!R$2,FALSE)*HLOOKUP(R$3,AuxLinFluTotGWh!$B$5:$R$10,6,FALSE)</f>
        <v>0</v>
      </c>
      <c r="S70" s="98">
        <f ca="1">VLOOKUP($B70,AuxPartFluPorc!$B$4:$S$95,AuxPartFluGWh!S$2,FALSE)*HLOOKUP(S$3,AuxLinFluTotGWh!$B$5:$R$10,6,FALSE)</f>
        <v>2.6234159001487161E-2</v>
      </c>
      <c r="X70" s="70">
        <v>3.322941837E-3</v>
      </c>
      <c r="Y70" s="70">
        <v>3.5290527829999999E-3</v>
      </c>
      <c r="Z70" s="70">
        <v>3.875629596E-3</v>
      </c>
      <c r="AA70" s="70">
        <v>4.2159361229999999E-3</v>
      </c>
      <c r="AB70" s="70">
        <v>4.1993670039999998E-3</v>
      </c>
      <c r="AC70" s="70">
        <v>4.5762588819999997E-3</v>
      </c>
      <c r="AD70" s="70">
        <v>5.0430125559999999E-3</v>
      </c>
      <c r="AE70" s="70">
        <v>5.526333007E-3</v>
      </c>
      <c r="AF70" s="70">
        <v>1.031337434E-3</v>
      </c>
      <c r="AG70" s="70">
        <v>2.8894366100000002E-4</v>
      </c>
      <c r="AH70" s="70">
        <v>1.61173448E-4</v>
      </c>
      <c r="AI70" s="70">
        <v>1.44044249E-4</v>
      </c>
      <c r="AJ70" s="70">
        <v>1.725432708E-3</v>
      </c>
      <c r="AK70" s="70">
        <v>1.34142582E-4</v>
      </c>
      <c r="AL70" s="70">
        <v>0</v>
      </c>
      <c r="AM70" s="70">
        <v>0</v>
      </c>
      <c r="AN70" s="70">
        <v>0.19454361292899999</v>
      </c>
      <c r="AO70" s="70">
        <v>0.19461913689499999</v>
      </c>
      <c r="AP70" s="70">
        <v>0.19465005362599999</v>
      </c>
      <c r="AQ70" s="70">
        <v>0.19478749923399999</v>
      </c>
      <c r="AR70" s="70">
        <v>2.00837147E-3</v>
      </c>
      <c r="AS70" s="70">
        <v>0</v>
      </c>
      <c r="AT70" s="70">
        <v>0</v>
      </c>
      <c r="AU70" s="70">
        <v>0</v>
      </c>
      <c r="AV70" s="70">
        <v>1.210762639E-3</v>
      </c>
      <c r="AW70" s="70">
        <v>5.2881844299999998E-4</v>
      </c>
      <c r="AX70" s="70">
        <v>2.6543638100000002E-4</v>
      </c>
      <c r="AY70" s="70">
        <v>2.2769346399999999E-4</v>
      </c>
      <c r="AZ70" s="70">
        <v>1.21223041E-3</v>
      </c>
      <c r="BA70" s="70">
        <v>1.3154911470000001E-3</v>
      </c>
      <c r="BB70" s="70">
        <v>1.1310541349999999E-3</v>
      </c>
      <c r="BC70" s="70">
        <v>1.0461736889999999E-3</v>
      </c>
      <c r="BD70" s="70">
        <v>0</v>
      </c>
      <c r="BE70" s="70">
        <v>0</v>
      </c>
      <c r="BF70" s="70">
        <v>0</v>
      </c>
      <c r="BG70" s="70">
        <v>0</v>
      </c>
      <c r="BH70" s="70">
        <v>3.7178217399999998E-4</v>
      </c>
      <c r="BI70" s="70">
        <v>2.2186257E-5</v>
      </c>
      <c r="BJ70" s="70">
        <v>0</v>
      </c>
      <c r="BK70" s="70">
        <v>0</v>
      </c>
      <c r="BL70" s="70">
        <v>1.2862992E-5</v>
      </c>
      <c r="BM70" s="70">
        <v>5.3922076399999996E-4</v>
      </c>
      <c r="BN70" s="70">
        <v>8.1844930800000003E-4</v>
      </c>
      <c r="BO70" s="70">
        <v>9.1252153099999995E-4</v>
      </c>
      <c r="BP70" s="70">
        <v>0</v>
      </c>
      <c r="BQ70" s="70">
        <v>0</v>
      </c>
      <c r="BR70" s="70">
        <v>0</v>
      </c>
      <c r="BS70" s="70">
        <v>0</v>
      </c>
      <c r="BT70" s="70">
        <v>0</v>
      </c>
      <c r="BU70" s="70">
        <v>0</v>
      </c>
      <c r="BV70" s="70">
        <v>0</v>
      </c>
      <c r="BW70" s="70">
        <v>0</v>
      </c>
      <c r="BX70" s="70">
        <v>2.5156566900000001E-3</v>
      </c>
      <c r="BY70" s="70">
        <v>2.6979185019999998E-3</v>
      </c>
      <c r="BZ70" s="70">
        <v>2.851628482E-3</v>
      </c>
      <c r="CA70" s="70">
        <v>2.769688372E-3</v>
      </c>
      <c r="CB70" s="70">
        <v>3.9900718179999997E-3</v>
      </c>
      <c r="CC70" s="70">
        <v>4.3845384809999997E-3</v>
      </c>
      <c r="CD70" s="70">
        <v>4.7696880360000001E-3</v>
      </c>
      <c r="CE70" s="70">
        <v>5.1789145300000002E-3</v>
      </c>
      <c r="CF70" s="70">
        <v>0</v>
      </c>
      <c r="CG70" s="70">
        <v>0</v>
      </c>
      <c r="CH70" s="70">
        <v>0</v>
      </c>
      <c r="CI70" s="70">
        <v>0</v>
      </c>
      <c r="CJ70" s="70">
        <v>0</v>
      </c>
      <c r="CK70" s="70">
        <v>0</v>
      </c>
      <c r="CL70" s="70">
        <v>0</v>
      </c>
      <c r="CM70" s="70">
        <v>0</v>
      </c>
    </row>
    <row r="71" spans="1:91" x14ac:dyDescent="0.25">
      <c r="A71" s="72" t="s">
        <v>261</v>
      </c>
      <c r="B71" s="72" t="s">
        <v>48</v>
      </c>
      <c r="C71" s="98">
        <f ca="1">VLOOKUP($B71,AuxPartFluPorc!$B$4:$S$95,AuxPartFluGWh!C$2,FALSE)*HLOOKUP(C$3,AuxLinFluTotGWh!$B$5:$R$10,6,FALSE)</f>
        <v>7.9999123903767455E-2</v>
      </c>
      <c r="D71" s="98">
        <f ca="1">VLOOKUP($B71,AuxPartFluPorc!$B$4:$S$95,AuxPartFluGWh!D$2,FALSE)*HLOOKUP(D$3,AuxLinFluTotGWh!$B$5:$R$10,6,FALSE)</f>
        <v>5.0786272823845867E-2</v>
      </c>
      <c r="E71" s="98">
        <f ca="1">VLOOKUP($B71,AuxPartFluPorc!$B$4:$S$95,AuxPartFluGWh!E$2,FALSE)*HLOOKUP(E$3,AuxLinFluTotGWh!$B$5:$R$10,6,FALSE)</f>
        <v>0.42808219146678017</v>
      </c>
      <c r="F71" s="98">
        <f ca="1">VLOOKUP($B71,AuxPartFluPorc!$B$4:$S$95,AuxPartFluGWh!F$2,FALSE)*HLOOKUP(F$3,AuxLinFluTotGWh!$B$5:$R$10,6,FALSE)</f>
        <v>2.6185114452431737</v>
      </c>
      <c r="G71" s="98">
        <f ca="1">VLOOKUP($B71,AuxPartFluPorc!$B$4:$S$95,AuxPartFluGWh!G$2,FALSE)*HLOOKUP(G$3,AuxLinFluTotGWh!$B$5:$R$10,6,FALSE)</f>
        <v>0</v>
      </c>
      <c r="H71" s="98">
        <f ca="1">VLOOKUP($B71,AuxPartFluPorc!$B$4:$S$95,AuxPartFluGWh!H$2,FALSE)*HLOOKUP(H$3,AuxLinFluTotGWh!$B$5:$R$10,6,FALSE)</f>
        <v>0.11040469339506004</v>
      </c>
      <c r="I71" s="98">
        <f ca="1">VLOOKUP($B71,AuxPartFluPorc!$B$4:$S$95,AuxPartFluGWh!I$2,FALSE)*HLOOKUP(I$3,AuxLinFluTotGWh!$B$5:$R$10,6,FALSE)</f>
        <v>2.6450125476931059</v>
      </c>
      <c r="J71" s="98">
        <f ca="1">VLOOKUP($B71,AuxPartFluPorc!$B$4:$S$95,AuxPartFluGWh!J$2,FALSE)*HLOOKUP(J$3,AuxLinFluTotGWh!$B$5:$R$10,6,FALSE)</f>
        <v>0.27596418503135017</v>
      </c>
      <c r="K71" s="98">
        <f ca="1">VLOOKUP($B71,AuxPartFluPorc!$B$4:$S$95,AuxPartFluGWh!K$2,FALSE)*HLOOKUP(K$3,AuxLinFluTotGWh!$B$5:$R$10,6,FALSE)</f>
        <v>24.870632097216209</v>
      </c>
      <c r="L71" s="98">
        <f ca="1">VLOOKUP($B71,AuxPartFluPorc!$B$4:$S$95,AuxPartFluGWh!L$2,FALSE)*HLOOKUP(L$3,AuxLinFluTotGWh!$B$5:$R$10,6,FALSE)</f>
        <v>2.4137154918032802</v>
      </c>
      <c r="M71" s="98">
        <f ca="1">VLOOKUP($B71,AuxPartFluPorc!$B$4:$S$95,AuxPartFluGWh!M$2,FALSE)*HLOOKUP(M$3,AuxLinFluTotGWh!$B$5:$R$10,6,FALSE)</f>
        <v>0</v>
      </c>
      <c r="N71" s="98">
        <f ca="1">VLOOKUP($B71,AuxPartFluPorc!$B$4:$S$95,AuxPartFluGWh!N$2,FALSE)*HLOOKUP(N$3,AuxLinFluTotGWh!$B$5:$R$10,6,FALSE)</f>
        <v>0</v>
      </c>
      <c r="O71" s="98">
        <f ca="1">VLOOKUP($B71,AuxPartFluPorc!$B$4:$S$95,AuxPartFluGWh!O$2,FALSE)*HLOOKUP(O$3,AuxLinFluTotGWh!$B$5:$R$10,6,FALSE)</f>
        <v>0</v>
      </c>
      <c r="P71" s="98">
        <f ca="1">VLOOKUP($B71,AuxPartFluPorc!$B$4:$S$95,AuxPartFluGWh!P$2,FALSE)*HLOOKUP(P$3,AuxLinFluTotGWh!$B$5:$R$10,6,FALSE)</f>
        <v>0.11543585062284066</v>
      </c>
      <c r="Q71" s="98">
        <f ca="1">VLOOKUP($B71,AuxPartFluPorc!$B$4:$S$95,AuxPartFluGWh!Q$2,FALSE)*HLOOKUP(Q$3,AuxLinFluTotGWh!$B$5:$R$10,6,FALSE)</f>
        <v>9.8518104821576455E-2</v>
      </c>
      <c r="R71" s="98">
        <f ca="1">VLOOKUP($B71,AuxPartFluPorc!$B$4:$S$95,AuxPartFluGWh!R$2,FALSE)*HLOOKUP(R$3,AuxLinFluTotGWh!$B$5:$R$10,6,FALSE)</f>
        <v>0</v>
      </c>
      <c r="S71" s="98">
        <f ca="1">VLOOKUP($B71,AuxPartFluPorc!$B$4:$S$95,AuxPartFluGWh!S$2,FALSE)*HLOOKUP(S$3,AuxLinFluTotGWh!$B$5:$R$10,6,FALSE)</f>
        <v>0</v>
      </c>
      <c r="X71" s="70">
        <v>5.7184344999999997E-5</v>
      </c>
      <c r="Y71" s="70">
        <v>4.8716812E-5</v>
      </c>
      <c r="Z71" s="70">
        <v>2.3437931999999999E-5</v>
      </c>
      <c r="AA71" s="70">
        <v>0</v>
      </c>
      <c r="AB71" s="70">
        <v>7.2765122999999995E-5</v>
      </c>
      <c r="AC71" s="70">
        <v>6.3226928999999995E-5</v>
      </c>
      <c r="AD71" s="70">
        <v>3.0680586000000001E-5</v>
      </c>
      <c r="AE71" s="70">
        <v>0</v>
      </c>
      <c r="AF71" s="70">
        <v>3.1488857800000001E-4</v>
      </c>
      <c r="AG71" s="70">
        <v>2.7347558199999997E-4</v>
      </c>
      <c r="AH71" s="70">
        <v>2.8190353100000001E-4</v>
      </c>
      <c r="AI71" s="70">
        <v>2.8696871900000002E-4</v>
      </c>
      <c r="AJ71" s="70">
        <v>1.345077893E-3</v>
      </c>
      <c r="AK71" s="70">
        <v>1.3352878049999999E-3</v>
      </c>
      <c r="AL71" s="70">
        <v>1.3675628199999999E-3</v>
      </c>
      <c r="AM71" s="70">
        <v>1.325281704E-3</v>
      </c>
      <c r="AN71" s="70">
        <v>0</v>
      </c>
      <c r="AO71" s="70">
        <v>0</v>
      </c>
      <c r="AP71" s="70">
        <v>0</v>
      </c>
      <c r="AQ71" s="70">
        <v>0</v>
      </c>
      <c r="AR71" s="70">
        <v>2.1358587599999999E-4</v>
      </c>
      <c r="AS71" s="70">
        <v>0</v>
      </c>
      <c r="AT71" s="70">
        <v>1.174079E-5</v>
      </c>
      <c r="AU71" s="70">
        <v>2.2379608E-5</v>
      </c>
      <c r="AV71" s="70">
        <v>4.3548867200000001E-4</v>
      </c>
      <c r="AW71" s="70">
        <v>5.3637108599999999E-4</v>
      </c>
      <c r="AX71" s="70">
        <v>5.2409450400000006E-4</v>
      </c>
      <c r="AY71" s="70">
        <v>5.18965849E-4</v>
      </c>
      <c r="AZ71" s="70">
        <v>2.4653064600000003E-4</v>
      </c>
      <c r="BA71" s="70">
        <v>6.3239087E-5</v>
      </c>
      <c r="BB71" s="70">
        <v>0</v>
      </c>
      <c r="BC71" s="70">
        <v>0</v>
      </c>
      <c r="BD71" s="70">
        <v>7.1878145019999996E-3</v>
      </c>
      <c r="BE71" s="70">
        <v>6.931877417E-3</v>
      </c>
      <c r="BF71" s="70">
        <v>6.4010154420000003E-3</v>
      </c>
      <c r="BG71" s="70">
        <v>6.2992858749999995E-3</v>
      </c>
      <c r="BH71" s="70">
        <v>6.1671246200000005E-4</v>
      </c>
      <c r="BI71" s="70">
        <v>5.3905820199999998E-4</v>
      </c>
      <c r="BJ71" s="70">
        <v>5.4361615800000004E-4</v>
      </c>
      <c r="BK71" s="70">
        <v>5.3309768300000004E-4</v>
      </c>
      <c r="BL71" s="70">
        <v>0</v>
      </c>
      <c r="BM71" s="70">
        <v>0</v>
      </c>
      <c r="BN71" s="70">
        <v>0</v>
      </c>
      <c r="BO71" s="70">
        <v>0</v>
      </c>
      <c r="BP71" s="70">
        <v>0</v>
      </c>
      <c r="BQ71" s="70">
        <v>0</v>
      </c>
      <c r="BR71" s="70">
        <v>0</v>
      </c>
      <c r="BS71" s="70">
        <v>0</v>
      </c>
      <c r="BT71" s="70">
        <v>0</v>
      </c>
      <c r="BU71" s="70">
        <v>0</v>
      </c>
      <c r="BV71" s="70">
        <v>0</v>
      </c>
      <c r="BW71" s="70">
        <v>0</v>
      </c>
      <c r="BX71" s="70">
        <v>4.3588886E-5</v>
      </c>
      <c r="BY71" s="70">
        <v>3.7347617999999997E-5</v>
      </c>
      <c r="BZ71" s="70">
        <v>1.7720178999999999E-5</v>
      </c>
      <c r="CA71" s="70">
        <v>0</v>
      </c>
      <c r="CB71" s="70">
        <v>6.9742833999999999E-5</v>
      </c>
      <c r="CC71" s="70">
        <v>6.1407139000000004E-5</v>
      </c>
      <c r="CD71" s="70">
        <v>3.0046212E-5</v>
      </c>
      <c r="CE71" s="70">
        <v>0</v>
      </c>
      <c r="CF71" s="70">
        <v>0</v>
      </c>
      <c r="CG71" s="70">
        <v>0</v>
      </c>
      <c r="CH71" s="70">
        <v>0</v>
      </c>
      <c r="CI71" s="70">
        <v>0</v>
      </c>
      <c r="CJ71" s="70">
        <v>0</v>
      </c>
      <c r="CK71" s="70">
        <v>0</v>
      </c>
      <c r="CL71" s="70">
        <v>0</v>
      </c>
      <c r="CM71" s="70">
        <v>0</v>
      </c>
    </row>
    <row r="72" spans="1:91" x14ac:dyDescent="0.25">
      <c r="A72" s="72" t="s">
        <v>261</v>
      </c>
      <c r="B72" s="72" t="s">
        <v>49</v>
      </c>
      <c r="C72" s="98">
        <f ca="1">VLOOKUP($B72,AuxPartFluPorc!$B$4:$S$95,AuxPartFluGWh!C$2,FALSE)*HLOOKUP(C$3,AuxLinFluTotGWh!$B$5:$R$10,6,FALSE)</f>
        <v>0.92465066468227808</v>
      </c>
      <c r="D72" s="98">
        <f ca="1">VLOOKUP($B72,AuxPartFluPorc!$B$4:$S$95,AuxPartFluGWh!D$2,FALSE)*HLOOKUP(D$3,AuxLinFluTotGWh!$B$5:$R$10,6,FALSE)</f>
        <v>0.58682041617215364</v>
      </c>
      <c r="E72" s="98">
        <f ca="1">VLOOKUP($B72,AuxPartFluPorc!$B$4:$S$95,AuxPartFluGWh!E$2,FALSE)*HLOOKUP(E$3,AuxLinFluTotGWh!$B$5:$R$10,6,FALSE)</f>
        <v>0</v>
      </c>
      <c r="F72" s="98">
        <f ca="1">VLOOKUP($B72,AuxPartFluPorc!$B$4:$S$95,AuxPartFluGWh!F$2,FALSE)*HLOOKUP(F$3,AuxLinFluTotGWh!$B$5:$R$10,6,FALSE)</f>
        <v>0</v>
      </c>
      <c r="G72" s="98">
        <f ca="1">VLOOKUP($B72,AuxPartFluPorc!$B$4:$S$95,AuxPartFluGWh!G$2,FALSE)*HLOOKUP(G$3,AuxLinFluTotGWh!$B$5:$R$10,6,FALSE)</f>
        <v>0</v>
      </c>
      <c r="H72" s="98">
        <f ca="1">VLOOKUP($B72,AuxPartFluPorc!$B$4:$S$95,AuxPartFluGWh!H$2,FALSE)*HLOOKUP(H$3,AuxLinFluTotGWh!$B$5:$R$10,6,FALSE)</f>
        <v>8.4649257247041941E-3</v>
      </c>
      <c r="I72" s="98">
        <f ca="1">VLOOKUP($B72,AuxPartFluPorc!$B$4:$S$95,AuxPartFluGWh!I$2,FALSE)*HLOOKUP(I$3,AuxLinFluTotGWh!$B$5:$R$10,6,FALSE)</f>
        <v>0</v>
      </c>
      <c r="J72" s="98">
        <f ca="1">VLOOKUP($B72,AuxPartFluPorc!$B$4:$S$95,AuxPartFluGWh!J$2,FALSE)*HLOOKUP(J$3,AuxLinFluTotGWh!$B$5:$R$10,6,FALSE)</f>
        <v>4.9460099363511487</v>
      </c>
      <c r="K72" s="98">
        <f ca="1">VLOOKUP($B72,AuxPartFluPorc!$B$4:$S$95,AuxPartFluGWh!K$2,FALSE)*HLOOKUP(K$3,AuxLinFluTotGWh!$B$5:$R$10,6,FALSE)</f>
        <v>0</v>
      </c>
      <c r="L72" s="98">
        <f ca="1">VLOOKUP($B72,AuxPartFluPorc!$B$4:$S$95,AuxPartFluGWh!L$2,FALSE)*HLOOKUP(L$3,AuxLinFluTotGWh!$B$5:$R$10,6,FALSE)</f>
        <v>0</v>
      </c>
      <c r="M72" s="98">
        <f ca="1">VLOOKUP($B72,AuxPartFluPorc!$B$4:$S$95,AuxPartFluGWh!M$2,FALSE)*HLOOKUP(M$3,AuxLinFluTotGWh!$B$5:$R$10,6,FALSE)</f>
        <v>10.840502480142536</v>
      </c>
      <c r="N72" s="98">
        <f ca="1">VLOOKUP($B72,AuxPartFluPorc!$B$4:$S$95,AuxPartFluGWh!N$2,FALSE)*HLOOKUP(N$3,AuxLinFluTotGWh!$B$5:$R$10,6,FALSE)</f>
        <v>0</v>
      </c>
      <c r="O72" s="98">
        <f ca="1">VLOOKUP($B72,AuxPartFluPorc!$B$4:$S$95,AuxPartFluGWh!O$2,FALSE)*HLOOKUP(O$3,AuxLinFluTotGWh!$B$5:$R$10,6,FALSE)</f>
        <v>0</v>
      </c>
      <c r="P72" s="98">
        <f ca="1">VLOOKUP($B72,AuxPartFluPorc!$B$4:$S$95,AuxPartFluGWh!P$2,FALSE)*HLOOKUP(P$3,AuxLinFluTotGWh!$B$5:$R$10,6,FALSE)</f>
        <v>1.3098949768417263</v>
      </c>
      <c r="Q72" s="98">
        <f ca="1">VLOOKUP($B72,AuxPartFluPorc!$B$4:$S$95,AuxPartFluGWh!Q$2,FALSE)*HLOOKUP(Q$3,AuxLinFluTotGWh!$B$5:$R$10,6,FALSE)</f>
        <v>1.1286336958119016</v>
      </c>
      <c r="R72" s="98">
        <f ca="1">VLOOKUP($B72,AuxPartFluPorc!$B$4:$S$95,AuxPartFluGWh!R$2,FALSE)*HLOOKUP(R$3,AuxLinFluTotGWh!$B$5:$R$10,6,FALSE)</f>
        <v>0</v>
      </c>
      <c r="S72" s="98">
        <f ca="1">VLOOKUP($B72,AuxPartFluPorc!$B$4:$S$95,AuxPartFluGWh!S$2,FALSE)*HLOOKUP(S$3,AuxLinFluTotGWh!$B$5:$R$10,6,FALSE)</f>
        <v>3.0155170911720156E-2</v>
      </c>
      <c r="X72" s="70">
        <v>5.1664985099999995E-4</v>
      </c>
      <c r="Y72" s="70">
        <v>5.5910506100000004E-4</v>
      </c>
      <c r="Z72" s="70">
        <v>2.6669793599999998E-4</v>
      </c>
      <c r="AA72" s="70">
        <v>1.5248195599999999E-4</v>
      </c>
      <c r="AB72" s="70">
        <v>6.5273643000000002E-4</v>
      </c>
      <c r="AC72" s="70">
        <v>7.2511753899999996E-4</v>
      </c>
      <c r="AD72" s="70">
        <v>3.4810264300000001E-4</v>
      </c>
      <c r="AE72" s="70">
        <v>1.99896603E-4</v>
      </c>
      <c r="AF72" s="70">
        <v>0</v>
      </c>
      <c r="AG72" s="70">
        <v>0</v>
      </c>
      <c r="AH72" s="70">
        <v>0</v>
      </c>
      <c r="AI72" s="70">
        <v>0</v>
      </c>
      <c r="AJ72" s="70">
        <v>0</v>
      </c>
      <c r="AK72" s="70">
        <v>0</v>
      </c>
      <c r="AL72" s="70">
        <v>0</v>
      </c>
      <c r="AM72" s="70">
        <v>0</v>
      </c>
      <c r="AN72" s="70">
        <v>0</v>
      </c>
      <c r="AO72" s="70">
        <v>0</v>
      </c>
      <c r="AP72" s="70">
        <v>0</v>
      </c>
      <c r="AQ72" s="70">
        <v>0</v>
      </c>
      <c r="AR72" s="70">
        <v>0</v>
      </c>
      <c r="AS72" s="70">
        <v>0</v>
      </c>
      <c r="AT72" s="70">
        <v>0</v>
      </c>
      <c r="AU72" s="70">
        <v>1.8992084E-5</v>
      </c>
      <c r="AV72" s="70">
        <v>0</v>
      </c>
      <c r="AW72" s="70">
        <v>0</v>
      </c>
      <c r="AX72" s="70">
        <v>0</v>
      </c>
      <c r="AY72" s="70">
        <v>0</v>
      </c>
      <c r="AZ72" s="70">
        <v>1.4872543239999999E-3</v>
      </c>
      <c r="BA72" s="70">
        <v>1.5587545510000001E-3</v>
      </c>
      <c r="BB72" s="70">
        <v>1.315401309E-3</v>
      </c>
      <c r="BC72" s="70">
        <v>1.1904848099999999E-3</v>
      </c>
      <c r="BD72" s="70">
        <v>0</v>
      </c>
      <c r="BE72" s="70">
        <v>0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4.8231573489999997E-3</v>
      </c>
      <c r="BM72" s="70">
        <v>4.8141924970000003E-3</v>
      </c>
      <c r="BN72" s="70">
        <v>4.8991096800000003E-3</v>
      </c>
      <c r="BO72" s="70">
        <v>4.9457406290000002E-3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v>0</v>
      </c>
      <c r="BX72" s="70">
        <v>3.8985779000000001E-4</v>
      </c>
      <c r="BY72" s="70">
        <v>4.2852753099999999E-4</v>
      </c>
      <c r="BZ72" s="70">
        <v>2.00095498E-4</v>
      </c>
      <c r="CA72" s="70">
        <v>1.01014492E-4</v>
      </c>
      <c r="CB72" s="70">
        <v>6.2171846800000003E-4</v>
      </c>
      <c r="CC72" s="70">
        <v>7.0110289300000001E-4</v>
      </c>
      <c r="CD72" s="70">
        <v>3.3560378399999998E-4</v>
      </c>
      <c r="CE72" s="70">
        <v>1.88255182E-4</v>
      </c>
      <c r="CF72" s="70">
        <v>0</v>
      </c>
      <c r="CG72" s="70">
        <v>0</v>
      </c>
      <c r="CH72" s="70">
        <v>0</v>
      </c>
      <c r="CI72" s="70">
        <v>0</v>
      </c>
      <c r="CJ72" s="70">
        <v>0</v>
      </c>
      <c r="CK72" s="70">
        <v>0</v>
      </c>
      <c r="CL72" s="70">
        <v>0</v>
      </c>
      <c r="CM72" s="70">
        <v>0</v>
      </c>
    </row>
    <row r="73" spans="1:91" x14ac:dyDescent="0.25">
      <c r="A73" s="72" t="s">
        <v>261</v>
      </c>
      <c r="B73" s="72" t="s">
        <v>50</v>
      </c>
      <c r="C73" s="98">
        <f ca="1">VLOOKUP($B73,AuxPartFluPorc!$B$4:$S$95,AuxPartFluGWh!C$2,FALSE)*HLOOKUP(C$3,AuxLinFluTotGWh!$B$5:$R$10,6,FALSE)</f>
        <v>0</v>
      </c>
      <c r="D73" s="98">
        <f ca="1">VLOOKUP($B73,AuxPartFluPorc!$B$4:$S$95,AuxPartFluGWh!D$2,FALSE)*HLOOKUP(D$3,AuxLinFluTotGWh!$B$5:$R$10,6,FALSE)</f>
        <v>0</v>
      </c>
      <c r="E73" s="98">
        <f ca="1">VLOOKUP($B73,AuxPartFluPorc!$B$4:$S$95,AuxPartFluGWh!E$2,FALSE)*HLOOKUP(E$3,AuxLinFluTotGWh!$B$5:$R$10,6,FALSE)</f>
        <v>14.750349185182012</v>
      </c>
      <c r="F73" s="98">
        <f ca="1">VLOOKUP($B73,AuxPartFluPorc!$B$4:$S$95,AuxPartFluGWh!F$2,FALSE)*HLOOKUP(F$3,AuxLinFluTotGWh!$B$5:$R$10,6,FALSE)</f>
        <v>0</v>
      </c>
      <c r="G73" s="98">
        <f ca="1">VLOOKUP($B73,AuxPartFluPorc!$B$4:$S$95,AuxPartFluGWh!G$2,FALSE)*HLOOKUP(G$3,AuxLinFluTotGWh!$B$5:$R$10,6,FALSE)</f>
        <v>0</v>
      </c>
      <c r="H73" s="98">
        <f ca="1">VLOOKUP($B73,AuxPartFluPorc!$B$4:$S$95,AuxPartFluGWh!H$2,FALSE)*HLOOKUP(H$3,AuxLinFluTotGWh!$B$5:$R$10,6,FALSE)</f>
        <v>21.819766294042818</v>
      </c>
      <c r="I73" s="98">
        <f ca="1">VLOOKUP($B73,AuxPartFluPorc!$B$4:$S$95,AuxPartFluGWh!I$2,FALSE)*HLOOKUP(I$3,AuxLinFluTotGWh!$B$5:$R$10,6,FALSE)</f>
        <v>84.374380971229812</v>
      </c>
      <c r="J73" s="98">
        <f ca="1">VLOOKUP($B73,AuxPartFluPorc!$B$4:$S$95,AuxPartFluGWh!J$2,FALSE)*HLOOKUP(J$3,AuxLinFluTotGWh!$B$5:$R$10,6,FALSE)</f>
        <v>10.177791649091612</v>
      </c>
      <c r="K73" s="98">
        <f ca="1">VLOOKUP($B73,AuxPartFluPorc!$B$4:$S$95,AuxPartFluGWh!K$2,FALSE)*HLOOKUP(K$3,AuxLinFluTotGWh!$B$5:$R$10,6,FALSE)</f>
        <v>0</v>
      </c>
      <c r="L73" s="98">
        <f ca="1">VLOOKUP($B73,AuxPartFluPorc!$B$4:$S$95,AuxPartFluGWh!L$2,FALSE)*HLOOKUP(L$3,AuxLinFluTotGWh!$B$5:$R$10,6,FALSE)</f>
        <v>0</v>
      </c>
      <c r="M73" s="98">
        <f ca="1">VLOOKUP($B73,AuxPartFluPorc!$B$4:$S$95,AuxPartFluGWh!M$2,FALSE)*HLOOKUP(M$3,AuxLinFluTotGWh!$B$5:$R$10,6,FALSE)</f>
        <v>35.645472658758564</v>
      </c>
      <c r="N73" s="98">
        <f ca="1">VLOOKUP($B73,AuxPartFluPorc!$B$4:$S$95,AuxPartFluGWh!N$2,FALSE)*HLOOKUP(N$3,AuxLinFluTotGWh!$B$5:$R$10,6,FALSE)</f>
        <v>0</v>
      </c>
      <c r="O73" s="98">
        <f ca="1">VLOOKUP($B73,AuxPartFluPorc!$B$4:$S$95,AuxPartFluGWh!O$2,FALSE)*HLOOKUP(O$3,AuxLinFluTotGWh!$B$5:$R$10,6,FALSE)</f>
        <v>0</v>
      </c>
      <c r="P73" s="98">
        <f ca="1">VLOOKUP($B73,AuxPartFluPorc!$B$4:$S$95,AuxPartFluGWh!P$2,FALSE)*HLOOKUP(P$3,AuxLinFluTotGWh!$B$5:$R$10,6,FALSE)</f>
        <v>0</v>
      </c>
      <c r="Q73" s="98">
        <f ca="1">VLOOKUP($B73,AuxPartFluPorc!$B$4:$S$95,AuxPartFluGWh!Q$2,FALSE)*HLOOKUP(Q$3,AuxLinFluTotGWh!$B$5:$R$10,6,FALSE)</f>
        <v>0</v>
      </c>
      <c r="R73" s="98">
        <f ca="1">VLOOKUP($B73,AuxPartFluPorc!$B$4:$S$95,AuxPartFluGWh!R$2,FALSE)*HLOOKUP(R$3,AuxLinFluTotGWh!$B$5:$R$10,6,FALSE)</f>
        <v>0</v>
      </c>
      <c r="S73" s="98">
        <f ca="1">VLOOKUP($B73,AuxPartFluPorc!$B$4:$S$95,AuxPartFluGWh!S$2,FALSE)*HLOOKUP(S$3,AuxLinFluTotGWh!$B$5:$R$10,6,FALSE)</f>
        <v>6.14200469736094E-2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0">
        <v>0</v>
      </c>
      <c r="AF73" s="70">
        <v>8.7228777119999993E-3</v>
      </c>
      <c r="AG73" s="70">
        <v>9.7120913329999999E-3</v>
      </c>
      <c r="AH73" s="70">
        <v>1.067887455E-2</v>
      </c>
      <c r="AI73" s="70">
        <v>1.0760838131000001E-2</v>
      </c>
      <c r="AJ73" s="70">
        <v>0</v>
      </c>
      <c r="AK73" s="70">
        <v>0</v>
      </c>
      <c r="AL73" s="70">
        <v>0</v>
      </c>
      <c r="AM73" s="70">
        <v>0</v>
      </c>
      <c r="AN73" s="70">
        <v>0</v>
      </c>
      <c r="AO73" s="70">
        <v>0</v>
      </c>
      <c r="AP73" s="70">
        <v>0</v>
      </c>
      <c r="AQ73" s="70">
        <v>0</v>
      </c>
      <c r="AR73" s="70">
        <v>9.2939390990000002E-3</v>
      </c>
      <c r="AS73" s="70">
        <v>1.4118782799E-2</v>
      </c>
      <c r="AT73" s="70">
        <v>1.344748787E-2</v>
      </c>
      <c r="AU73" s="70">
        <v>1.2095073219E-2</v>
      </c>
      <c r="AV73" s="70">
        <v>1.1350290483E-2</v>
      </c>
      <c r="AW73" s="70">
        <v>1.7374112561999999E-2</v>
      </c>
      <c r="AX73" s="70">
        <v>1.7952996578000001E-2</v>
      </c>
      <c r="AY73" s="70">
        <v>1.7597394544E-2</v>
      </c>
      <c r="AZ73" s="70">
        <v>3.0371470249999999E-3</v>
      </c>
      <c r="BA73" s="70">
        <v>3.2002671719999999E-3</v>
      </c>
      <c r="BB73" s="70">
        <v>2.7165384929999999E-3</v>
      </c>
      <c r="BC73" s="70">
        <v>2.4706160499999999E-3</v>
      </c>
      <c r="BD73" s="70">
        <v>0</v>
      </c>
      <c r="BE73" s="70">
        <v>0</v>
      </c>
      <c r="BF73" s="70">
        <v>0</v>
      </c>
      <c r="BG73" s="70">
        <v>0</v>
      </c>
      <c r="BH73" s="70">
        <v>0</v>
      </c>
      <c r="BI73" s="70">
        <v>0</v>
      </c>
      <c r="BJ73" s="70">
        <v>0</v>
      </c>
      <c r="BK73" s="70">
        <v>0</v>
      </c>
      <c r="BL73" s="70">
        <v>1.5145326365E-2</v>
      </c>
      <c r="BM73" s="70">
        <v>1.5991248598999998E-2</v>
      </c>
      <c r="BN73" s="70">
        <v>1.6408994331000001E-2</v>
      </c>
      <c r="BO73" s="70">
        <v>1.6515320339000002E-2</v>
      </c>
      <c r="BP73" s="70">
        <v>0</v>
      </c>
      <c r="BQ73" s="70">
        <v>0</v>
      </c>
      <c r="BR73" s="70">
        <v>0</v>
      </c>
      <c r="BS73" s="70">
        <v>0</v>
      </c>
      <c r="BT73" s="70">
        <v>0</v>
      </c>
      <c r="BU73" s="70">
        <v>0</v>
      </c>
      <c r="BV73" s="70">
        <v>0</v>
      </c>
      <c r="BW73" s="70">
        <v>0</v>
      </c>
      <c r="BX73" s="70">
        <v>0</v>
      </c>
      <c r="BY73" s="70">
        <v>0</v>
      </c>
      <c r="BZ73" s="70">
        <v>0</v>
      </c>
      <c r="CA73" s="70">
        <v>0</v>
      </c>
      <c r="CB73" s="70">
        <v>0</v>
      </c>
      <c r="CC73" s="70">
        <v>0</v>
      </c>
      <c r="CD73" s="70">
        <v>0</v>
      </c>
      <c r="CE73" s="70">
        <v>0</v>
      </c>
      <c r="CF73" s="70">
        <v>0</v>
      </c>
      <c r="CG73" s="70">
        <v>0</v>
      </c>
      <c r="CH73" s="70">
        <v>0</v>
      </c>
      <c r="CI73" s="70">
        <v>0</v>
      </c>
      <c r="CJ73" s="70">
        <v>0</v>
      </c>
      <c r="CK73" s="70">
        <v>0</v>
      </c>
      <c r="CL73" s="70">
        <v>0</v>
      </c>
      <c r="CM73" s="70">
        <v>0</v>
      </c>
    </row>
    <row r="74" spans="1:91" x14ac:dyDescent="0.25">
      <c r="A74" s="72" t="s">
        <v>261</v>
      </c>
      <c r="B74" s="72" t="s">
        <v>51</v>
      </c>
      <c r="C74" s="98">
        <f ca="1">VLOOKUP($B74,AuxPartFluPorc!$B$4:$S$95,AuxPartFluGWh!C$2,FALSE)*HLOOKUP(C$3,AuxLinFluTotGWh!$B$5:$R$10,6,FALSE)</f>
        <v>0</v>
      </c>
      <c r="D74" s="98">
        <f ca="1">VLOOKUP($B74,AuxPartFluPorc!$B$4:$S$95,AuxPartFluGWh!D$2,FALSE)*HLOOKUP(D$3,AuxLinFluTotGWh!$B$5:$R$10,6,FALSE)</f>
        <v>0</v>
      </c>
      <c r="E74" s="98">
        <f ca="1">VLOOKUP($B74,AuxPartFluPorc!$B$4:$S$95,AuxPartFluGWh!E$2,FALSE)*HLOOKUP(E$3,AuxLinFluTotGWh!$B$5:$R$10,6,FALSE)</f>
        <v>0</v>
      </c>
      <c r="F74" s="98">
        <f ca="1">VLOOKUP($B74,AuxPartFluPorc!$B$4:$S$95,AuxPartFluGWh!F$2,FALSE)*HLOOKUP(F$3,AuxLinFluTotGWh!$B$5:$R$10,6,FALSE)</f>
        <v>0</v>
      </c>
      <c r="G74" s="98">
        <f ca="1">VLOOKUP($B74,AuxPartFluPorc!$B$4:$S$95,AuxPartFluGWh!G$2,FALSE)*HLOOKUP(G$3,AuxLinFluTotGWh!$B$5:$R$10,6,FALSE)</f>
        <v>0</v>
      </c>
      <c r="H74" s="98">
        <f ca="1">VLOOKUP($B74,AuxPartFluPorc!$B$4:$S$95,AuxPartFluGWh!H$2,FALSE)*HLOOKUP(H$3,AuxLinFluTotGWh!$B$5:$R$10,6,FALSE)</f>
        <v>5.7517502441816628</v>
      </c>
      <c r="I74" s="98">
        <f ca="1">VLOOKUP($B74,AuxPartFluPorc!$B$4:$S$95,AuxPartFluGWh!I$2,FALSE)*HLOOKUP(I$3,AuxLinFluTotGWh!$B$5:$R$10,6,FALSE)</f>
        <v>0</v>
      </c>
      <c r="J74" s="98">
        <f ca="1">VLOOKUP($B74,AuxPartFluPorc!$B$4:$S$95,AuxPartFluGWh!J$2,FALSE)*HLOOKUP(J$3,AuxLinFluTotGWh!$B$5:$R$10,6,FALSE)</f>
        <v>7.5976934977470618</v>
      </c>
      <c r="K74" s="98">
        <f ca="1">VLOOKUP($B74,AuxPartFluPorc!$B$4:$S$95,AuxPartFluGWh!K$2,FALSE)*HLOOKUP(K$3,AuxLinFluTotGWh!$B$5:$R$10,6,FALSE)</f>
        <v>0</v>
      </c>
      <c r="L74" s="98">
        <f ca="1">VLOOKUP($B74,AuxPartFluPorc!$B$4:$S$95,AuxPartFluGWh!L$2,FALSE)*HLOOKUP(L$3,AuxLinFluTotGWh!$B$5:$R$10,6,FALSE)</f>
        <v>0</v>
      </c>
      <c r="M74" s="98">
        <f ca="1">VLOOKUP($B74,AuxPartFluPorc!$B$4:$S$95,AuxPartFluGWh!M$2,FALSE)*HLOOKUP(M$3,AuxLinFluTotGWh!$B$5:$R$10,6,FALSE)</f>
        <v>21.131458943390118</v>
      </c>
      <c r="N74" s="98">
        <f ca="1">VLOOKUP($B74,AuxPartFluPorc!$B$4:$S$95,AuxPartFluGWh!N$2,FALSE)*HLOOKUP(N$3,AuxLinFluTotGWh!$B$5:$R$10,6,FALSE)</f>
        <v>0</v>
      </c>
      <c r="O74" s="98">
        <f ca="1">VLOOKUP($B74,AuxPartFluPorc!$B$4:$S$95,AuxPartFluGWh!O$2,FALSE)*HLOOKUP(O$3,AuxLinFluTotGWh!$B$5:$R$10,6,FALSE)</f>
        <v>0</v>
      </c>
      <c r="P74" s="98">
        <f ca="1">VLOOKUP($B74,AuxPartFluPorc!$B$4:$S$95,AuxPartFluGWh!P$2,FALSE)*HLOOKUP(P$3,AuxLinFluTotGWh!$B$5:$R$10,6,FALSE)</f>
        <v>0</v>
      </c>
      <c r="Q74" s="98">
        <f ca="1">VLOOKUP($B74,AuxPartFluPorc!$B$4:$S$95,AuxPartFluGWh!Q$2,FALSE)*HLOOKUP(Q$3,AuxLinFluTotGWh!$B$5:$R$10,6,FALSE)</f>
        <v>0</v>
      </c>
      <c r="R74" s="98">
        <f ca="1">VLOOKUP($B74,AuxPartFluPorc!$B$4:$S$95,AuxPartFluGWh!R$2,FALSE)*HLOOKUP(R$3,AuxLinFluTotGWh!$B$5:$R$10,6,FALSE)</f>
        <v>0</v>
      </c>
      <c r="S74" s="98">
        <f ca="1">VLOOKUP($B74,AuxPartFluPorc!$B$4:$S$95,AuxPartFluGWh!S$2,FALSE)*HLOOKUP(S$3,AuxLinFluTotGWh!$B$5:$R$10,6,FALSE)</f>
        <v>4.5434878726721688E-2</v>
      </c>
      <c r="X74" s="70">
        <v>0</v>
      </c>
      <c r="Y74" s="70">
        <v>0</v>
      </c>
      <c r="Z74" s="70">
        <v>0</v>
      </c>
      <c r="AA74" s="70">
        <v>0</v>
      </c>
      <c r="AB74" s="70">
        <v>0</v>
      </c>
      <c r="AC74" s="70">
        <v>0</v>
      </c>
      <c r="AD74" s="70">
        <v>0</v>
      </c>
      <c r="AE74" s="70">
        <v>0</v>
      </c>
      <c r="AF74" s="70">
        <v>0</v>
      </c>
      <c r="AG74" s="70">
        <v>0</v>
      </c>
      <c r="AH74" s="70">
        <v>0</v>
      </c>
      <c r="AI74" s="70">
        <v>0</v>
      </c>
      <c r="AJ74" s="70">
        <v>0</v>
      </c>
      <c r="AK74" s="70">
        <v>0</v>
      </c>
      <c r="AL74" s="70">
        <v>0</v>
      </c>
      <c r="AM74" s="70">
        <v>0</v>
      </c>
      <c r="AN74" s="70">
        <v>0</v>
      </c>
      <c r="AO74" s="70">
        <v>0</v>
      </c>
      <c r="AP74" s="70">
        <v>0</v>
      </c>
      <c r="AQ74" s="70">
        <v>0</v>
      </c>
      <c r="AR74" s="70">
        <v>1.492731054E-3</v>
      </c>
      <c r="AS74" s="70">
        <v>3.5561892249999999E-3</v>
      </c>
      <c r="AT74" s="70">
        <v>4.0129497230000002E-3</v>
      </c>
      <c r="AU74" s="70">
        <v>3.8428768719999998E-3</v>
      </c>
      <c r="AV74" s="70">
        <v>0</v>
      </c>
      <c r="AW74" s="70">
        <v>0</v>
      </c>
      <c r="AX74" s="70">
        <v>0</v>
      </c>
      <c r="AY74" s="70">
        <v>0</v>
      </c>
      <c r="AZ74" s="70">
        <v>2.2425465360000002E-3</v>
      </c>
      <c r="BA74" s="70">
        <v>2.3905714680000001E-3</v>
      </c>
      <c r="BB74" s="70">
        <v>2.039738264E-3</v>
      </c>
      <c r="BC74" s="70">
        <v>1.855552902E-3</v>
      </c>
      <c r="BD74" s="70">
        <v>0</v>
      </c>
      <c r="BE74" s="70">
        <v>0</v>
      </c>
      <c r="BF74" s="70">
        <v>0</v>
      </c>
      <c r="BG74" s="70">
        <v>0</v>
      </c>
      <c r="BH74" s="70">
        <v>0</v>
      </c>
      <c r="BI74" s="70">
        <v>0</v>
      </c>
      <c r="BJ74" s="70">
        <v>0</v>
      </c>
      <c r="BK74" s="70">
        <v>0</v>
      </c>
      <c r="BL74" s="70">
        <v>9.1180810770000002E-3</v>
      </c>
      <c r="BM74" s="70">
        <v>9.4462156669999995E-3</v>
      </c>
      <c r="BN74" s="70">
        <v>9.656338825000001E-3</v>
      </c>
      <c r="BO74" s="70">
        <v>9.7561384279999993E-3</v>
      </c>
      <c r="BP74" s="70">
        <v>0</v>
      </c>
      <c r="BQ74" s="70">
        <v>0</v>
      </c>
      <c r="BR74" s="70">
        <v>0</v>
      </c>
      <c r="BS74" s="70">
        <v>0</v>
      </c>
      <c r="BT74" s="70">
        <v>0</v>
      </c>
      <c r="BU74" s="70">
        <v>0</v>
      </c>
      <c r="BV74" s="70">
        <v>0</v>
      </c>
      <c r="BW74" s="70">
        <v>0</v>
      </c>
      <c r="BX74" s="70">
        <v>0</v>
      </c>
      <c r="BY74" s="70">
        <v>0</v>
      </c>
      <c r="BZ74" s="70">
        <v>0</v>
      </c>
      <c r="CA74" s="70">
        <v>0</v>
      </c>
      <c r="CB74" s="70">
        <v>0</v>
      </c>
      <c r="CC74" s="70">
        <v>0</v>
      </c>
      <c r="CD74" s="70">
        <v>0</v>
      </c>
      <c r="CE74" s="70">
        <v>0</v>
      </c>
      <c r="CF74" s="70">
        <v>0</v>
      </c>
      <c r="CG74" s="70">
        <v>0</v>
      </c>
      <c r="CH74" s="70">
        <v>0</v>
      </c>
      <c r="CI74" s="70">
        <v>0</v>
      </c>
      <c r="CJ74" s="70">
        <v>0</v>
      </c>
      <c r="CK74" s="70">
        <v>0</v>
      </c>
      <c r="CL74" s="70">
        <v>0</v>
      </c>
      <c r="CM74" s="70">
        <v>0</v>
      </c>
    </row>
    <row r="75" spans="1:91" x14ac:dyDescent="0.25">
      <c r="A75" s="72" t="s">
        <v>261</v>
      </c>
      <c r="B75" s="72" t="s">
        <v>52</v>
      </c>
      <c r="C75" s="98">
        <f ca="1">VLOOKUP($B75,AuxPartFluPorc!$B$4:$S$95,AuxPartFluGWh!C$2,FALSE)*HLOOKUP(C$3,AuxLinFluTotGWh!$B$5:$R$10,6,FALSE)</f>
        <v>0.73089660012309254</v>
      </c>
      <c r="D75" s="98">
        <f ca="1">VLOOKUP($B75,AuxPartFluPorc!$B$4:$S$95,AuxPartFluGWh!D$2,FALSE)*HLOOKUP(D$3,AuxLinFluTotGWh!$B$5:$R$10,6,FALSE)</f>
        <v>0.46425116119832477</v>
      </c>
      <c r="E75" s="98">
        <f ca="1">VLOOKUP($B75,AuxPartFluPorc!$B$4:$S$95,AuxPartFluGWh!E$2,FALSE)*HLOOKUP(E$3,AuxLinFluTotGWh!$B$5:$R$10,6,FALSE)</f>
        <v>0</v>
      </c>
      <c r="F75" s="98">
        <f ca="1">VLOOKUP($B75,AuxPartFluPorc!$B$4:$S$95,AuxPartFluGWh!F$2,FALSE)*HLOOKUP(F$3,AuxLinFluTotGWh!$B$5:$R$10,6,FALSE)</f>
        <v>0</v>
      </c>
      <c r="G75" s="98">
        <f ca="1">VLOOKUP($B75,AuxPartFluPorc!$B$4:$S$95,AuxPartFluGWh!G$2,FALSE)*HLOOKUP(G$3,AuxLinFluTotGWh!$B$5:$R$10,6,FALSE)</f>
        <v>0</v>
      </c>
      <c r="H75" s="98">
        <f ca="1">VLOOKUP($B75,AuxPartFluPorc!$B$4:$S$95,AuxPartFluGWh!H$2,FALSE)*HLOOKUP(H$3,AuxLinFluTotGWh!$B$5:$R$10,6,FALSE)</f>
        <v>6.0708554621297468E-3</v>
      </c>
      <c r="I75" s="98">
        <f ca="1">VLOOKUP($B75,AuxPartFluPorc!$B$4:$S$95,AuxPartFluGWh!I$2,FALSE)*HLOOKUP(I$3,AuxLinFluTotGWh!$B$5:$R$10,6,FALSE)</f>
        <v>0</v>
      </c>
      <c r="J75" s="98">
        <f ca="1">VLOOKUP($B75,AuxPartFluPorc!$B$4:$S$95,AuxPartFluGWh!J$2,FALSE)*HLOOKUP(J$3,AuxLinFluTotGWh!$B$5:$R$10,6,FALSE)</f>
        <v>3.957411417180233</v>
      </c>
      <c r="K75" s="98">
        <f ca="1">VLOOKUP($B75,AuxPartFluPorc!$B$4:$S$95,AuxPartFluGWh!K$2,FALSE)*HLOOKUP(K$3,AuxLinFluTotGWh!$B$5:$R$10,6,FALSE)</f>
        <v>0</v>
      </c>
      <c r="L75" s="98">
        <f ca="1">VLOOKUP($B75,AuxPartFluPorc!$B$4:$S$95,AuxPartFluGWh!L$2,FALSE)*HLOOKUP(L$3,AuxLinFluTotGWh!$B$5:$R$10,6,FALSE)</f>
        <v>0</v>
      </c>
      <c r="M75" s="98">
        <f ca="1">VLOOKUP($B75,AuxPartFluPorc!$B$4:$S$95,AuxPartFluGWh!M$2,FALSE)*HLOOKUP(M$3,AuxLinFluTotGWh!$B$5:$R$10,6,FALSE)</f>
        <v>8.7540847812631117</v>
      </c>
      <c r="N75" s="98">
        <f ca="1">VLOOKUP($B75,AuxPartFluPorc!$B$4:$S$95,AuxPartFluGWh!N$2,FALSE)*HLOOKUP(N$3,AuxLinFluTotGWh!$B$5:$R$10,6,FALSE)</f>
        <v>0</v>
      </c>
      <c r="O75" s="98">
        <f ca="1">VLOOKUP($B75,AuxPartFluPorc!$B$4:$S$95,AuxPartFluGWh!O$2,FALSE)*HLOOKUP(O$3,AuxLinFluTotGWh!$B$5:$R$10,6,FALSE)</f>
        <v>0</v>
      </c>
      <c r="P75" s="98">
        <f ca="1">VLOOKUP($B75,AuxPartFluPorc!$B$4:$S$95,AuxPartFluGWh!P$2,FALSE)*HLOOKUP(P$3,AuxLinFluTotGWh!$B$5:$R$10,6,FALSE)</f>
        <v>1.0333589063335276</v>
      </c>
      <c r="Q75" s="98">
        <f ca="1">VLOOKUP($B75,AuxPartFluPorc!$B$4:$S$95,AuxPartFluGWh!Q$2,FALSE)*HLOOKUP(Q$3,AuxLinFluTotGWh!$B$5:$R$10,6,FALSE)</f>
        <v>0.89330462955410217</v>
      </c>
      <c r="R75" s="98">
        <f ca="1">VLOOKUP($B75,AuxPartFluPorc!$B$4:$S$95,AuxPartFluGWh!R$2,FALSE)*HLOOKUP(R$3,AuxLinFluTotGWh!$B$5:$R$10,6,FALSE)</f>
        <v>0</v>
      </c>
      <c r="S75" s="98">
        <f ca="1">VLOOKUP($B75,AuxPartFluPorc!$B$4:$S$95,AuxPartFluGWh!S$2,FALSE)*HLOOKUP(S$3,AuxLinFluTotGWh!$B$5:$R$10,6,FALSE)</f>
        <v>1.8769448329851612E-2</v>
      </c>
      <c r="X75" s="70">
        <v>3.88588052E-4</v>
      </c>
      <c r="Y75" s="70">
        <v>4.3377296199999997E-4</v>
      </c>
      <c r="Z75" s="70">
        <v>2.2402766500000001E-4</v>
      </c>
      <c r="AA75" s="70">
        <v>1.3529301699999999E-4</v>
      </c>
      <c r="AB75" s="70">
        <v>4.9091209199999999E-4</v>
      </c>
      <c r="AC75" s="70">
        <v>5.62727666E-4</v>
      </c>
      <c r="AD75" s="70">
        <v>2.92562234E-4</v>
      </c>
      <c r="AE75" s="70">
        <v>1.7739801700000001E-4</v>
      </c>
      <c r="AF75" s="70">
        <v>0</v>
      </c>
      <c r="AG75" s="70">
        <v>0</v>
      </c>
      <c r="AH75" s="70">
        <v>0</v>
      </c>
      <c r="AI75" s="70">
        <v>0</v>
      </c>
      <c r="AJ75" s="70">
        <v>0</v>
      </c>
      <c r="AK75" s="70">
        <v>0</v>
      </c>
      <c r="AL75" s="70">
        <v>0</v>
      </c>
      <c r="AM75" s="70">
        <v>0</v>
      </c>
      <c r="AN75" s="70">
        <v>0</v>
      </c>
      <c r="AO75" s="70">
        <v>0</v>
      </c>
      <c r="AP75" s="70">
        <v>0</v>
      </c>
      <c r="AQ75" s="70">
        <v>0</v>
      </c>
      <c r="AR75" s="70">
        <v>0</v>
      </c>
      <c r="AS75" s="70">
        <v>0</v>
      </c>
      <c r="AT75" s="70">
        <v>0</v>
      </c>
      <c r="AU75" s="70">
        <v>1.3620697999999999E-5</v>
      </c>
      <c r="AV75" s="70">
        <v>0</v>
      </c>
      <c r="AW75" s="70">
        <v>0</v>
      </c>
      <c r="AX75" s="70">
        <v>0</v>
      </c>
      <c r="AY75" s="70">
        <v>0</v>
      </c>
      <c r="AZ75" s="70">
        <v>1.0940376180000001E-3</v>
      </c>
      <c r="BA75" s="70">
        <v>1.218481151E-3</v>
      </c>
      <c r="BB75" s="70">
        <v>1.0859002649999999E-3</v>
      </c>
      <c r="BC75" s="70">
        <v>1.043774354E-3</v>
      </c>
      <c r="BD75" s="70">
        <v>0</v>
      </c>
      <c r="BE75" s="70">
        <v>0</v>
      </c>
      <c r="BF75" s="70">
        <v>0</v>
      </c>
      <c r="BG75" s="70">
        <v>0</v>
      </c>
      <c r="BH75" s="70">
        <v>0</v>
      </c>
      <c r="BI75" s="70">
        <v>0</v>
      </c>
      <c r="BJ75" s="70">
        <v>0</v>
      </c>
      <c r="BK75" s="70">
        <v>0</v>
      </c>
      <c r="BL75" s="70">
        <v>3.5639191640000002E-3</v>
      </c>
      <c r="BM75" s="70">
        <v>3.7757586019999999E-3</v>
      </c>
      <c r="BN75" s="70">
        <v>4.0491974369999996E-3</v>
      </c>
      <c r="BO75" s="70">
        <v>4.3436826E-3</v>
      </c>
      <c r="BP75" s="70">
        <v>0</v>
      </c>
      <c r="BQ75" s="70">
        <v>0</v>
      </c>
      <c r="BR75" s="70">
        <v>0</v>
      </c>
      <c r="BS75" s="70">
        <v>0</v>
      </c>
      <c r="BT75" s="70">
        <v>0</v>
      </c>
      <c r="BU75" s="70">
        <v>0</v>
      </c>
      <c r="BV75" s="70">
        <v>0</v>
      </c>
      <c r="BW75" s="70">
        <v>0</v>
      </c>
      <c r="BX75" s="70">
        <v>2.9310406800000003E-4</v>
      </c>
      <c r="BY75" s="70">
        <v>3.3248987800000001E-4</v>
      </c>
      <c r="BZ75" s="70">
        <v>1.6796695300000001E-4</v>
      </c>
      <c r="CA75" s="70">
        <v>8.9594216999999997E-5</v>
      </c>
      <c r="CB75" s="70">
        <v>4.6773249199999999E-4</v>
      </c>
      <c r="CC75" s="70">
        <v>5.4425721000000006E-4</v>
      </c>
      <c r="CD75" s="70">
        <v>2.8246373499999999E-4</v>
      </c>
      <c r="CE75" s="70">
        <v>1.6717941300000002E-4</v>
      </c>
      <c r="CF75" s="70">
        <v>0</v>
      </c>
      <c r="CG75" s="70">
        <v>0</v>
      </c>
      <c r="CH75" s="70">
        <v>0</v>
      </c>
      <c r="CI75" s="70">
        <v>0</v>
      </c>
      <c r="CJ75" s="70">
        <v>0</v>
      </c>
      <c r="CK75" s="70">
        <v>0</v>
      </c>
      <c r="CL75" s="70">
        <v>0</v>
      </c>
      <c r="CM75" s="70">
        <v>0</v>
      </c>
    </row>
    <row r="76" spans="1:91" x14ac:dyDescent="0.25">
      <c r="A76" s="72" t="s">
        <v>261</v>
      </c>
      <c r="B76" s="72" t="s">
        <v>53</v>
      </c>
      <c r="C76" s="98">
        <f ca="1">VLOOKUP($B76,AuxPartFluPorc!$B$4:$S$95,AuxPartFluGWh!C$2,FALSE)*HLOOKUP(C$3,AuxLinFluTotGWh!$B$5:$R$10,6,FALSE)</f>
        <v>326.91523154018819</v>
      </c>
      <c r="D76" s="98">
        <f ca="1">VLOOKUP($B76,AuxPartFluPorc!$B$4:$S$95,AuxPartFluGWh!D$2,FALSE)*HLOOKUP(D$3,AuxLinFluTotGWh!$B$5:$R$10,6,FALSE)</f>
        <v>0</v>
      </c>
      <c r="E76" s="98">
        <f ca="1">VLOOKUP($B76,AuxPartFluPorc!$B$4:$S$95,AuxPartFluGWh!E$2,FALSE)*HLOOKUP(E$3,AuxLinFluTotGWh!$B$5:$R$10,6,FALSE)</f>
        <v>11.073593407550304</v>
      </c>
      <c r="F76" s="98">
        <f ca="1">VLOOKUP($B76,AuxPartFluPorc!$B$4:$S$95,AuxPartFluGWh!F$2,FALSE)*HLOOKUP(F$3,AuxLinFluTotGWh!$B$5:$R$10,6,FALSE)</f>
        <v>0</v>
      </c>
      <c r="G76" s="98">
        <f ca="1">VLOOKUP($B76,AuxPartFluPorc!$B$4:$S$95,AuxPartFluGWh!G$2,FALSE)*HLOOKUP(G$3,AuxLinFluTotGWh!$B$5:$R$10,6,FALSE)</f>
        <v>0</v>
      </c>
      <c r="H76" s="98">
        <f ca="1">VLOOKUP($B76,AuxPartFluPorc!$B$4:$S$95,AuxPartFluGWh!H$2,FALSE)*HLOOKUP(H$3,AuxLinFluTotGWh!$B$5:$R$10,6,FALSE)</f>
        <v>34.291956677489942</v>
      </c>
      <c r="I76" s="98">
        <f ca="1">VLOOKUP($B76,AuxPartFluPorc!$B$4:$S$95,AuxPartFluGWh!I$2,FALSE)*HLOOKUP(I$3,AuxLinFluTotGWh!$B$5:$R$10,6,FALSE)</f>
        <v>63.125400859852242</v>
      </c>
      <c r="J76" s="98">
        <f ca="1">VLOOKUP($B76,AuxPartFluPorc!$B$4:$S$95,AuxPartFluGWh!J$2,FALSE)*HLOOKUP(J$3,AuxLinFluTotGWh!$B$5:$R$10,6,FALSE)</f>
        <v>9.7607213463932272</v>
      </c>
      <c r="K76" s="98">
        <f ca="1">VLOOKUP($B76,AuxPartFluPorc!$B$4:$S$95,AuxPartFluGWh!K$2,FALSE)*HLOOKUP(K$3,AuxLinFluTotGWh!$B$5:$R$10,6,FALSE)</f>
        <v>0</v>
      </c>
      <c r="L76" s="98">
        <f ca="1">VLOOKUP($B76,AuxPartFluPorc!$B$4:$S$95,AuxPartFluGWh!L$2,FALSE)*HLOOKUP(L$3,AuxLinFluTotGWh!$B$5:$R$10,6,FALSE)</f>
        <v>0</v>
      </c>
      <c r="M76" s="98">
        <f ca="1">VLOOKUP($B76,AuxPartFluPorc!$B$4:$S$95,AuxPartFluGWh!M$2,FALSE)*HLOOKUP(M$3,AuxLinFluTotGWh!$B$5:$R$10,6,FALSE)</f>
        <v>29.909294072855076</v>
      </c>
      <c r="N76" s="98">
        <f ca="1">VLOOKUP($B76,AuxPartFluPorc!$B$4:$S$95,AuxPartFluGWh!N$2,FALSE)*HLOOKUP(N$3,AuxLinFluTotGWh!$B$5:$R$10,6,FALSE)</f>
        <v>0</v>
      </c>
      <c r="O76" s="98">
        <f ca="1">VLOOKUP($B76,AuxPartFluPorc!$B$4:$S$95,AuxPartFluGWh!O$2,FALSE)*HLOOKUP(O$3,AuxLinFluTotGWh!$B$5:$R$10,6,FALSE)</f>
        <v>0</v>
      </c>
      <c r="P76" s="98">
        <f ca="1">VLOOKUP($B76,AuxPartFluPorc!$B$4:$S$95,AuxPartFluGWh!P$2,FALSE)*HLOOKUP(P$3,AuxLinFluTotGWh!$B$5:$R$10,6,FALSE)</f>
        <v>0</v>
      </c>
      <c r="Q76" s="98">
        <f ca="1">VLOOKUP($B76,AuxPartFluPorc!$B$4:$S$95,AuxPartFluGWh!Q$2,FALSE)*HLOOKUP(Q$3,AuxLinFluTotGWh!$B$5:$R$10,6,FALSE)</f>
        <v>0</v>
      </c>
      <c r="R76" s="98">
        <f ca="1">VLOOKUP($B76,AuxPartFluPorc!$B$4:$S$95,AuxPartFluGWh!R$2,FALSE)*HLOOKUP(R$3,AuxLinFluTotGWh!$B$5:$R$10,6,FALSE)</f>
        <v>0</v>
      </c>
      <c r="S76" s="98">
        <f ca="1">VLOOKUP($B76,AuxPartFluPorc!$B$4:$S$95,AuxPartFluGWh!S$2,FALSE)*HLOOKUP(S$3,AuxLinFluTotGWh!$B$5:$R$10,6,FALSE)</f>
        <v>5.9156515865571413E-2</v>
      </c>
      <c r="X76" s="70">
        <v>0.117077855151</v>
      </c>
      <c r="Y76" s="70">
        <v>0.12551882001299999</v>
      </c>
      <c r="Z76" s="70">
        <v>0.134481886242</v>
      </c>
      <c r="AA76" s="70">
        <v>0.15146370461299999</v>
      </c>
      <c r="AB76" s="70">
        <v>0</v>
      </c>
      <c r="AC76" s="70">
        <v>0</v>
      </c>
      <c r="AD76" s="70">
        <v>0</v>
      </c>
      <c r="AE76" s="70">
        <v>0</v>
      </c>
      <c r="AF76" s="70">
        <v>6.6882015330000004E-3</v>
      </c>
      <c r="AG76" s="70">
        <v>7.3523486559999999E-3</v>
      </c>
      <c r="AH76" s="70">
        <v>7.8352846009999994E-3</v>
      </c>
      <c r="AI76" s="70">
        <v>8.0594573950000005E-3</v>
      </c>
      <c r="AJ76" s="70">
        <v>0</v>
      </c>
      <c r="AK76" s="70">
        <v>0</v>
      </c>
      <c r="AL76" s="70">
        <v>0</v>
      </c>
      <c r="AM76" s="70">
        <v>0</v>
      </c>
      <c r="AN76" s="70">
        <v>0</v>
      </c>
      <c r="AO76" s="70">
        <v>0</v>
      </c>
      <c r="AP76" s="70">
        <v>0</v>
      </c>
      <c r="AQ76" s="70">
        <v>0</v>
      </c>
      <c r="AR76" s="70">
        <v>1.5717781725000001E-2</v>
      </c>
      <c r="AS76" s="70">
        <v>2.2586636861000001E-2</v>
      </c>
      <c r="AT76" s="70">
        <v>2.02606629E-2</v>
      </c>
      <c r="AU76" s="70">
        <v>1.8373068111999999E-2</v>
      </c>
      <c r="AV76" s="70">
        <v>8.6811800420000008E-3</v>
      </c>
      <c r="AW76" s="70">
        <v>1.3141832789E-2</v>
      </c>
      <c r="AX76" s="70">
        <v>1.3130806334E-2</v>
      </c>
      <c r="AY76" s="70">
        <v>1.3133907231000001E-2</v>
      </c>
      <c r="AZ76" s="70">
        <v>2.887452314E-3</v>
      </c>
      <c r="BA76" s="70">
        <v>3.0957839470000001E-3</v>
      </c>
      <c r="BB76" s="70">
        <v>2.5751549129999999E-3</v>
      </c>
      <c r="BC76" s="70">
        <v>2.3980162490000001E-3</v>
      </c>
      <c r="BD76" s="70">
        <v>0</v>
      </c>
      <c r="BE76" s="70">
        <v>0</v>
      </c>
      <c r="BF76" s="70">
        <v>0</v>
      </c>
      <c r="BG76" s="70">
        <v>0</v>
      </c>
      <c r="BH76" s="70">
        <v>0</v>
      </c>
      <c r="BI76" s="70">
        <v>0</v>
      </c>
      <c r="BJ76" s="70">
        <v>0</v>
      </c>
      <c r="BK76" s="70">
        <v>0</v>
      </c>
      <c r="BL76" s="70">
        <v>1.2671808337999999E-2</v>
      </c>
      <c r="BM76" s="70">
        <v>1.3596334437E-2</v>
      </c>
      <c r="BN76" s="70">
        <v>1.352879668E-2</v>
      </c>
      <c r="BO76" s="70">
        <v>1.3955075702000001E-2</v>
      </c>
      <c r="BP76" s="70">
        <v>0</v>
      </c>
      <c r="BQ76" s="70">
        <v>0</v>
      </c>
      <c r="BR76" s="70">
        <v>0</v>
      </c>
      <c r="BS76" s="70">
        <v>0</v>
      </c>
      <c r="BT76" s="70">
        <v>0</v>
      </c>
      <c r="BU76" s="70">
        <v>0</v>
      </c>
      <c r="BV76" s="70">
        <v>0</v>
      </c>
      <c r="BW76" s="70">
        <v>0</v>
      </c>
      <c r="BX76" s="70">
        <v>0</v>
      </c>
      <c r="BY76" s="70">
        <v>0</v>
      </c>
      <c r="BZ76" s="70">
        <v>0</v>
      </c>
      <c r="CA76" s="70">
        <v>0</v>
      </c>
      <c r="CB76" s="70">
        <v>0</v>
      </c>
      <c r="CC76" s="70">
        <v>0</v>
      </c>
      <c r="CD76" s="70">
        <v>0</v>
      </c>
      <c r="CE76" s="70">
        <v>0</v>
      </c>
      <c r="CF76" s="70">
        <v>0</v>
      </c>
      <c r="CG76" s="70">
        <v>0</v>
      </c>
      <c r="CH76" s="70">
        <v>0</v>
      </c>
      <c r="CI76" s="70">
        <v>0</v>
      </c>
      <c r="CJ76" s="70">
        <v>0</v>
      </c>
      <c r="CK76" s="70">
        <v>0</v>
      </c>
      <c r="CL76" s="70">
        <v>0</v>
      </c>
      <c r="CM76" s="70">
        <v>0</v>
      </c>
    </row>
    <row r="77" spans="1:91" x14ac:dyDescent="0.25">
      <c r="A77" s="72" t="s">
        <v>261</v>
      </c>
      <c r="B77" s="72" t="s">
        <v>54</v>
      </c>
      <c r="C77" s="98">
        <f ca="1">VLOOKUP($B77,AuxPartFluPorc!$B$4:$S$95,AuxPartFluGWh!C$2,FALSE)*HLOOKUP(C$3,AuxLinFluTotGWh!$B$5:$R$10,6,FALSE)</f>
        <v>0.22912651825916258</v>
      </c>
      <c r="D77" s="98">
        <f ca="1">VLOOKUP($B77,AuxPartFluPorc!$B$4:$S$95,AuxPartFluGWh!D$2,FALSE)*HLOOKUP(D$3,AuxLinFluTotGWh!$B$5:$R$10,6,FALSE)</f>
        <v>0.14555785772338678</v>
      </c>
      <c r="E77" s="98">
        <f ca="1">VLOOKUP($B77,AuxPartFluPorc!$B$4:$S$95,AuxPartFluGWh!E$2,FALSE)*HLOOKUP(E$3,AuxLinFluTotGWh!$B$5:$R$10,6,FALSE)</f>
        <v>1.1500043498231303</v>
      </c>
      <c r="F77" s="98">
        <f ca="1">VLOOKUP($B77,AuxPartFluPorc!$B$4:$S$95,AuxPartFluGWh!F$2,FALSE)*HLOOKUP(F$3,AuxLinFluTotGWh!$B$5:$R$10,6,FALSE)</f>
        <v>7.0570621227414492</v>
      </c>
      <c r="G77" s="98">
        <f ca="1">VLOOKUP($B77,AuxPartFluPorc!$B$4:$S$95,AuxPartFluGWh!G$2,FALSE)*HLOOKUP(G$3,AuxLinFluTotGWh!$B$5:$R$10,6,FALSE)</f>
        <v>0</v>
      </c>
      <c r="H77" s="98">
        <f ca="1">VLOOKUP($B77,AuxPartFluPorc!$B$4:$S$95,AuxPartFluGWh!H$2,FALSE)*HLOOKUP(H$3,AuxLinFluTotGWh!$B$5:$R$10,6,FALSE)</f>
        <v>0.33435797945147494</v>
      </c>
      <c r="I77" s="98">
        <f ca="1">VLOOKUP($B77,AuxPartFluPorc!$B$4:$S$95,AuxPartFluGWh!I$2,FALSE)*HLOOKUP(I$3,AuxLinFluTotGWh!$B$5:$R$10,6,FALSE)</f>
        <v>7.0528352525802491</v>
      </c>
      <c r="J77" s="98">
        <f ca="1">VLOOKUP($B77,AuxPartFluPorc!$B$4:$S$95,AuxPartFluGWh!J$2,FALSE)*HLOOKUP(J$3,AuxLinFluTotGWh!$B$5:$R$10,6,FALSE)</f>
        <v>2.5342255243917808</v>
      </c>
      <c r="K77" s="98">
        <f ca="1">VLOOKUP($B77,AuxPartFluPorc!$B$4:$S$95,AuxPartFluGWh!K$2,FALSE)*HLOOKUP(K$3,AuxLinFluTotGWh!$B$5:$R$10,6,FALSE)</f>
        <v>0</v>
      </c>
      <c r="L77" s="98">
        <f ca="1">VLOOKUP($B77,AuxPartFluPorc!$B$4:$S$95,AuxPartFluGWh!L$2,FALSE)*HLOOKUP(L$3,AuxLinFluTotGWh!$B$5:$R$10,6,FALSE)</f>
        <v>6.3852229790952864</v>
      </c>
      <c r="M77" s="98">
        <f ca="1">VLOOKUP($B77,AuxPartFluPorc!$B$4:$S$95,AuxPartFluGWh!M$2,FALSE)*HLOOKUP(M$3,AuxLinFluTotGWh!$B$5:$R$10,6,FALSE)</f>
        <v>0</v>
      </c>
      <c r="N77" s="98">
        <f ca="1">VLOOKUP($B77,AuxPartFluPorc!$B$4:$S$95,AuxPartFluGWh!N$2,FALSE)*HLOOKUP(N$3,AuxLinFluTotGWh!$B$5:$R$10,6,FALSE)</f>
        <v>0</v>
      </c>
      <c r="O77" s="98">
        <f ca="1">VLOOKUP($B77,AuxPartFluPorc!$B$4:$S$95,AuxPartFluGWh!O$2,FALSE)*HLOOKUP(O$3,AuxLinFluTotGWh!$B$5:$R$10,6,FALSE)</f>
        <v>0</v>
      </c>
      <c r="P77" s="98">
        <f ca="1">VLOOKUP($B77,AuxPartFluPorc!$B$4:$S$95,AuxPartFluGWh!P$2,FALSE)*HLOOKUP(P$3,AuxLinFluTotGWh!$B$5:$R$10,6,FALSE)</f>
        <v>0.3180683397454025</v>
      </c>
      <c r="Q77" s="98">
        <f ca="1">VLOOKUP($B77,AuxPartFluPorc!$B$4:$S$95,AuxPartFluGWh!Q$2,FALSE)*HLOOKUP(Q$3,AuxLinFluTotGWh!$B$5:$R$10,6,FALSE)</f>
        <v>0.28228792836381994</v>
      </c>
      <c r="R77" s="98">
        <f ca="1">VLOOKUP($B77,AuxPartFluPorc!$B$4:$S$95,AuxPartFluGWh!R$2,FALSE)*HLOOKUP(R$3,AuxLinFluTotGWh!$B$5:$R$10,6,FALSE)</f>
        <v>0</v>
      </c>
      <c r="S77" s="98">
        <f ca="1">VLOOKUP($B77,AuxPartFluPorc!$B$4:$S$95,AuxPartFluGWh!S$2,FALSE)*HLOOKUP(S$3,AuxLinFluTotGWh!$B$5:$R$10,6,FALSE)</f>
        <v>1.3068206031134849E-2</v>
      </c>
      <c r="X77" s="70">
        <v>1.6176143500000001E-4</v>
      </c>
      <c r="Y77" s="70">
        <v>1.34167714E-4</v>
      </c>
      <c r="Z77" s="70">
        <v>6.0253259000000002E-5</v>
      </c>
      <c r="AA77" s="70">
        <v>1.4259338E-5</v>
      </c>
      <c r="AB77" s="70">
        <v>2.0587571599999999E-4</v>
      </c>
      <c r="AC77" s="70">
        <v>1.7413214500000001E-4</v>
      </c>
      <c r="AD77" s="70">
        <v>7.8916655999999996E-5</v>
      </c>
      <c r="AE77" s="70">
        <v>1.8773703000000001E-5</v>
      </c>
      <c r="AF77" s="70">
        <v>8.6528258600000003E-4</v>
      </c>
      <c r="AG77" s="70">
        <v>7.3747366400000005E-4</v>
      </c>
      <c r="AH77" s="70">
        <v>7.5128706299999997E-4</v>
      </c>
      <c r="AI77" s="70">
        <v>7.5476834E-4</v>
      </c>
      <c r="AJ77" s="70">
        <v>3.6915920680000002E-3</v>
      </c>
      <c r="AK77" s="70">
        <v>3.6110794090000002E-3</v>
      </c>
      <c r="AL77" s="70">
        <v>3.6671543019999998E-3</v>
      </c>
      <c r="AM77" s="70">
        <v>3.5113323630000001E-3</v>
      </c>
      <c r="AN77" s="70">
        <v>0</v>
      </c>
      <c r="AO77" s="70">
        <v>0</v>
      </c>
      <c r="AP77" s="70">
        <v>0</v>
      </c>
      <c r="AQ77" s="70">
        <v>0</v>
      </c>
      <c r="AR77" s="70">
        <v>6.2651652100000001E-4</v>
      </c>
      <c r="AS77" s="70">
        <v>1.4171282E-5</v>
      </c>
      <c r="AT77" s="70">
        <v>3.8219171000000002E-5</v>
      </c>
      <c r="AU77" s="70">
        <v>7.1265566000000005E-5</v>
      </c>
      <c r="AV77" s="70">
        <v>1.178608276E-3</v>
      </c>
      <c r="AW77" s="70">
        <v>1.4432277899999999E-3</v>
      </c>
      <c r="AX77" s="70">
        <v>1.389945622E-3</v>
      </c>
      <c r="AY77" s="70">
        <v>1.36093369E-3</v>
      </c>
      <c r="AZ77" s="70">
        <v>7.4379571499999996E-4</v>
      </c>
      <c r="BA77" s="70">
        <v>7.9063822500000005E-4</v>
      </c>
      <c r="BB77" s="70">
        <v>6.8177909500000003E-4</v>
      </c>
      <c r="BC77" s="70">
        <v>6.2845452200000005E-4</v>
      </c>
      <c r="BD77" s="70">
        <v>0</v>
      </c>
      <c r="BE77" s="70">
        <v>0</v>
      </c>
      <c r="BF77" s="70">
        <v>0</v>
      </c>
      <c r="BG77" s="70">
        <v>0</v>
      </c>
      <c r="BH77" s="70">
        <v>1.6772434450000001E-3</v>
      </c>
      <c r="BI77" s="70">
        <v>1.4306626450000001E-3</v>
      </c>
      <c r="BJ77" s="70">
        <v>1.4217934600000001E-3</v>
      </c>
      <c r="BK77" s="70">
        <v>1.3760964770000001E-3</v>
      </c>
      <c r="BL77" s="70">
        <v>0</v>
      </c>
      <c r="BM77" s="70">
        <v>0</v>
      </c>
      <c r="BN77" s="70">
        <v>0</v>
      </c>
      <c r="BO77" s="70">
        <v>0</v>
      </c>
      <c r="BP77" s="70">
        <v>0</v>
      </c>
      <c r="BQ77" s="70">
        <v>0</v>
      </c>
      <c r="BR77" s="70">
        <v>0</v>
      </c>
      <c r="BS77" s="70">
        <v>0</v>
      </c>
      <c r="BT77" s="70">
        <v>0</v>
      </c>
      <c r="BU77" s="70">
        <v>0</v>
      </c>
      <c r="BV77" s="70">
        <v>0</v>
      </c>
      <c r="BW77" s="70">
        <v>0</v>
      </c>
      <c r="BX77" s="70">
        <v>1.2336532299999999E-4</v>
      </c>
      <c r="BY77" s="70">
        <v>1.0288467000000001E-4</v>
      </c>
      <c r="BZ77" s="70">
        <v>4.5585552000000001E-5</v>
      </c>
      <c r="CA77" s="70">
        <v>0</v>
      </c>
      <c r="CB77" s="70">
        <v>1.9734602699999999E-4</v>
      </c>
      <c r="CC77" s="70">
        <v>1.6914701000000001E-4</v>
      </c>
      <c r="CD77" s="70">
        <v>7.7414078999999997E-5</v>
      </c>
      <c r="CE77" s="70">
        <v>1.7974861999999999E-5</v>
      </c>
      <c r="CF77" s="70">
        <v>0</v>
      </c>
      <c r="CG77" s="70">
        <v>0</v>
      </c>
      <c r="CH77" s="70">
        <v>0</v>
      </c>
      <c r="CI77" s="70">
        <v>0</v>
      </c>
      <c r="CJ77" s="70">
        <v>0</v>
      </c>
      <c r="CK77" s="70">
        <v>0</v>
      </c>
      <c r="CL77" s="70">
        <v>0</v>
      </c>
      <c r="CM77" s="70">
        <v>0</v>
      </c>
    </row>
    <row r="78" spans="1:91" x14ac:dyDescent="0.25">
      <c r="A78" s="72" t="s">
        <v>261</v>
      </c>
      <c r="B78" s="72" t="s">
        <v>55</v>
      </c>
      <c r="C78" s="98">
        <f ca="1">VLOOKUP($B78,AuxPartFluPorc!$B$4:$S$95,AuxPartFluGWh!C$2,FALSE)*HLOOKUP(C$3,AuxLinFluTotGWh!$B$5:$R$10,6,FALSE)</f>
        <v>197.14688307375005</v>
      </c>
      <c r="D78" s="98">
        <f ca="1">VLOOKUP($B78,AuxPartFluPorc!$B$4:$S$95,AuxPartFluGWh!D$2,FALSE)*HLOOKUP(D$3,AuxLinFluTotGWh!$B$5:$R$10,6,FALSE)</f>
        <v>125.47690166098491</v>
      </c>
      <c r="E78" s="98">
        <f ca="1">VLOOKUP($B78,AuxPartFluPorc!$B$4:$S$95,AuxPartFluGWh!E$2,FALSE)*HLOOKUP(E$3,AuxLinFluTotGWh!$B$5:$R$10,6,FALSE)</f>
        <v>25.555391541751767</v>
      </c>
      <c r="F78" s="98">
        <f ca="1">VLOOKUP($B78,AuxPartFluPorc!$B$4:$S$95,AuxPartFluGWh!F$2,FALSE)*HLOOKUP(F$3,AuxLinFluTotGWh!$B$5:$R$10,6,FALSE)</f>
        <v>0</v>
      </c>
      <c r="G78" s="98">
        <f ca="1">VLOOKUP($B78,AuxPartFluPorc!$B$4:$S$95,AuxPartFluGWh!G$2,FALSE)*HLOOKUP(G$3,AuxLinFluTotGWh!$B$5:$R$10,6,FALSE)</f>
        <v>0</v>
      </c>
      <c r="H78" s="98">
        <f ca="1">VLOOKUP($B78,AuxPartFluPorc!$B$4:$S$95,AuxPartFluGWh!H$2,FALSE)*HLOOKUP(H$3,AuxLinFluTotGWh!$B$5:$R$10,6,FALSE)</f>
        <v>159.29294229311105</v>
      </c>
      <c r="I78" s="98">
        <f ca="1">VLOOKUP($B78,AuxPartFluPorc!$B$4:$S$95,AuxPartFluGWh!I$2,FALSE)*HLOOKUP(I$3,AuxLinFluTotGWh!$B$5:$R$10,6,FALSE)</f>
        <v>143.66752166964122</v>
      </c>
      <c r="J78" s="98">
        <f ca="1">VLOOKUP($B78,AuxPartFluPorc!$B$4:$S$95,AuxPartFluGWh!J$2,FALSE)*HLOOKUP(J$3,AuxLinFluTotGWh!$B$5:$R$10,6,FALSE)</f>
        <v>32.317130742542453</v>
      </c>
      <c r="K78" s="98">
        <f ca="1">VLOOKUP($B78,AuxPartFluPorc!$B$4:$S$95,AuxPartFluGWh!K$2,FALSE)*HLOOKUP(K$3,AuxLinFluTotGWh!$B$5:$R$10,6,FALSE)</f>
        <v>0</v>
      </c>
      <c r="L78" s="98">
        <f ca="1">VLOOKUP($B78,AuxPartFluPorc!$B$4:$S$95,AuxPartFluGWh!L$2,FALSE)*HLOOKUP(L$3,AuxLinFluTotGWh!$B$5:$R$10,6,FALSE)</f>
        <v>0</v>
      </c>
      <c r="M78" s="98">
        <f ca="1">VLOOKUP($B78,AuxPartFluPorc!$B$4:$S$95,AuxPartFluGWh!M$2,FALSE)*HLOOKUP(M$3,AuxLinFluTotGWh!$B$5:$R$10,6,FALSE)</f>
        <v>82.941791067443958</v>
      </c>
      <c r="N78" s="98">
        <f ca="1">VLOOKUP($B78,AuxPartFluPorc!$B$4:$S$95,AuxPartFluGWh!N$2,FALSE)*HLOOKUP(N$3,AuxLinFluTotGWh!$B$5:$R$10,6,FALSE)</f>
        <v>0</v>
      </c>
      <c r="O78" s="98">
        <f ca="1">VLOOKUP($B78,AuxPartFluPorc!$B$4:$S$95,AuxPartFluGWh!O$2,FALSE)*HLOOKUP(O$3,AuxLinFluTotGWh!$B$5:$R$10,6,FALSE)</f>
        <v>0</v>
      </c>
      <c r="P78" s="98">
        <f ca="1">VLOOKUP($B78,AuxPartFluPorc!$B$4:$S$95,AuxPartFluGWh!P$2,FALSE)*HLOOKUP(P$3,AuxLinFluTotGWh!$B$5:$R$10,6,FALSE)</f>
        <v>109.56433006429921</v>
      </c>
      <c r="Q78" s="98">
        <f ca="1">VLOOKUP($B78,AuxPartFluPorc!$B$4:$S$95,AuxPartFluGWh!Q$2,FALSE)*HLOOKUP(Q$3,AuxLinFluTotGWh!$B$5:$R$10,6,FALSE)</f>
        <v>96.115799017091348</v>
      </c>
      <c r="R78" s="98">
        <f ca="1">VLOOKUP($B78,AuxPartFluPorc!$B$4:$S$95,AuxPartFluGWh!R$2,FALSE)*HLOOKUP(R$3,AuxLinFluTotGWh!$B$5:$R$10,6,FALSE)</f>
        <v>0</v>
      </c>
      <c r="S78" s="98">
        <f ca="1">VLOOKUP($B78,AuxPartFluPorc!$B$4:$S$95,AuxPartFluGWh!S$2,FALSE)*HLOOKUP(S$3,AuxLinFluTotGWh!$B$5:$R$10,6,FALSE)</f>
        <v>0.1903000260776691</v>
      </c>
      <c r="X78" s="70">
        <v>7.5039126240000004E-2</v>
      </c>
      <c r="Y78" s="70">
        <v>7.7537263418999997E-2</v>
      </c>
      <c r="Z78" s="70">
        <v>8.0343632461E-2</v>
      </c>
      <c r="AA78" s="70">
        <v>8.5818446648999999E-2</v>
      </c>
      <c r="AB78" s="70">
        <v>9.4670281881999996E-2</v>
      </c>
      <c r="AC78" s="70">
        <v>0.10038772047699999</v>
      </c>
      <c r="AD78" s="70">
        <v>0.10438029838</v>
      </c>
      <c r="AE78" s="70">
        <v>0.11235734885400001</v>
      </c>
      <c r="AF78" s="70">
        <v>1.658892469E-2</v>
      </c>
      <c r="AG78" s="70">
        <v>1.7086102666999999E-2</v>
      </c>
      <c r="AH78" s="70">
        <v>1.7875441932E-2</v>
      </c>
      <c r="AI78" s="70">
        <v>1.7533529422999999E-2</v>
      </c>
      <c r="AJ78" s="70">
        <v>0</v>
      </c>
      <c r="AK78" s="70">
        <v>0</v>
      </c>
      <c r="AL78" s="70">
        <v>0</v>
      </c>
      <c r="AM78" s="70">
        <v>0</v>
      </c>
      <c r="AN78" s="70">
        <v>0</v>
      </c>
      <c r="AO78" s="70">
        <v>0</v>
      </c>
      <c r="AP78" s="70">
        <v>0</v>
      </c>
      <c r="AQ78" s="70">
        <v>0</v>
      </c>
      <c r="AR78" s="70">
        <v>7.8196757477000001E-2</v>
      </c>
      <c r="AS78" s="70">
        <v>0.106400990027</v>
      </c>
      <c r="AT78" s="70">
        <v>9.3309162225000006E-2</v>
      </c>
      <c r="AU78" s="70">
        <v>7.9486059686999996E-2</v>
      </c>
      <c r="AV78" s="70">
        <v>2.1266784939999998E-2</v>
      </c>
      <c r="AW78" s="70">
        <v>3.0204124517000001E-2</v>
      </c>
      <c r="AX78" s="70">
        <v>2.9658392028E-2</v>
      </c>
      <c r="AY78" s="70">
        <v>2.8313876379E-2</v>
      </c>
      <c r="AZ78" s="70">
        <v>9.9235508279999999E-3</v>
      </c>
      <c r="BA78" s="70">
        <v>1.0308148437E-2</v>
      </c>
      <c r="BB78" s="70">
        <v>8.4960551589999996E-3</v>
      </c>
      <c r="BC78" s="70">
        <v>7.5482172580000001E-3</v>
      </c>
      <c r="BD78" s="70">
        <v>0</v>
      </c>
      <c r="BE78" s="70">
        <v>0</v>
      </c>
      <c r="BF78" s="70">
        <v>0</v>
      </c>
      <c r="BG78" s="70">
        <v>0</v>
      </c>
      <c r="BH78" s="70">
        <v>0</v>
      </c>
      <c r="BI78" s="70">
        <v>0</v>
      </c>
      <c r="BJ78" s="70">
        <v>0</v>
      </c>
      <c r="BK78" s="70">
        <v>0</v>
      </c>
      <c r="BL78" s="70">
        <v>3.6232111907E-2</v>
      </c>
      <c r="BM78" s="70">
        <v>3.8180594227E-2</v>
      </c>
      <c r="BN78" s="70">
        <v>3.7534606732E-2</v>
      </c>
      <c r="BO78" s="70">
        <v>3.7112989250999998E-2</v>
      </c>
      <c r="BP78" s="70">
        <v>0</v>
      </c>
      <c r="BQ78" s="70">
        <v>0</v>
      </c>
      <c r="BR78" s="70">
        <v>0</v>
      </c>
      <c r="BS78" s="70">
        <v>0</v>
      </c>
      <c r="BT78" s="70">
        <v>0</v>
      </c>
      <c r="BU78" s="70">
        <v>0</v>
      </c>
      <c r="BV78" s="70">
        <v>0</v>
      </c>
      <c r="BW78" s="70">
        <v>0</v>
      </c>
      <c r="BX78" s="70">
        <v>2.3896738615E-2</v>
      </c>
      <c r="BY78" s="70">
        <v>2.4445329817999999E-2</v>
      </c>
      <c r="BZ78" s="70">
        <v>2.3384339125999999E-2</v>
      </c>
      <c r="CA78" s="70">
        <v>2.1912209222E-2</v>
      </c>
      <c r="CB78" s="70">
        <v>3.7834553025000002E-2</v>
      </c>
      <c r="CC78" s="70">
        <v>3.9682891609000001E-2</v>
      </c>
      <c r="CD78" s="70">
        <v>3.8901226045000001E-2</v>
      </c>
      <c r="CE78" s="70">
        <v>4.0846840547000003E-2</v>
      </c>
      <c r="CF78" s="70">
        <v>0</v>
      </c>
      <c r="CG78" s="70">
        <v>0</v>
      </c>
      <c r="CH78" s="70">
        <v>0</v>
      </c>
      <c r="CI78" s="70">
        <v>0</v>
      </c>
      <c r="CJ78" s="70">
        <v>0</v>
      </c>
      <c r="CK78" s="70">
        <v>0</v>
      </c>
      <c r="CL78" s="70">
        <v>0</v>
      </c>
      <c r="CM78" s="70">
        <v>0</v>
      </c>
    </row>
    <row r="79" spans="1:91" x14ac:dyDescent="0.25">
      <c r="A79" s="72" t="s">
        <v>261</v>
      </c>
      <c r="B79" s="72" t="s">
        <v>56</v>
      </c>
      <c r="C79" s="98">
        <f ca="1">VLOOKUP($B79,AuxPartFluPorc!$B$4:$S$95,AuxPartFluGWh!C$2,FALSE)*HLOOKUP(C$3,AuxLinFluTotGWh!$B$5:$R$10,6,FALSE)</f>
        <v>27.418024831875471</v>
      </c>
      <c r="D79" s="98">
        <f ca="1">VLOOKUP($B79,AuxPartFluPorc!$B$4:$S$95,AuxPartFluGWh!D$2,FALSE)*HLOOKUP(D$3,AuxLinFluTotGWh!$B$5:$R$10,6,FALSE)</f>
        <v>17.442261216597071</v>
      </c>
      <c r="E79" s="98">
        <f ca="1">VLOOKUP($B79,AuxPartFluPorc!$B$4:$S$95,AuxPartFluGWh!E$2,FALSE)*HLOOKUP(E$3,AuxLinFluTotGWh!$B$5:$R$10,6,FALSE)</f>
        <v>0.10743313202093165</v>
      </c>
      <c r="F79" s="98">
        <f ca="1">VLOOKUP($B79,AuxPartFluPorc!$B$4:$S$95,AuxPartFluGWh!F$2,FALSE)*HLOOKUP(F$3,AuxLinFluTotGWh!$B$5:$R$10,6,FALSE)</f>
        <v>0</v>
      </c>
      <c r="G79" s="98">
        <f ca="1">VLOOKUP($B79,AuxPartFluPorc!$B$4:$S$95,AuxPartFluGWh!G$2,FALSE)*HLOOKUP(G$3,AuxLinFluTotGWh!$B$5:$R$10,6,FALSE)</f>
        <v>0</v>
      </c>
      <c r="H79" s="98">
        <f ca="1">VLOOKUP($B79,AuxPartFluPorc!$B$4:$S$95,AuxPartFluGWh!H$2,FALSE)*HLOOKUP(H$3,AuxLinFluTotGWh!$B$5:$R$10,6,FALSE)</f>
        <v>0</v>
      </c>
      <c r="I79" s="98">
        <f ca="1">VLOOKUP($B79,AuxPartFluPorc!$B$4:$S$95,AuxPartFluGWh!I$2,FALSE)*HLOOKUP(I$3,AuxLinFluTotGWh!$B$5:$R$10,6,FALSE)</f>
        <v>0.52315139271364952</v>
      </c>
      <c r="J79" s="98">
        <f ca="1">VLOOKUP($B79,AuxPartFluPorc!$B$4:$S$95,AuxPartFluGWh!J$2,FALSE)*HLOOKUP(J$3,AuxLinFluTotGWh!$B$5:$R$10,6,FALSE)</f>
        <v>8.7851159969738895</v>
      </c>
      <c r="K79" s="98">
        <f ca="1">VLOOKUP($B79,AuxPartFluPorc!$B$4:$S$95,AuxPartFluGWh!K$2,FALSE)*HLOOKUP(K$3,AuxLinFluTotGWh!$B$5:$R$10,6,FALSE)</f>
        <v>0</v>
      </c>
      <c r="L79" s="98">
        <f ca="1">VLOOKUP($B79,AuxPartFluPorc!$B$4:$S$95,AuxPartFluGWh!L$2,FALSE)*HLOOKUP(L$3,AuxLinFluTotGWh!$B$5:$R$10,6,FALSE)</f>
        <v>0</v>
      </c>
      <c r="M79" s="98">
        <f ca="1">VLOOKUP($B79,AuxPartFluPorc!$B$4:$S$95,AuxPartFluGWh!M$2,FALSE)*HLOOKUP(M$3,AuxLinFluTotGWh!$B$5:$R$10,6,FALSE)</f>
        <v>13.366448016949516</v>
      </c>
      <c r="N79" s="98">
        <f ca="1">VLOOKUP($B79,AuxPartFluPorc!$B$4:$S$95,AuxPartFluGWh!N$2,FALSE)*HLOOKUP(N$3,AuxLinFluTotGWh!$B$5:$R$10,6,FALSE)</f>
        <v>0</v>
      </c>
      <c r="O79" s="98">
        <f ca="1">VLOOKUP($B79,AuxPartFluPorc!$B$4:$S$95,AuxPartFluGWh!O$2,FALSE)*HLOOKUP(O$3,AuxLinFluTotGWh!$B$5:$R$10,6,FALSE)</f>
        <v>0</v>
      </c>
      <c r="P79" s="98">
        <f ca="1">VLOOKUP($B79,AuxPartFluPorc!$B$4:$S$95,AuxPartFluGWh!P$2,FALSE)*HLOOKUP(P$3,AuxLinFluTotGWh!$B$5:$R$10,6,FALSE)</f>
        <v>37.562562752256504</v>
      </c>
      <c r="Q79" s="98">
        <f ca="1">VLOOKUP($B79,AuxPartFluPorc!$B$4:$S$95,AuxPartFluGWh!Q$2,FALSE)*HLOOKUP(Q$3,AuxLinFluTotGWh!$B$5:$R$10,6,FALSE)</f>
        <v>32.939552888736486</v>
      </c>
      <c r="R79" s="98">
        <f ca="1">VLOOKUP($B79,AuxPartFluPorc!$B$4:$S$95,AuxPartFluGWh!R$2,FALSE)*HLOOKUP(R$3,AuxLinFluTotGWh!$B$5:$R$10,6,FALSE)</f>
        <v>0</v>
      </c>
      <c r="S79" s="98">
        <f ca="1">VLOOKUP($B79,AuxPartFluPorc!$B$4:$S$95,AuxPartFluGWh!S$2,FALSE)*HLOOKUP(S$3,AuxLinFluTotGWh!$B$5:$R$10,6,FALSE)</f>
        <v>4.8589394817819806E-2</v>
      </c>
      <c r="X79" s="70">
        <v>1.0206751334E-2</v>
      </c>
      <c r="Y79" s="70">
        <v>1.0507188238000001E-2</v>
      </c>
      <c r="Z79" s="70">
        <v>1.1181916027E-2</v>
      </c>
      <c r="AA79" s="70">
        <v>1.2432409273E-2</v>
      </c>
      <c r="AB79" s="70">
        <v>1.2843831236999999E-2</v>
      </c>
      <c r="AC79" s="70">
        <v>1.3601101321E-2</v>
      </c>
      <c r="AD79" s="70">
        <v>1.4521356407999999E-2</v>
      </c>
      <c r="AE79" s="70">
        <v>1.6276495905E-2</v>
      </c>
      <c r="AF79" s="70">
        <v>2.2814841299999999E-4</v>
      </c>
      <c r="AG79" s="70">
        <v>6.227603E-5</v>
      </c>
      <c r="AH79" s="70">
        <v>0</v>
      </c>
      <c r="AI79" s="70">
        <v>0</v>
      </c>
      <c r="AJ79" s="70">
        <v>0</v>
      </c>
      <c r="AK79" s="70">
        <v>0</v>
      </c>
      <c r="AL79" s="70">
        <v>0</v>
      </c>
      <c r="AM79" s="70">
        <v>0</v>
      </c>
      <c r="AN79" s="70">
        <v>0</v>
      </c>
      <c r="AO79" s="70">
        <v>0</v>
      </c>
      <c r="AP79" s="70">
        <v>0</v>
      </c>
      <c r="AQ79" s="70">
        <v>0</v>
      </c>
      <c r="AR79" s="70">
        <v>0</v>
      </c>
      <c r="AS79" s="70">
        <v>0</v>
      </c>
      <c r="AT79" s="70">
        <v>0</v>
      </c>
      <c r="AU79" s="70">
        <v>0</v>
      </c>
      <c r="AV79" s="70">
        <v>3.11990272E-4</v>
      </c>
      <c r="AW79" s="70">
        <v>8.6536481000000002E-5</v>
      </c>
      <c r="AX79" s="70">
        <v>0</v>
      </c>
      <c r="AY79" s="70">
        <v>0</v>
      </c>
      <c r="AZ79" s="70">
        <v>2.712831697E-3</v>
      </c>
      <c r="BA79" s="70">
        <v>2.6479951029999998E-3</v>
      </c>
      <c r="BB79" s="70">
        <v>2.3289050670000002E-3</v>
      </c>
      <c r="BC79" s="70">
        <v>2.17155878E-3</v>
      </c>
      <c r="BD79" s="70">
        <v>0</v>
      </c>
      <c r="BE79" s="70">
        <v>0</v>
      </c>
      <c r="BF79" s="70">
        <v>0</v>
      </c>
      <c r="BG79" s="70">
        <v>0</v>
      </c>
      <c r="BH79" s="70">
        <v>0</v>
      </c>
      <c r="BI79" s="70">
        <v>0</v>
      </c>
      <c r="BJ79" s="70">
        <v>0</v>
      </c>
      <c r="BK79" s="70">
        <v>0</v>
      </c>
      <c r="BL79" s="70">
        <v>7.2446828330000003E-3</v>
      </c>
      <c r="BM79" s="70">
        <v>5.4280005189999998E-3</v>
      </c>
      <c r="BN79" s="70">
        <v>5.5150588750000002E-3</v>
      </c>
      <c r="BO79" s="70">
        <v>5.834005483E-3</v>
      </c>
      <c r="BP79" s="70">
        <v>0</v>
      </c>
      <c r="BQ79" s="70">
        <v>0</v>
      </c>
      <c r="BR79" s="70">
        <v>0</v>
      </c>
      <c r="BS79" s="70">
        <v>0</v>
      </c>
      <c r="BT79" s="70">
        <v>0</v>
      </c>
      <c r="BU79" s="70">
        <v>0</v>
      </c>
      <c r="BV79" s="70">
        <v>0</v>
      </c>
      <c r="BW79" s="70">
        <v>0</v>
      </c>
      <c r="BX79" s="70">
        <v>7.6868168630000004E-3</v>
      </c>
      <c r="BY79" s="70">
        <v>8.0193464749999995E-3</v>
      </c>
      <c r="BZ79" s="70">
        <v>8.2283913989999995E-3</v>
      </c>
      <c r="CA79" s="70">
        <v>8.1681051050000002E-3</v>
      </c>
      <c r="CB79" s="70">
        <v>1.2112909438999999E-2</v>
      </c>
      <c r="CC79" s="70">
        <v>1.2964237151999999E-2</v>
      </c>
      <c r="CD79" s="70">
        <v>1.3634024543000001E-2</v>
      </c>
      <c r="CE79" s="70">
        <v>1.5184813476E-2</v>
      </c>
      <c r="CF79" s="70">
        <v>0</v>
      </c>
      <c r="CG79" s="70">
        <v>0</v>
      </c>
      <c r="CH79" s="70">
        <v>0</v>
      </c>
      <c r="CI79" s="70">
        <v>0</v>
      </c>
      <c r="CJ79" s="70">
        <v>0</v>
      </c>
      <c r="CK79" s="70">
        <v>0</v>
      </c>
      <c r="CL79" s="70">
        <v>0</v>
      </c>
      <c r="CM79" s="70">
        <v>0</v>
      </c>
    </row>
    <row r="80" spans="1:91" x14ac:dyDescent="0.25">
      <c r="A80" s="72" t="s">
        <v>261</v>
      </c>
      <c r="B80" s="72" t="s">
        <v>57</v>
      </c>
      <c r="C80" s="98">
        <f ca="1">VLOOKUP($B80,AuxPartFluPorc!$B$4:$S$95,AuxPartFluGWh!C$2,FALSE)*HLOOKUP(C$3,AuxLinFluTotGWh!$B$5:$R$10,6,FALSE)</f>
        <v>0.41830445225496887</v>
      </c>
      <c r="D80" s="98">
        <f ca="1">VLOOKUP($B80,AuxPartFluPorc!$B$4:$S$95,AuxPartFluGWh!D$2,FALSE)*HLOOKUP(D$3,AuxLinFluTotGWh!$B$5:$R$10,6,FALSE)</f>
        <v>0.26599649087482025</v>
      </c>
      <c r="E80" s="98">
        <f ca="1">VLOOKUP($B80,AuxPartFluPorc!$B$4:$S$95,AuxPartFluGWh!E$2,FALSE)*HLOOKUP(E$3,AuxLinFluTotGWh!$B$5:$R$10,6,FALSE)</f>
        <v>1.9595488512793264</v>
      </c>
      <c r="F80" s="98">
        <f ca="1">VLOOKUP($B80,AuxPartFluPorc!$B$4:$S$95,AuxPartFluGWh!F$2,FALSE)*HLOOKUP(F$3,AuxLinFluTotGWh!$B$5:$R$10,6,FALSE)</f>
        <v>11.978496885194012</v>
      </c>
      <c r="G80" s="98">
        <f ca="1">VLOOKUP($B80,AuxPartFluPorc!$B$4:$S$95,AuxPartFluGWh!G$2,FALSE)*HLOOKUP(G$3,AuxLinFluTotGWh!$B$5:$R$10,6,FALSE)</f>
        <v>0</v>
      </c>
      <c r="H80" s="98">
        <f ca="1">VLOOKUP($B80,AuxPartFluPorc!$B$4:$S$95,AuxPartFluGWh!H$2,FALSE)*HLOOKUP(H$3,AuxLinFluTotGWh!$B$5:$R$10,6,FALSE)</f>
        <v>0.52089805715074977</v>
      </c>
      <c r="I80" s="98">
        <f ca="1">VLOOKUP($B80,AuxPartFluPorc!$B$4:$S$95,AuxPartFluGWh!I$2,FALSE)*HLOOKUP(I$3,AuxLinFluTotGWh!$B$5:$R$10,6,FALSE)</f>
        <v>12.123890797736054</v>
      </c>
      <c r="J80" s="98">
        <f ca="1">VLOOKUP($B80,AuxPartFluPorc!$B$4:$S$95,AuxPartFluGWh!J$2,FALSE)*HLOOKUP(J$3,AuxLinFluTotGWh!$B$5:$R$10,6,FALSE)</f>
        <v>1.7760543299619966</v>
      </c>
      <c r="K80" s="98">
        <f ca="1">VLOOKUP($B80,AuxPartFluPorc!$B$4:$S$95,AuxPartFluGWh!K$2,FALSE)*HLOOKUP(K$3,AuxLinFluTotGWh!$B$5:$R$10,6,FALSE)</f>
        <v>113.56007976945126</v>
      </c>
      <c r="L80" s="98">
        <f ca="1">VLOOKUP($B80,AuxPartFluPorc!$B$4:$S$95,AuxPartFluGWh!L$2,FALSE)*HLOOKUP(L$3,AuxLinFluTotGWh!$B$5:$R$10,6,FALSE)</f>
        <v>11.066038374851992</v>
      </c>
      <c r="M80" s="98">
        <f ca="1">VLOOKUP($B80,AuxPartFluPorc!$B$4:$S$95,AuxPartFluGWh!M$2,FALSE)*HLOOKUP(M$3,AuxLinFluTotGWh!$B$5:$R$10,6,FALSE)</f>
        <v>0</v>
      </c>
      <c r="N80" s="98">
        <f ca="1">VLOOKUP($B80,AuxPartFluPorc!$B$4:$S$95,AuxPartFluGWh!N$2,FALSE)*HLOOKUP(N$3,AuxLinFluTotGWh!$B$5:$R$10,6,FALSE)</f>
        <v>0</v>
      </c>
      <c r="O80" s="98">
        <f ca="1">VLOOKUP($B80,AuxPartFluPorc!$B$4:$S$95,AuxPartFluGWh!O$2,FALSE)*HLOOKUP(O$3,AuxLinFluTotGWh!$B$5:$R$10,6,FALSE)</f>
        <v>0</v>
      </c>
      <c r="P80" s="98">
        <f ca="1">VLOOKUP($B80,AuxPartFluPorc!$B$4:$S$95,AuxPartFluGWh!P$2,FALSE)*HLOOKUP(P$3,AuxLinFluTotGWh!$B$5:$R$10,6,FALSE)</f>
        <v>0.59955101797076971</v>
      </c>
      <c r="Q80" s="98">
        <f ca="1">VLOOKUP($B80,AuxPartFluPorc!$B$4:$S$95,AuxPartFluGWh!Q$2,FALSE)*HLOOKUP(Q$3,AuxLinFluTotGWh!$B$5:$R$10,6,FALSE)</f>
        <v>0.51649907125052374</v>
      </c>
      <c r="R80" s="98">
        <f ca="1">VLOOKUP($B80,AuxPartFluPorc!$B$4:$S$95,AuxPartFluGWh!R$2,FALSE)*HLOOKUP(R$3,AuxLinFluTotGWh!$B$5:$R$10,6,FALSE)</f>
        <v>325.46035827203383</v>
      </c>
      <c r="S80" s="98">
        <f ca="1">VLOOKUP($B80,AuxPartFluPorc!$B$4:$S$95,AuxPartFluGWh!S$2,FALSE)*HLOOKUP(S$3,AuxLinFluTotGWh!$B$5:$R$10,6,FALSE)</f>
        <v>2.9036697576411485E-2</v>
      </c>
      <c r="X80" s="70">
        <v>2.8374678499999998E-4</v>
      </c>
      <c r="Y80" s="70">
        <v>2.40032542E-4</v>
      </c>
      <c r="Z80" s="70">
        <v>1.21319155E-4</v>
      </c>
      <c r="AA80" s="70">
        <v>3.1197883999999998E-5</v>
      </c>
      <c r="AB80" s="70">
        <v>3.6108087599999997E-4</v>
      </c>
      <c r="AC80" s="70">
        <v>3.11825747E-4</v>
      </c>
      <c r="AD80" s="70">
        <v>1.58966412E-4</v>
      </c>
      <c r="AE80" s="70">
        <v>4.1086021999999999E-5</v>
      </c>
      <c r="AF80" s="70">
        <v>1.4651682829999999E-3</v>
      </c>
      <c r="AG80" s="70">
        <v>1.2674094060000001E-3</v>
      </c>
      <c r="AH80" s="70">
        <v>1.278223107E-3</v>
      </c>
      <c r="AI80" s="70">
        <v>1.286455953E-3</v>
      </c>
      <c r="AJ80" s="70">
        <v>6.2632390480000001E-3</v>
      </c>
      <c r="AK80" s="70">
        <v>6.1740876879999998E-3</v>
      </c>
      <c r="AL80" s="70">
        <v>6.2023067089999996E-3</v>
      </c>
      <c r="AM80" s="70">
        <v>5.9403553209999996E-3</v>
      </c>
      <c r="AN80" s="70">
        <v>0</v>
      </c>
      <c r="AO80" s="70">
        <v>0</v>
      </c>
      <c r="AP80" s="70">
        <v>0</v>
      </c>
      <c r="AQ80" s="70">
        <v>0</v>
      </c>
      <c r="AR80" s="70">
        <v>9.9392967000000009E-4</v>
      </c>
      <c r="AS80" s="70">
        <v>1.9604709E-5</v>
      </c>
      <c r="AT80" s="70">
        <v>5.2847306000000001E-5</v>
      </c>
      <c r="AU80" s="70">
        <v>1.0231606599999999E-4</v>
      </c>
      <c r="AV80" s="70">
        <v>2.0441777739999998E-3</v>
      </c>
      <c r="AW80" s="70">
        <v>2.4812067720000001E-3</v>
      </c>
      <c r="AX80" s="70">
        <v>2.3812847939999999E-3</v>
      </c>
      <c r="AY80" s="70">
        <v>2.329079433E-3</v>
      </c>
      <c r="AZ80" s="70">
        <v>1.5399161509999999E-3</v>
      </c>
      <c r="BA80" s="70">
        <v>4.5370441799999999E-4</v>
      </c>
      <c r="BB80" s="70">
        <v>0</v>
      </c>
      <c r="BC80" s="70">
        <v>0</v>
      </c>
      <c r="BD80" s="70">
        <v>3.3333742080999998E-2</v>
      </c>
      <c r="BE80" s="70">
        <v>3.1953195949E-2</v>
      </c>
      <c r="BF80" s="70">
        <v>2.8990223284E-2</v>
      </c>
      <c r="BG80" s="70">
        <v>2.8183762051E-2</v>
      </c>
      <c r="BH80" s="70">
        <v>2.8740345129999998E-3</v>
      </c>
      <c r="BI80" s="70">
        <v>2.4986271190000002E-3</v>
      </c>
      <c r="BJ80" s="70">
        <v>2.4692898370000001E-3</v>
      </c>
      <c r="BK80" s="70">
        <v>2.3932064390000001E-3</v>
      </c>
      <c r="BL80" s="70">
        <v>0</v>
      </c>
      <c r="BM80" s="70">
        <v>0</v>
      </c>
      <c r="BN80" s="70">
        <v>0</v>
      </c>
      <c r="BO80" s="70">
        <v>0</v>
      </c>
      <c r="BP80" s="70">
        <v>0</v>
      </c>
      <c r="BQ80" s="70">
        <v>0</v>
      </c>
      <c r="BR80" s="70">
        <v>0</v>
      </c>
      <c r="BS80" s="70">
        <v>0</v>
      </c>
      <c r="BT80" s="70">
        <v>0</v>
      </c>
      <c r="BU80" s="70">
        <v>0</v>
      </c>
      <c r="BV80" s="70">
        <v>0</v>
      </c>
      <c r="BW80" s="70">
        <v>0</v>
      </c>
      <c r="BX80" s="70">
        <v>2.16037558E-4</v>
      </c>
      <c r="BY80" s="70">
        <v>1.8399312600000001E-4</v>
      </c>
      <c r="BZ80" s="70">
        <v>9.1575238999999997E-5</v>
      </c>
      <c r="CA80" s="70">
        <v>2.0797410999999999E-5</v>
      </c>
      <c r="CB80" s="70">
        <v>3.4636862200000001E-4</v>
      </c>
      <c r="CC80" s="70">
        <v>3.0328854600000001E-4</v>
      </c>
      <c r="CD80" s="70">
        <v>1.5610424899999999E-4</v>
      </c>
      <c r="CE80" s="70">
        <v>3.9338882000000001E-5</v>
      </c>
      <c r="CF80" s="70">
        <v>0.15568117849900001</v>
      </c>
      <c r="CG80" s="70">
        <v>0.15587749022899999</v>
      </c>
      <c r="CH80" s="70">
        <v>0.15611007218199999</v>
      </c>
      <c r="CI80" s="70">
        <v>0.15641006234999999</v>
      </c>
      <c r="CJ80" s="70">
        <v>0</v>
      </c>
      <c r="CK80" s="70">
        <v>0</v>
      </c>
      <c r="CL80" s="70">
        <v>0</v>
      </c>
      <c r="CM80" s="70">
        <v>0</v>
      </c>
    </row>
    <row r="81" spans="1:91" x14ac:dyDescent="0.25">
      <c r="A81" s="72" t="s">
        <v>261</v>
      </c>
      <c r="B81" s="72" t="s">
        <v>58</v>
      </c>
      <c r="C81" s="98">
        <f ca="1">VLOOKUP($B81,AuxPartFluPorc!$B$4:$S$95,AuxPartFluGWh!C$2,FALSE)*HLOOKUP(C$3,AuxLinFluTotGWh!$B$5:$R$10,6,FALSE)</f>
        <v>0.35065145421981703</v>
      </c>
      <c r="D81" s="98">
        <f ca="1">VLOOKUP($B81,AuxPartFluPorc!$B$4:$S$95,AuxPartFluGWh!D$2,FALSE)*HLOOKUP(D$3,AuxLinFluTotGWh!$B$5:$R$10,6,FALSE)</f>
        <v>0.22292218119969925</v>
      </c>
      <c r="E81" s="98">
        <f ca="1">VLOOKUP($B81,AuxPartFluPorc!$B$4:$S$95,AuxPartFluGWh!E$2,FALSE)*HLOOKUP(E$3,AuxLinFluTotGWh!$B$5:$R$10,6,FALSE)</f>
        <v>1.6531062700419186</v>
      </c>
      <c r="F81" s="98">
        <f ca="1">VLOOKUP($B81,AuxPartFluPorc!$B$4:$S$95,AuxPartFluGWh!F$2,FALSE)*HLOOKUP(F$3,AuxLinFluTotGWh!$B$5:$R$10,6,FALSE)</f>
        <v>10.077041333795483</v>
      </c>
      <c r="G81" s="98">
        <f ca="1">VLOOKUP($B81,AuxPartFluPorc!$B$4:$S$95,AuxPartFluGWh!G$2,FALSE)*HLOOKUP(G$3,AuxLinFluTotGWh!$B$5:$R$10,6,FALSE)</f>
        <v>0</v>
      </c>
      <c r="H81" s="98">
        <f ca="1">VLOOKUP($B81,AuxPartFluPorc!$B$4:$S$95,AuxPartFluGWh!H$2,FALSE)*HLOOKUP(H$3,AuxLinFluTotGWh!$B$5:$R$10,6,FALSE)</f>
        <v>0.47023693047234161</v>
      </c>
      <c r="I81" s="98">
        <f ca="1">VLOOKUP($B81,AuxPartFluPorc!$B$4:$S$95,AuxPartFluGWh!I$2,FALSE)*HLOOKUP(I$3,AuxLinFluTotGWh!$B$5:$R$10,6,FALSE)</f>
        <v>10.18705879348723</v>
      </c>
      <c r="J81" s="98">
        <f ca="1">VLOOKUP($B81,AuxPartFluPorc!$B$4:$S$95,AuxPartFluGWh!J$2,FALSE)*HLOOKUP(J$3,AuxLinFluTotGWh!$B$5:$R$10,6,FALSE)</f>
        <v>1.2255510942726697</v>
      </c>
      <c r="K81" s="98">
        <f ca="1">VLOOKUP($B81,AuxPartFluPorc!$B$4:$S$95,AuxPartFluGWh!K$2,FALSE)*HLOOKUP(K$3,AuxLinFluTotGWh!$B$5:$R$10,6,FALSE)</f>
        <v>95.691786680614427</v>
      </c>
      <c r="L81" s="98">
        <f ca="1">VLOOKUP($B81,AuxPartFluPorc!$B$4:$S$95,AuxPartFluGWh!L$2,FALSE)*HLOOKUP(L$3,AuxLinFluTotGWh!$B$5:$R$10,6,FALSE)</f>
        <v>9.3026547055095836</v>
      </c>
      <c r="M81" s="98">
        <f ca="1">VLOOKUP($B81,AuxPartFluPorc!$B$4:$S$95,AuxPartFluGWh!M$2,FALSE)*HLOOKUP(M$3,AuxLinFluTotGWh!$B$5:$R$10,6,FALSE)</f>
        <v>0</v>
      </c>
      <c r="N81" s="98">
        <f ca="1">VLOOKUP($B81,AuxPartFluPorc!$B$4:$S$95,AuxPartFluGWh!N$2,FALSE)*HLOOKUP(N$3,AuxLinFluTotGWh!$B$5:$R$10,6,FALSE)</f>
        <v>0</v>
      </c>
      <c r="O81" s="98">
        <f ca="1">VLOOKUP($B81,AuxPartFluPorc!$B$4:$S$95,AuxPartFluGWh!O$2,FALSE)*HLOOKUP(O$3,AuxLinFluTotGWh!$B$5:$R$10,6,FALSE)</f>
        <v>0</v>
      </c>
      <c r="P81" s="98">
        <f ca="1">VLOOKUP($B81,AuxPartFluPorc!$B$4:$S$95,AuxPartFluGWh!P$2,FALSE)*HLOOKUP(P$3,AuxLinFluTotGWh!$B$5:$R$10,6,FALSE)</f>
        <v>0.5031123641737052</v>
      </c>
      <c r="Q81" s="98">
        <f ca="1">VLOOKUP($B81,AuxPartFluPorc!$B$4:$S$95,AuxPartFluGWh!Q$2,FALSE)*HLOOKUP(Q$3,AuxLinFluTotGWh!$B$5:$R$10,6,FALSE)</f>
        <v>0.43258452848734608</v>
      </c>
      <c r="R81" s="98">
        <f ca="1">VLOOKUP($B81,AuxPartFluPorc!$B$4:$S$95,AuxPartFluGWh!R$2,FALSE)*HLOOKUP(R$3,AuxLinFluTotGWh!$B$5:$R$10,6,FALSE)</f>
        <v>274.82420111116988</v>
      </c>
      <c r="S81" s="98">
        <f ca="1">VLOOKUP($B81,AuxPartFluPorc!$B$4:$S$95,AuxPartFluGWh!S$2,FALSE)*HLOOKUP(S$3,AuxLinFluTotGWh!$B$5:$R$10,6,FALSE)</f>
        <v>2.3596258946578835E-2</v>
      </c>
      <c r="X81" s="70">
        <v>2.4022750700000001E-4</v>
      </c>
      <c r="Y81" s="70">
        <v>2.04394832E-4</v>
      </c>
      <c r="Z81" s="70">
        <v>9.6759274000000003E-5</v>
      </c>
      <c r="AA81" s="70">
        <v>2.5536341E-5</v>
      </c>
      <c r="AB81" s="70">
        <v>3.0584295000000002E-4</v>
      </c>
      <c r="AC81" s="70">
        <v>2.6542242400000001E-4</v>
      </c>
      <c r="AD81" s="70">
        <v>1.26715585E-4</v>
      </c>
      <c r="AE81" s="70">
        <v>3.3614922000000003E-5</v>
      </c>
      <c r="AF81" s="70">
        <v>1.2361805630000001E-3</v>
      </c>
      <c r="AG81" s="70">
        <v>1.067070168E-3</v>
      </c>
      <c r="AH81" s="70">
        <v>1.0791706810000001E-3</v>
      </c>
      <c r="AI81" s="70">
        <v>1.0864278030000001E-3</v>
      </c>
      <c r="AJ81" s="70">
        <v>5.261494391E-3</v>
      </c>
      <c r="AK81" s="70">
        <v>5.1918626709999997E-3</v>
      </c>
      <c r="AL81" s="70">
        <v>5.2210222219999996E-3</v>
      </c>
      <c r="AM81" s="70">
        <v>5.0038047280000003E-3</v>
      </c>
      <c r="AN81" s="70">
        <v>0</v>
      </c>
      <c r="AO81" s="70">
        <v>0</v>
      </c>
      <c r="AP81" s="70">
        <v>0</v>
      </c>
      <c r="AQ81" s="70">
        <v>0</v>
      </c>
      <c r="AR81" s="70">
        <v>8.9974909399999998E-4</v>
      </c>
      <c r="AS81" s="70">
        <v>1.7089303000000001E-5</v>
      </c>
      <c r="AT81" s="70">
        <v>4.8119684000000002E-5</v>
      </c>
      <c r="AU81" s="70">
        <v>9.0075309000000006E-5</v>
      </c>
      <c r="AV81" s="70">
        <v>1.689699711E-3</v>
      </c>
      <c r="AW81" s="70">
        <v>2.0980501929999998E-3</v>
      </c>
      <c r="AX81" s="70">
        <v>2.0064271390000002E-3</v>
      </c>
      <c r="AY81" s="70">
        <v>1.9661300500000002E-3</v>
      </c>
      <c r="AZ81" s="70">
        <v>1.0626059079999999E-3</v>
      </c>
      <c r="BA81" s="70">
        <v>3.13074908E-4</v>
      </c>
      <c r="BB81" s="70">
        <v>0</v>
      </c>
      <c r="BC81" s="70">
        <v>0</v>
      </c>
      <c r="BD81" s="70">
        <v>2.8068362307000001E-2</v>
      </c>
      <c r="BE81" s="70">
        <v>2.6923540518999999E-2</v>
      </c>
      <c r="BF81" s="70">
        <v>2.4443329390000001E-2</v>
      </c>
      <c r="BG81" s="70">
        <v>2.3756880532999999E-2</v>
      </c>
      <c r="BH81" s="70">
        <v>2.4163467299999999E-3</v>
      </c>
      <c r="BI81" s="70">
        <v>2.0976589780000001E-3</v>
      </c>
      <c r="BJ81" s="70">
        <v>2.077072024E-3</v>
      </c>
      <c r="BK81" s="70">
        <v>2.0130980940000001E-3</v>
      </c>
      <c r="BL81" s="70">
        <v>0</v>
      </c>
      <c r="BM81" s="70">
        <v>0</v>
      </c>
      <c r="BN81" s="70">
        <v>0</v>
      </c>
      <c r="BO81" s="70">
        <v>0</v>
      </c>
      <c r="BP81" s="70">
        <v>0</v>
      </c>
      <c r="BQ81" s="70">
        <v>0</v>
      </c>
      <c r="BR81" s="70">
        <v>0</v>
      </c>
      <c r="BS81" s="70">
        <v>0</v>
      </c>
      <c r="BT81" s="70">
        <v>0</v>
      </c>
      <c r="BU81" s="70">
        <v>0</v>
      </c>
      <c r="BV81" s="70">
        <v>0</v>
      </c>
      <c r="BW81" s="70">
        <v>0</v>
      </c>
      <c r="BX81" s="70">
        <v>1.8312457899999999E-4</v>
      </c>
      <c r="BY81" s="70">
        <v>1.5670641599999999E-4</v>
      </c>
      <c r="BZ81" s="70">
        <v>7.3108747999999998E-5</v>
      </c>
      <c r="CA81" s="70">
        <v>1.7042769000000001E-5</v>
      </c>
      <c r="CB81" s="70">
        <v>2.9334914999999998E-4</v>
      </c>
      <c r="CC81" s="70">
        <v>2.5801764000000002E-4</v>
      </c>
      <c r="CD81" s="70">
        <v>1.24268386E-4</v>
      </c>
      <c r="CE81" s="70">
        <v>3.2163414000000003E-5</v>
      </c>
      <c r="CF81" s="70">
        <v>0.131457530658</v>
      </c>
      <c r="CG81" s="70">
        <v>0.13162114449599999</v>
      </c>
      <c r="CH81" s="70">
        <v>0.13182898347399999</v>
      </c>
      <c r="CI81" s="70">
        <v>0.13207498050800001</v>
      </c>
      <c r="CJ81" s="70">
        <v>0</v>
      </c>
      <c r="CK81" s="70">
        <v>0</v>
      </c>
      <c r="CL81" s="70">
        <v>0</v>
      </c>
      <c r="CM81" s="70">
        <v>0</v>
      </c>
    </row>
    <row r="82" spans="1:91" x14ac:dyDescent="0.25">
      <c r="A82" s="72" t="s">
        <v>261</v>
      </c>
      <c r="B82" s="72" t="s">
        <v>59</v>
      </c>
      <c r="C82" s="98">
        <f ca="1">VLOOKUP($B82,AuxPartFluPorc!$B$4:$S$95,AuxPartFluGWh!C$2,FALSE)*HLOOKUP(C$3,AuxLinFluTotGWh!$B$5:$R$10,6,FALSE)</f>
        <v>0.98782891416083951</v>
      </c>
      <c r="D82" s="98">
        <f ca="1">VLOOKUP($B82,AuxPartFluPorc!$B$4:$S$95,AuxPartFluGWh!D$2,FALSE)*HLOOKUP(D$3,AuxLinFluTotGWh!$B$5:$R$10,6,FALSE)</f>
        <v>0.62761041483066393</v>
      </c>
      <c r="E82" s="98">
        <f ca="1">VLOOKUP($B82,AuxPartFluPorc!$B$4:$S$95,AuxPartFluGWh!E$2,FALSE)*HLOOKUP(E$3,AuxLinFluTotGWh!$B$5:$R$10,6,FALSE)</f>
        <v>4.6218746382157647</v>
      </c>
      <c r="F82" s="98">
        <f ca="1">VLOOKUP($B82,AuxPartFluPorc!$B$4:$S$95,AuxPartFluGWh!F$2,FALSE)*HLOOKUP(F$3,AuxLinFluTotGWh!$B$5:$R$10,6,FALSE)</f>
        <v>28.197730169961034</v>
      </c>
      <c r="G82" s="98">
        <f ca="1">VLOOKUP($B82,AuxPartFluPorc!$B$4:$S$95,AuxPartFluGWh!G$2,FALSE)*HLOOKUP(G$3,AuxLinFluTotGWh!$B$5:$R$10,6,FALSE)</f>
        <v>0</v>
      </c>
      <c r="H82" s="98">
        <f ca="1">VLOOKUP($B82,AuxPartFluPorc!$B$4:$S$95,AuxPartFluGWh!H$2,FALSE)*HLOOKUP(H$3,AuxLinFluTotGWh!$B$5:$R$10,6,FALSE)</f>
        <v>1.3315706512305365</v>
      </c>
      <c r="I82" s="98">
        <f ca="1">VLOOKUP($B82,AuxPartFluPorc!$B$4:$S$95,AuxPartFluGWh!I$2,FALSE)*HLOOKUP(I$3,AuxLinFluTotGWh!$B$5:$R$10,6,FALSE)</f>
        <v>28.403780338700539</v>
      </c>
      <c r="J82" s="98">
        <f ca="1">VLOOKUP($B82,AuxPartFluPorc!$B$4:$S$95,AuxPartFluGWh!J$2,FALSE)*HLOOKUP(J$3,AuxLinFluTotGWh!$B$5:$R$10,6,FALSE)</f>
        <v>2.9977524425836175</v>
      </c>
      <c r="K82" s="98">
        <f ca="1">VLOOKUP($B82,AuxPartFluPorc!$B$4:$S$95,AuxPartFluGWh!K$2,FALSE)*HLOOKUP(K$3,AuxLinFluTotGWh!$B$5:$R$10,6,FALSE)</f>
        <v>268.59518031701532</v>
      </c>
      <c r="L82" s="98">
        <f ca="1">VLOOKUP($B82,AuxPartFluPorc!$B$4:$S$95,AuxPartFluGWh!L$2,FALSE)*HLOOKUP(L$3,AuxLinFluTotGWh!$B$5:$R$10,6,FALSE)</f>
        <v>26.021989446161772</v>
      </c>
      <c r="M82" s="98">
        <f ca="1">VLOOKUP($B82,AuxPartFluPorc!$B$4:$S$95,AuxPartFluGWh!M$2,FALSE)*HLOOKUP(M$3,AuxLinFluTotGWh!$B$5:$R$10,6,FALSE)</f>
        <v>0</v>
      </c>
      <c r="N82" s="98">
        <f ca="1">VLOOKUP($B82,AuxPartFluPorc!$B$4:$S$95,AuxPartFluGWh!N$2,FALSE)*HLOOKUP(N$3,AuxLinFluTotGWh!$B$5:$R$10,6,FALSE)</f>
        <v>0</v>
      </c>
      <c r="O82" s="98">
        <f ca="1">VLOOKUP($B82,AuxPartFluPorc!$B$4:$S$95,AuxPartFluGWh!O$2,FALSE)*HLOOKUP(O$3,AuxLinFluTotGWh!$B$5:$R$10,6,FALSE)</f>
        <v>0</v>
      </c>
      <c r="P82" s="98">
        <f ca="1">VLOOKUP($B82,AuxPartFluPorc!$B$4:$S$95,AuxPartFluGWh!P$2,FALSE)*HLOOKUP(P$3,AuxLinFluTotGWh!$B$5:$R$10,6,FALSE)</f>
        <v>1.4180374163522287</v>
      </c>
      <c r="Q82" s="98">
        <f ca="1">VLOOKUP($B82,AuxPartFluPorc!$B$4:$S$95,AuxPartFluGWh!Q$2,FALSE)*HLOOKUP(Q$3,AuxLinFluTotGWh!$B$5:$R$10,6,FALSE)</f>
        <v>1.2161763496001836</v>
      </c>
      <c r="R82" s="98">
        <f ca="1">VLOOKUP($B82,AuxPartFluPorc!$B$4:$S$95,AuxPartFluGWh!R$2,FALSE)*HLOOKUP(R$3,AuxLinFluTotGWh!$B$5:$R$10,6,FALSE)</f>
        <v>0</v>
      </c>
      <c r="S82" s="98">
        <f ca="1">VLOOKUP($B82,AuxPartFluPorc!$B$4:$S$95,AuxPartFluGWh!S$2,FALSE)*HLOOKUP(S$3,AuxLinFluTotGWh!$B$5:$R$10,6,FALSE)</f>
        <v>466.22233963377488</v>
      </c>
      <c r="X82" s="70">
        <v>6.8582029299999998E-4</v>
      </c>
      <c r="Y82" s="70">
        <v>5.7250123400000004E-4</v>
      </c>
      <c r="Z82" s="70">
        <v>2.6917116899999999E-4</v>
      </c>
      <c r="AA82" s="70">
        <v>6.9585941999999995E-5</v>
      </c>
      <c r="AB82" s="70">
        <v>8.7280192299999998E-4</v>
      </c>
      <c r="AC82" s="70">
        <v>7.4308426300000001E-4</v>
      </c>
      <c r="AD82" s="70">
        <v>3.5233651500000003E-4</v>
      </c>
      <c r="AE82" s="70">
        <v>9.1496937000000003E-5</v>
      </c>
      <c r="AF82" s="70">
        <v>3.513178563E-3</v>
      </c>
      <c r="AG82" s="70">
        <v>2.972099911E-3</v>
      </c>
      <c r="AH82" s="70">
        <v>3.0089816609999999E-3</v>
      </c>
      <c r="AI82" s="70">
        <v>3.0000732440000001E-3</v>
      </c>
      <c r="AJ82" s="70">
        <v>1.4962476645E-2</v>
      </c>
      <c r="AK82" s="70">
        <v>1.4508491793000001E-2</v>
      </c>
      <c r="AL82" s="70">
        <v>1.4563191777E-2</v>
      </c>
      <c r="AM82" s="70">
        <v>1.3827848469999999E-2</v>
      </c>
      <c r="AN82" s="70">
        <v>0</v>
      </c>
      <c r="AO82" s="70">
        <v>0</v>
      </c>
      <c r="AP82" s="70">
        <v>0</v>
      </c>
      <c r="AQ82" s="70">
        <v>0</v>
      </c>
      <c r="AR82" s="70">
        <v>2.561749828E-3</v>
      </c>
      <c r="AS82" s="70">
        <v>4.7212195000000001E-5</v>
      </c>
      <c r="AT82" s="70">
        <v>1.3232387699999999E-4</v>
      </c>
      <c r="AU82" s="70">
        <v>2.4625379999999999E-4</v>
      </c>
      <c r="AV82" s="70">
        <v>4.7926895199999998E-3</v>
      </c>
      <c r="AW82" s="70">
        <v>5.8447692050000001E-3</v>
      </c>
      <c r="AX82" s="70">
        <v>5.5807719410000001E-3</v>
      </c>
      <c r="AY82" s="70">
        <v>5.4192274560000003E-3</v>
      </c>
      <c r="AZ82" s="70">
        <v>2.6222530739999999E-3</v>
      </c>
      <c r="BA82" s="70">
        <v>7.4272333999999998E-4</v>
      </c>
      <c r="BB82" s="70">
        <v>0</v>
      </c>
      <c r="BC82" s="70">
        <v>0</v>
      </c>
      <c r="BD82" s="70">
        <v>8.0107226764999998E-2</v>
      </c>
      <c r="BE82" s="70">
        <v>7.5509661455000002E-2</v>
      </c>
      <c r="BF82" s="70">
        <v>6.8249617429000001E-2</v>
      </c>
      <c r="BG82" s="70">
        <v>6.5781175647000006E-2</v>
      </c>
      <c r="BH82" s="70">
        <v>6.8651212899999998E-3</v>
      </c>
      <c r="BI82" s="70">
        <v>5.8510690089999999E-3</v>
      </c>
      <c r="BJ82" s="70">
        <v>5.789275327E-3</v>
      </c>
      <c r="BK82" s="70">
        <v>5.5626933699999999E-3</v>
      </c>
      <c r="BL82" s="70">
        <v>0</v>
      </c>
      <c r="BM82" s="70">
        <v>0</v>
      </c>
      <c r="BN82" s="70">
        <v>0</v>
      </c>
      <c r="BO82" s="70">
        <v>0</v>
      </c>
      <c r="BP82" s="70">
        <v>0</v>
      </c>
      <c r="BQ82" s="70">
        <v>0</v>
      </c>
      <c r="BR82" s="70">
        <v>0</v>
      </c>
      <c r="BS82" s="70">
        <v>0</v>
      </c>
      <c r="BT82" s="70">
        <v>0</v>
      </c>
      <c r="BU82" s="70">
        <v>0</v>
      </c>
      <c r="BV82" s="70">
        <v>0</v>
      </c>
      <c r="BW82" s="70">
        <v>0</v>
      </c>
      <c r="BX82" s="70">
        <v>5.2287712999999996E-4</v>
      </c>
      <c r="BY82" s="70">
        <v>4.3896341399999998E-4</v>
      </c>
      <c r="BZ82" s="70">
        <v>2.0364180100000001E-4</v>
      </c>
      <c r="CA82" s="70">
        <v>4.6436371000000002E-5</v>
      </c>
      <c r="CB82" s="70">
        <v>8.3633821800000005E-4</v>
      </c>
      <c r="CC82" s="70">
        <v>7.2147840600000001E-4</v>
      </c>
      <c r="CD82" s="70">
        <v>3.4488164700000002E-4</v>
      </c>
      <c r="CE82" s="70">
        <v>8.7220111999999995E-5</v>
      </c>
      <c r="CF82" s="70">
        <v>0</v>
      </c>
      <c r="CG82" s="70">
        <v>0</v>
      </c>
      <c r="CH82" s="70">
        <v>0</v>
      </c>
      <c r="CI82" s="70">
        <v>0</v>
      </c>
      <c r="CJ82" s="70">
        <v>0</v>
      </c>
      <c r="CK82" s="70">
        <v>0</v>
      </c>
      <c r="CL82" s="70">
        <v>0</v>
      </c>
      <c r="CM82" s="70">
        <v>0</v>
      </c>
    </row>
    <row r="83" spans="1:91" x14ac:dyDescent="0.25">
      <c r="A83" s="72" t="s">
        <v>261</v>
      </c>
      <c r="B83" s="72" t="s">
        <v>60</v>
      </c>
      <c r="C83" s="98">
        <f ca="1">VLOOKUP($B83,AuxPartFluPorc!$B$4:$S$95,AuxPartFluGWh!C$2,FALSE)*HLOOKUP(C$3,AuxLinFluTotGWh!$B$5:$R$10,6,FALSE)</f>
        <v>0.14284587753842373</v>
      </c>
      <c r="D83" s="98">
        <f ca="1">VLOOKUP($B83,AuxPartFluPorc!$B$4:$S$95,AuxPartFluGWh!D$2,FALSE)*HLOOKUP(D$3,AuxLinFluTotGWh!$B$5:$R$10,6,FALSE)</f>
        <v>9.0741456731201681E-2</v>
      </c>
      <c r="E83" s="98">
        <f ca="1">VLOOKUP($B83,AuxPartFluPorc!$B$4:$S$95,AuxPartFluGWh!E$2,FALSE)*HLOOKUP(E$3,AuxLinFluTotGWh!$B$5:$R$10,6,FALSE)</f>
        <v>0.6749395888841303</v>
      </c>
      <c r="F83" s="98">
        <f ca="1">VLOOKUP($B83,AuxPartFluPorc!$B$4:$S$95,AuxPartFluGWh!F$2,FALSE)*HLOOKUP(F$3,AuxLinFluTotGWh!$B$5:$R$10,6,FALSE)</f>
        <v>4.1213236398554915</v>
      </c>
      <c r="G83" s="98">
        <f ca="1">VLOOKUP($B83,AuxPartFluPorc!$B$4:$S$95,AuxPartFluGWh!G$2,FALSE)*HLOOKUP(G$3,AuxLinFluTotGWh!$B$5:$R$10,6,FALSE)</f>
        <v>0</v>
      </c>
      <c r="H83" s="98">
        <f ca="1">VLOOKUP($B83,AuxPartFluPorc!$B$4:$S$95,AuxPartFluGWh!H$2,FALSE)*HLOOKUP(H$3,AuxLinFluTotGWh!$B$5:$R$10,6,FALSE)</f>
        <v>0.18752915924682406</v>
      </c>
      <c r="I83" s="98">
        <f ca="1">VLOOKUP($B83,AuxPartFluPorc!$B$4:$S$95,AuxPartFluGWh!I$2,FALSE)*HLOOKUP(I$3,AuxLinFluTotGWh!$B$5:$R$10,6,FALSE)</f>
        <v>4.1538486749587396</v>
      </c>
      <c r="J83" s="98">
        <f ca="1">VLOOKUP($B83,AuxPartFluPorc!$B$4:$S$95,AuxPartFluGWh!J$2,FALSE)*HLOOKUP(J$3,AuxLinFluTotGWh!$B$5:$R$10,6,FALSE)</f>
        <v>0.42739375964293547</v>
      </c>
      <c r="K83" s="98">
        <f ca="1">VLOOKUP($B83,AuxPartFluPorc!$B$4:$S$95,AuxPartFluGWh!K$2,FALSE)*HLOOKUP(K$3,AuxLinFluTotGWh!$B$5:$R$10,6,FALSE)</f>
        <v>39.216995559114963</v>
      </c>
      <c r="L83" s="98">
        <f ca="1">VLOOKUP($B83,AuxPartFluPorc!$B$4:$S$95,AuxPartFluGWh!L$2,FALSE)*HLOOKUP(L$3,AuxLinFluTotGWh!$B$5:$R$10,6,FALSE)</f>
        <v>3.8018390785156297</v>
      </c>
      <c r="M83" s="98">
        <f ca="1">VLOOKUP($B83,AuxPartFluPorc!$B$4:$S$95,AuxPartFluGWh!M$2,FALSE)*HLOOKUP(M$3,AuxLinFluTotGWh!$B$5:$R$10,6,FALSE)</f>
        <v>0</v>
      </c>
      <c r="N83" s="98">
        <f ca="1">VLOOKUP($B83,AuxPartFluPorc!$B$4:$S$95,AuxPartFluGWh!N$2,FALSE)*HLOOKUP(N$3,AuxLinFluTotGWh!$B$5:$R$10,6,FALSE)</f>
        <v>0</v>
      </c>
      <c r="O83" s="98">
        <f ca="1">VLOOKUP($B83,AuxPartFluPorc!$B$4:$S$95,AuxPartFluGWh!O$2,FALSE)*HLOOKUP(O$3,AuxLinFluTotGWh!$B$5:$R$10,6,FALSE)</f>
        <v>0</v>
      </c>
      <c r="P83" s="98">
        <f ca="1">VLOOKUP($B83,AuxPartFluPorc!$B$4:$S$95,AuxPartFluGWh!P$2,FALSE)*HLOOKUP(P$3,AuxLinFluTotGWh!$B$5:$R$10,6,FALSE)</f>
        <v>0.19705509442023908</v>
      </c>
      <c r="Q83" s="98">
        <f ca="1">VLOOKUP($B83,AuxPartFluPorc!$B$4:$S$95,AuxPartFluGWh!Q$2,FALSE)*HLOOKUP(Q$3,AuxLinFluTotGWh!$B$5:$R$10,6,FALSE)</f>
        <v>0.17579131895868172</v>
      </c>
      <c r="R83" s="98">
        <f ca="1">VLOOKUP($B83,AuxPartFluPorc!$B$4:$S$95,AuxPartFluGWh!R$2,FALSE)*HLOOKUP(R$3,AuxLinFluTotGWh!$B$5:$R$10,6,FALSE)</f>
        <v>0</v>
      </c>
      <c r="S83" s="98">
        <f ca="1">VLOOKUP($B83,AuxPartFluPorc!$B$4:$S$95,AuxPartFluGWh!S$2,FALSE)*HLOOKUP(S$3,AuxLinFluTotGWh!$B$5:$R$10,6,FALSE)</f>
        <v>68.13990871605472</v>
      </c>
      <c r="X83" s="70">
        <v>9.8274173999999997E-5</v>
      </c>
      <c r="Y83" s="70">
        <v>8.3317539000000003E-5</v>
      </c>
      <c r="Z83" s="70">
        <v>3.9167561999999997E-5</v>
      </c>
      <c r="AA83" s="70">
        <v>1.0187700000000001E-5</v>
      </c>
      <c r="AB83" s="70">
        <v>1.2503283600000001E-4</v>
      </c>
      <c r="AC83" s="70">
        <v>1.08118085E-4</v>
      </c>
      <c r="AD83" s="70">
        <v>5.1255114000000002E-5</v>
      </c>
      <c r="AE83" s="70">
        <v>1.3393294E-5</v>
      </c>
      <c r="AF83" s="70">
        <v>5.0530943999999999E-4</v>
      </c>
      <c r="AG83" s="70">
        <v>4.3497866399999998E-4</v>
      </c>
      <c r="AH83" s="70">
        <v>4.4089208899999999E-4</v>
      </c>
      <c r="AI83" s="70">
        <v>4.4338686999999998E-4</v>
      </c>
      <c r="AJ83" s="70">
        <v>2.1519879790000002E-3</v>
      </c>
      <c r="AK83" s="70">
        <v>2.1229220599999999E-3</v>
      </c>
      <c r="AL83" s="70">
        <v>2.1363631489999999E-3</v>
      </c>
      <c r="AM83" s="70">
        <v>2.045721854E-3</v>
      </c>
      <c r="AN83" s="70">
        <v>0</v>
      </c>
      <c r="AO83" s="70">
        <v>0</v>
      </c>
      <c r="AP83" s="70">
        <v>0</v>
      </c>
      <c r="AQ83" s="70">
        <v>0</v>
      </c>
      <c r="AR83" s="70">
        <v>3.6516269099999999E-4</v>
      </c>
      <c r="AS83" s="70">
        <v>0</v>
      </c>
      <c r="AT83" s="70">
        <v>1.9216481999999999E-5</v>
      </c>
      <c r="AU83" s="70">
        <v>3.6365161999999998E-5</v>
      </c>
      <c r="AV83" s="70">
        <v>6.90720196E-4</v>
      </c>
      <c r="AW83" s="70">
        <v>8.5434378500000004E-4</v>
      </c>
      <c r="AX83" s="70">
        <v>8.1800649400000001E-4</v>
      </c>
      <c r="AY83" s="70">
        <v>8.0125222000000001E-4</v>
      </c>
      <c r="AZ83" s="70">
        <v>3.7210205500000002E-4</v>
      </c>
      <c r="BA83" s="70">
        <v>1.0764734E-4</v>
      </c>
      <c r="BB83" s="70">
        <v>0</v>
      </c>
      <c r="BC83" s="70">
        <v>0</v>
      </c>
      <c r="BD83" s="70">
        <v>1.1510692118E-2</v>
      </c>
      <c r="BE83" s="70">
        <v>1.1038414967000001E-2</v>
      </c>
      <c r="BF83" s="70">
        <v>1.0011812356999999E-2</v>
      </c>
      <c r="BG83" s="70">
        <v>9.7299057979999999E-3</v>
      </c>
      <c r="BH83" s="70">
        <v>9.8771403300000008E-4</v>
      </c>
      <c r="BI83" s="70">
        <v>8.5666363699999997E-4</v>
      </c>
      <c r="BJ83" s="70">
        <v>8.4927055500000001E-4</v>
      </c>
      <c r="BK83" s="70">
        <v>8.22734241E-4</v>
      </c>
      <c r="BL83" s="70">
        <v>0</v>
      </c>
      <c r="BM83" s="70">
        <v>0</v>
      </c>
      <c r="BN83" s="70">
        <v>0</v>
      </c>
      <c r="BO83" s="70">
        <v>0</v>
      </c>
      <c r="BP83" s="70">
        <v>0</v>
      </c>
      <c r="BQ83" s="70">
        <v>0</v>
      </c>
      <c r="BR83" s="70">
        <v>0</v>
      </c>
      <c r="BS83" s="70">
        <v>0</v>
      </c>
      <c r="BT83" s="70">
        <v>0</v>
      </c>
      <c r="BU83" s="70">
        <v>0</v>
      </c>
      <c r="BV83" s="70">
        <v>0</v>
      </c>
      <c r="BW83" s="70">
        <v>0</v>
      </c>
      <c r="BX83" s="70">
        <v>7.4915450000000001E-5</v>
      </c>
      <c r="BY83" s="70">
        <v>6.3877894000000004E-5</v>
      </c>
      <c r="BZ83" s="70">
        <v>2.9618825E-5</v>
      </c>
      <c r="CA83" s="70">
        <v>0</v>
      </c>
      <c r="CB83" s="70">
        <v>1.1978176399999999E-4</v>
      </c>
      <c r="CC83" s="70">
        <v>1.04951679E-4</v>
      </c>
      <c r="CD83" s="70">
        <v>5.0137725000000001E-5</v>
      </c>
      <c r="CE83" s="70">
        <v>1.2760125999999999E-5</v>
      </c>
      <c r="CF83" s="70">
        <v>0</v>
      </c>
      <c r="CG83" s="70">
        <v>0</v>
      </c>
      <c r="CH83" s="70">
        <v>0</v>
      </c>
      <c r="CI83" s="70">
        <v>0</v>
      </c>
      <c r="CJ83" s="70">
        <v>0</v>
      </c>
      <c r="CK83" s="70">
        <v>0</v>
      </c>
      <c r="CL83" s="70">
        <v>0</v>
      </c>
      <c r="CM83" s="70">
        <v>0</v>
      </c>
    </row>
    <row r="84" spans="1:91" x14ac:dyDescent="0.25">
      <c r="A84" s="72" t="s">
        <v>261</v>
      </c>
      <c r="B84" s="72" t="s">
        <v>61</v>
      </c>
      <c r="C84" s="98">
        <f ca="1">VLOOKUP($B84,AuxPartFluPorc!$B$4:$S$95,AuxPartFluGWh!C$2,FALSE)*HLOOKUP(C$3,AuxLinFluTotGWh!$B$5:$R$10,6,FALSE)</f>
        <v>0.50134499492140205</v>
      </c>
      <c r="D84" s="98">
        <f ca="1">VLOOKUP($B84,AuxPartFluPorc!$B$4:$S$95,AuxPartFluGWh!D$2,FALSE)*HLOOKUP(D$3,AuxLinFluTotGWh!$B$5:$R$10,6,FALSE)</f>
        <v>0.31872256872714511</v>
      </c>
      <c r="E84" s="98">
        <f ca="1">VLOOKUP($B84,AuxPartFluPorc!$B$4:$S$95,AuxPartFluGWh!E$2,FALSE)*HLOOKUP(E$3,AuxLinFluTotGWh!$B$5:$R$10,6,FALSE)</f>
        <v>2.3200816599446505</v>
      </c>
      <c r="F84" s="98">
        <f ca="1">VLOOKUP($B84,AuxPartFluPorc!$B$4:$S$95,AuxPartFluGWh!F$2,FALSE)*HLOOKUP(F$3,AuxLinFluTotGWh!$B$5:$R$10,6,FALSE)</f>
        <v>14.178246307986029</v>
      </c>
      <c r="G84" s="98">
        <f ca="1">VLOOKUP($B84,AuxPartFluPorc!$B$4:$S$95,AuxPartFluGWh!G$2,FALSE)*HLOOKUP(G$3,AuxLinFluTotGWh!$B$5:$R$10,6,FALSE)</f>
        <v>0</v>
      </c>
      <c r="H84" s="98">
        <f ca="1">VLOOKUP($B84,AuxPartFluPorc!$B$4:$S$95,AuxPartFluGWh!H$2,FALSE)*HLOOKUP(H$3,AuxLinFluTotGWh!$B$5:$R$10,6,FALSE)</f>
        <v>0.65370714948962305</v>
      </c>
      <c r="I84" s="98">
        <f ca="1">VLOOKUP($B84,AuxPartFluPorc!$B$4:$S$95,AuxPartFluGWh!I$2,FALSE)*HLOOKUP(I$3,AuxLinFluTotGWh!$B$5:$R$10,6,FALSE)</f>
        <v>14.315986516342152</v>
      </c>
      <c r="J84" s="98">
        <f ca="1">VLOOKUP($B84,AuxPartFluPorc!$B$4:$S$95,AuxPartFluGWh!J$2,FALSE)*HLOOKUP(J$3,AuxLinFluTotGWh!$B$5:$R$10,6,FALSE)</f>
        <v>1.8447351478699625</v>
      </c>
      <c r="K84" s="98">
        <f ca="1">VLOOKUP($B84,AuxPartFluPorc!$B$4:$S$95,AuxPartFluGWh!K$2,FALSE)*HLOOKUP(K$3,AuxLinFluTotGWh!$B$5:$R$10,6,FALSE)</f>
        <v>134.62323333435651</v>
      </c>
      <c r="L84" s="98">
        <f ca="1">VLOOKUP($B84,AuxPartFluPorc!$B$4:$S$95,AuxPartFluGWh!L$2,FALSE)*HLOOKUP(L$3,AuxLinFluTotGWh!$B$5:$R$10,6,FALSE)</f>
        <v>13.090137662540421</v>
      </c>
      <c r="M84" s="98">
        <f ca="1">VLOOKUP($B84,AuxPartFluPorc!$B$4:$S$95,AuxPartFluGWh!M$2,FALSE)*HLOOKUP(M$3,AuxLinFluTotGWh!$B$5:$R$10,6,FALSE)</f>
        <v>0</v>
      </c>
      <c r="N84" s="98">
        <f ca="1">VLOOKUP($B84,AuxPartFluPorc!$B$4:$S$95,AuxPartFluGWh!N$2,FALSE)*HLOOKUP(N$3,AuxLinFluTotGWh!$B$5:$R$10,6,FALSE)</f>
        <v>0</v>
      </c>
      <c r="O84" s="98">
        <f ca="1">VLOOKUP($B84,AuxPartFluPorc!$B$4:$S$95,AuxPartFluGWh!O$2,FALSE)*HLOOKUP(O$3,AuxLinFluTotGWh!$B$5:$R$10,6,FALSE)</f>
        <v>0</v>
      </c>
      <c r="P84" s="98">
        <f ca="1">VLOOKUP($B84,AuxPartFluPorc!$B$4:$S$95,AuxPartFluGWh!P$2,FALSE)*HLOOKUP(P$3,AuxLinFluTotGWh!$B$5:$R$10,6,FALSE)</f>
        <v>0.71942932434781703</v>
      </c>
      <c r="Q84" s="98">
        <f ca="1">VLOOKUP($B84,AuxPartFluPorc!$B$4:$S$95,AuxPartFluGWh!Q$2,FALSE)*HLOOKUP(Q$3,AuxLinFluTotGWh!$B$5:$R$10,6,FALSE)</f>
        <v>0.61858464141242386</v>
      </c>
      <c r="R84" s="98">
        <f ca="1">VLOOKUP($B84,AuxPartFluPorc!$B$4:$S$95,AuxPartFluGWh!R$2,FALSE)*HLOOKUP(R$3,AuxLinFluTotGWh!$B$5:$R$10,6,FALSE)</f>
        <v>386.28914559564367</v>
      </c>
      <c r="S84" s="98">
        <f ca="1">VLOOKUP($B84,AuxPartFluPorc!$B$4:$S$95,AuxPartFluGWh!S$2,FALSE)*HLOOKUP(S$3,AuxLinFluTotGWh!$B$5:$R$10,6,FALSE)</f>
        <v>3.4165440805119934E-2</v>
      </c>
      <c r="X84" s="70">
        <v>3.42402842E-4</v>
      </c>
      <c r="Y84" s="70">
        <v>2.9101956099999998E-4</v>
      </c>
      <c r="Z84" s="70">
        <v>1.4066582899999999E-4</v>
      </c>
      <c r="AA84" s="70">
        <v>3.6464456000000003E-5</v>
      </c>
      <c r="AB84" s="70">
        <v>4.3589248199999998E-4</v>
      </c>
      <c r="AC84" s="70">
        <v>3.7789676999999997E-4</v>
      </c>
      <c r="AD84" s="70">
        <v>1.8421116799999999E-4</v>
      </c>
      <c r="AE84" s="70">
        <v>4.7997412999999998E-5</v>
      </c>
      <c r="AF84" s="70">
        <v>1.7412899459999999E-3</v>
      </c>
      <c r="AG84" s="70">
        <v>1.498272949E-3</v>
      </c>
      <c r="AH84" s="70">
        <v>1.5126254340000001E-3</v>
      </c>
      <c r="AI84" s="70">
        <v>1.519698296E-3</v>
      </c>
      <c r="AJ84" s="70">
        <v>7.4328637260000002E-3</v>
      </c>
      <c r="AK84" s="70">
        <v>7.3104452489999999E-3</v>
      </c>
      <c r="AL84" s="70">
        <v>7.336356453E-3</v>
      </c>
      <c r="AM84" s="70">
        <v>7.014229934E-3</v>
      </c>
      <c r="AN84" s="70">
        <v>0</v>
      </c>
      <c r="AO84" s="70">
        <v>0</v>
      </c>
      <c r="AP84" s="70">
        <v>0</v>
      </c>
      <c r="AQ84" s="70">
        <v>0</v>
      </c>
      <c r="AR84" s="70">
        <v>1.256883996E-3</v>
      </c>
      <c r="AS84" s="70">
        <v>2.3459357999999999E-5</v>
      </c>
      <c r="AT84" s="70">
        <v>6.4271198000000003E-5</v>
      </c>
      <c r="AU84" s="70">
        <v>1.2205645E-4</v>
      </c>
      <c r="AV84" s="70">
        <v>2.3889637310000001E-3</v>
      </c>
      <c r="AW84" s="70">
        <v>2.9487118520000002E-3</v>
      </c>
      <c r="AX84" s="70">
        <v>2.816530399E-3</v>
      </c>
      <c r="AY84" s="70">
        <v>2.7514394999999998E-3</v>
      </c>
      <c r="AZ84" s="70">
        <v>1.6004794480000001E-3</v>
      </c>
      <c r="BA84" s="70">
        <v>4.7023532300000001E-4</v>
      </c>
      <c r="BB84" s="70">
        <v>0</v>
      </c>
      <c r="BC84" s="70">
        <v>0</v>
      </c>
      <c r="BD84" s="70">
        <v>3.9640674596E-2</v>
      </c>
      <c r="BE84" s="70">
        <v>3.7917476229999997E-2</v>
      </c>
      <c r="BF84" s="70">
        <v>3.4325374946999998E-2</v>
      </c>
      <c r="BG84" s="70">
        <v>3.3291481976000001E-2</v>
      </c>
      <c r="BH84" s="70">
        <v>3.4111948710000002E-3</v>
      </c>
      <c r="BI84" s="70">
        <v>2.9539704309999998E-3</v>
      </c>
      <c r="BJ84" s="70">
        <v>2.9185226369999998E-3</v>
      </c>
      <c r="BK84" s="70">
        <v>2.8235921440000001E-3</v>
      </c>
      <c r="BL84" s="70">
        <v>0</v>
      </c>
      <c r="BM84" s="70">
        <v>0</v>
      </c>
      <c r="BN84" s="70">
        <v>0</v>
      </c>
      <c r="BO84" s="70">
        <v>0</v>
      </c>
      <c r="BP84" s="70">
        <v>0</v>
      </c>
      <c r="BQ84" s="70">
        <v>0</v>
      </c>
      <c r="BR84" s="70">
        <v>0</v>
      </c>
      <c r="BS84" s="70">
        <v>0</v>
      </c>
      <c r="BT84" s="70">
        <v>0</v>
      </c>
      <c r="BU84" s="70">
        <v>0</v>
      </c>
      <c r="BV84" s="70">
        <v>0</v>
      </c>
      <c r="BW84" s="70">
        <v>0</v>
      </c>
      <c r="BX84" s="70">
        <v>2.6102306799999998E-4</v>
      </c>
      <c r="BY84" s="70">
        <v>2.23147959E-4</v>
      </c>
      <c r="BZ84" s="70">
        <v>1.06349596E-4</v>
      </c>
      <c r="CA84" s="70">
        <v>2.4336116999999999E-5</v>
      </c>
      <c r="CB84" s="70">
        <v>4.1815401899999999E-4</v>
      </c>
      <c r="CC84" s="70">
        <v>3.6741259500000002E-4</v>
      </c>
      <c r="CD84" s="70">
        <v>1.8066263E-4</v>
      </c>
      <c r="CE84" s="70">
        <v>4.5904357999999999E-5</v>
      </c>
      <c r="CF84" s="70">
        <v>0.18549121798099999</v>
      </c>
      <c r="CG84" s="70">
        <v>0.18521561346000001</v>
      </c>
      <c r="CH84" s="70">
        <v>0.185042314106</v>
      </c>
      <c r="CI84" s="70">
        <v>0.18497045844900001</v>
      </c>
      <c r="CJ84" s="70">
        <v>0</v>
      </c>
      <c r="CK84" s="70">
        <v>0</v>
      </c>
      <c r="CL84" s="70">
        <v>0</v>
      </c>
      <c r="CM84" s="70">
        <v>0</v>
      </c>
    </row>
    <row r="85" spans="1:91" x14ac:dyDescent="0.25">
      <c r="A85" s="72" t="s">
        <v>261</v>
      </c>
      <c r="B85" s="72" t="s">
        <v>62</v>
      </c>
      <c r="C85" s="98">
        <f ca="1">VLOOKUP($B85,AuxPartFluPorc!$B$4:$S$95,AuxPartFluGWh!C$2,FALSE)*HLOOKUP(C$3,AuxLinFluTotGWh!$B$5:$R$10,6,FALSE)</f>
        <v>0.51453218384010313</v>
      </c>
      <c r="D85" s="98">
        <f ca="1">VLOOKUP($B85,AuxPartFluPorc!$B$4:$S$95,AuxPartFluGWh!D$2,FALSE)*HLOOKUP(D$3,AuxLinFluTotGWh!$B$5:$R$10,6,FALSE)</f>
        <v>0.32794220183417155</v>
      </c>
      <c r="E85" s="98">
        <f ca="1">VLOOKUP($B85,AuxPartFluPorc!$B$4:$S$95,AuxPartFluGWh!E$2,FALSE)*HLOOKUP(E$3,AuxLinFluTotGWh!$B$5:$R$10,6,FALSE)</f>
        <v>3.0833277816553548</v>
      </c>
      <c r="F85" s="98">
        <f ca="1">VLOOKUP($B85,AuxPartFluPorc!$B$4:$S$95,AuxPartFluGWh!F$2,FALSE)*HLOOKUP(F$3,AuxLinFluTotGWh!$B$5:$R$10,6,FALSE)</f>
        <v>18.871959053980294</v>
      </c>
      <c r="G85" s="98">
        <f ca="1">VLOOKUP($B85,AuxPartFluPorc!$B$4:$S$95,AuxPartFluGWh!G$2,FALSE)*HLOOKUP(G$3,AuxLinFluTotGWh!$B$5:$R$10,6,FALSE)</f>
        <v>0</v>
      </c>
      <c r="H85" s="98">
        <f ca="1">VLOOKUP($B85,AuxPartFluPorc!$B$4:$S$95,AuxPartFluGWh!H$2,FALSE)*HLOOKUP(H$3,AuxLinFluTotGWh!$B$5:$R$10,6,FALSE)</f>
        <v>0.56366799452244454</v>
      </c>
      <c r="I85" s="98">
        <f ca="1">VLOOKUP($B85,AuxPartFluPorc!$B$4:$S$95,AuxPartFluGWh!I$2,FALSE)*HLOOKUP(I$3,AuxLinFluTotGWh!$B$5:$R$10,6,FALSE)</f>
        <v>19.530285103041543</v>
      </c>
      <c r="J85" s="98">
        <f ca="1">VLOOKUP($B85,AuxPartFluPorc!$B$4:$S$95,AuxPartFluGWh!J$2,FALSE)*HLOOKUP(J$3,AuxLinFluTotGWh!$B$5:$R$10,6,FALSE)</f>
        <v>138.96319739853701</v>
      </c>
      <c r="K85" s="98">
        <f ca="1">VLOOKUP($B85,AuxPartFluPorc!$B$4:$S$95,AuxPartFluGWh!K$2,FALSE)*HLOOKUP(K$3,AuxLinFluTotGWh!$B$5:$R$10,6,FALSE)</f>
        <v>246.68878931700877</v>
      </c>
      <c r="L85" s="98">
        <f ca="1">VLOOKUP($B85,AuxPartFluPorc!$B$4:$S$95,AuxPartFluGWh!L$2,FALSE)*HLOOKUP(L$3,AuxLinFluTotGWh!$B$5:$R$10,6,FALSE)</f>
        <v>17.231275156209875</v>
      </c>
      <c r="M85" s="98">
        <f ca="1">VLOOKUP($B85,AuxPartFluPorc!$B$4:$S$95,AuxPartFluGWh!M$2,FALSE)*HLOOKUP(M$3,AuxLinFluTotGWh!$B$5:$R$10,6,FALSE)</f>
        <v>0</v>
      </c>
      <c r="N85" s="98">
        <f ca="1">VLOOKUP($B85,AuxPartFluPorc!$B$4:$S$95,AuxPartFluGWh!N$2,FALSE)*HLOOKUP(N$3,AuxLinFluTotGWh!$B$5:$R$10,6,FALSE)</f>
        <v>0</v>
      </c>
      <c r="O85" s="98">
        <f ca="1">VLOOKUP($B85,AuxPartFluPorc!$B$4:$S$95,AuxPartFluGWh!O$2,FALSE)*HLOOKUP(O$3,AuxLinFluTotGWh!$B$5:$R$10,6,FALSE)</f>
        <v>0</v>
      </c>
      <c r="P85" s="98">
        <f ca="1">VLOOKUP($B85,AuxPartFluPorc!$B$4:$S$95,AuxPartFluGWh!P$2,FALSE)*HLOOKUP(P$3,AuxLinFluTotGWh!$B$5:$R$10,6,FALSE)</f>
        <v>0.73397811441111804</v>
      </c>
      <c r="Q85" s="98">
        <f ca="1">VLOOKUP($B85,AuxPartFluPorc!$B$4:$S$95,AuxPartFluGWh!Q$2,FALSE)*HLOOKUP(Q$3,AuxLinFluTotGWh!$B$5:$R$10,6,FALSE)</f>
        <v>0.63605780003308898</v>
      </c>
      <c r="R85" s="98">
        <f ca="1">VLOOKUP($B85,AuxPartFluPorc!$B$4:$S$95,AuxPartFluGWh!R$2,FALSE)*HLOOKUP(R$3,AuxLinFluTotGWh!$B$5:$R$10,6,FALSE)</f>
        <v>0</v>
      </c>
      <c r="S85" s="98">
        <f ca="1">VLOOKUP($B85,AuxPartFluPorc!$B$4:$S$95,AuxPartFluGWh!S$2,FALSE)*HLOOKUP(S$3,AuxLinFluTotGWh!$B$5:$R$10,6,FALSE)</f>
        <v>3.6370322704966769E-2</v>
      </c>
      <c r="X85" s="70">
        <v>2.483974E-4</v>
      </c>
      <c r="Y85" s="70">
        <v>3.2461438600000001E-4</v>
      </c>
      <c r="Z85" s="70">
        <v>1.9234506200000001E-4</v>
      </c>
      <c r="AA85" s="70">
        <v>6.6516311000000002E-5</v>
      </c>
      <c r="AB85" s="70">
        <v>3.1570757200000002E-4</v>
      </c>
      <c r="AC85" s="70">
        <v>4.21303268E-4</v>
      </c>
      <c r="AD85" s="70">
        <v>2.51762433E-4</v>
      </c>
      <c r="AE85" s="70">
        <v>8.7481959999999998E-5</v>
      </c>
      <c r="AF85" s="70">
        <v>1.3821195780000001E-3</v>
      </c>
      <c r="AG85" s="70">
        <v>1.738954989E-3</v>
      </c>
      <c r="AH85" s="70">
        <v>2.2161320570000002E-3</v>
      </c>
      <c r="AI85" s="70">
        <v>2.9979664900000001E-3</v>
      </c>
      <c r="AJ85" s="70">
        <v>5.8411789980000002E-3</v>
      </c>
      <c r="AK85" s="70">
        <v>8.4679091930000006E-3</v>
      </c>
      <c r="AL85" s="70">
        <v>1.0672822218E-2</v>
      </c>
      <c r="AM85" s="70">
        <v>1.3743527848E-2</v>
      </c>
      <c r="AN85" s="70">
        <v>0</v>
      </c>
      <c r="AO85" s="70">
        <v>0</v>
      </c>
      <c r="AP85" s="70">
        <v>0</v>
      </c>
      <c r="AQ85" s="70">
        <v>0</v>
      </c>
      <c r="AR85" s="70">
        <v>8.75538062E-4</v>
      </c>
      <c r="AS85" s="70">
        <v>3.0951636000000002E-5</v>
      </c>
      <c r="AT85" s="70">
        <v>1.0020076400000001E-4</v>
      </c>
      <c r="AU85" s="70">
        <v>2.5796681299999999E-4</v>
      </c>
      <c r="AV85" s="70">
        <v>1.944046292E-3</v>
      </c>
      <c r="AW85" s="70">
        <v>3.4079863900000002E-3</v>
      </c>
      <c r="AX85" s="70">
        <v>4.1090471809999999E-3</v>
      </c>
      <c r="AY85" s="70">
        <v>5.4167188309999998E-3</v>
      </c>
      <c r="AZ85" s="70">
        <v>1.5981364418000001E-2</v>
      </c>
      <c r="BA85" s="70">
        <v>2.8501438378E-2</v>
      </c>
      <c r="BB85" s="70">
        <v>4.8202440393E-2</v>
      </c>
      <c r="BC85" s="70">
        <v>6.3300913311999996E-2</v>
      </c>
      <c r="BD85" s="70">
        <v>3.9734140156999997E-2</v>
      </c>
      <c r="BE85" s="70">
        <v>5.7483113272000001E-2</v>
      </c>
      <c r="BF85" s="70">
        <v>7.3217145198000003E-2</v>
      </c>
      <c r="BG85" s="70">
        <v>9.5589867866000003E-2</v>
      </c>
      <c r="BH85" s="70">
        <v>2.6929836010000001E-3</v>
      </c>
      <c r="BI85" s="70">
        <v>3.4311085609999999E-3</v>
      </c>
      <c r="BJ85" s="70">
        <v>4.2662381290000002E-3</v>
      </c>
      <c r="BK85" s="70">
        <v>5.547154851E-3</v>
      </c>
      <c r="BL85" s="70">
        <v>0</v>
      </c>
      <c r="BM85" s="70">
        <v>0</v>
      </c>
      <c r="BN85" s="70">
        <v>0</v>
      </c>
      <c r="BO85" s="70">
        <v>0</v>
      </c>
      <c r="BP85" s="70">
        <v>0</v>
      </c>
      <c r="BQ85" s="70">
        <v>0</v>
      </c>
      <c r="BR85" s="70">
        <v>0</v>
      </c>
      <c r="BS85" s="70">
        <v>0</v>
      </c>
      <c r="BT85" s="70">
        <v>0</v>
      </c>
      <c r="BU85" s="70">
        <v>0</v>
      </c>
      <c r="BV85" s="70">
        <v>0</v>
      </c>
      <c r="BW85" s="70">
        <v>0</v>
      </c>
      <c r="BX85" s="70">
        <v>1.89042217E-4</v>
      </c>
      <c r="BY85" s="70">
        <v>2.4887410600000001E-4</v>
      </c>
      <c r="BZ85" s="70">
        <v>1.4503950299999999E-4</v>
      </c>
      <c r="CA85" s="70">
        <v>4.4334966000000002E-5</v>
      </c>
      <c r="CB85" s="70">
        <v>3.0197345999999998E-4</v>
      </c>
      <c r="CC85" s="70">
        <v>4.0899273899999998E-4</v>
      </c>
      <c r="CD85" s="70">
        <v>2.46335335E-4</v>
      </c>
      <c r="CE85" s="70">
        <v>8.3421803000000003E-5</v>
      </c>
      <c r="CF85" s="70">
        <v>0</v>
      </c>
      <c r="CG85" s="70">
        <v>0</v>
      </c>
      <c r="CH85" s="70">
        <v>0</v>
      </c>
      <c r="CI85" s="70">
        <v>0</v>
      </c>
      <c r="CJ85" s="70">
        <v>0</v>
      </c>
      <c r="CK85" s="70">
        <v>0</v>
      </c>
      <c r="CL85" s="70">
        <v>0</v>
      </c>
      <c r="CM85" s="70">
        <v>0</v>
      </c>
    </row>
    <row r="86" spans="1:91" x14ac:dyDescent="0.25">
      <c r="A86" s="72" t="s">
        <v>261</v>
      </c>
      <c r="B86" s="72" t="s">
        <v>63</v>
      </c>
      <c r="C86" s="98">
        <f ca="1">VLOOKUP($B86,AuxPartFluPorc!$B$4:$S$95,AuxPartFluGWh!C$2,FALSE)*HLOOKUP(C$3,AuxLinFluTotGWh!$B$5:$R$10,6,FALSE)</f>
        <v>0.18406977829637977</v>
      </c>
      <c r="D86" s="98">
        <f ca="1">VLOOKUP($B86,AuxPartFluPorc!$B$4:$S$95,AuxPartFluGWh!D$2,FALSE)*HLOOKUP(D$3,AuxLinFluTotGWh!$B$5:$R$10,6,FALSE)</f>
        <v>0.11703400510948665</v>
      </c>
      <c r="E86" s="98">
        <f ca="1">VLOOKUP($B86,AuxPartFluPorc!$B$4:$S$95,AuxPartFluGWh!E$2,FALSE)*HLOOKUP(E$3,AuxLinFluTotGWh!$B$5:$R$10,6,FALSE)</f>
        <v>0.85550881891547592</v>
      </c>
      <c r="F86" s="98">
        <f ca="1">VLOOKUP($B86,AuxPartFluPorc!$B$4:$S$95,AuxPartFluGWh!F$2,FALSE)*HLOOKUP(F$3,AuxLinFluTotGWh!$B$5:$R$10,6,FALSE)</f>
        <v>5.226295178664591</v>
      </c>
      <c r="G86" s="98">
        <f ca="1">VLOOKUP($B86,AuxPartFluPorc!$B$4:$S$95,AuxPartFluGWh!G$2,FALSE)*HLOOKUP(G$3,AuxLinFluTotGWh!$B$5:$R$10,6,FALSE)</f>
        <v>0</v>
      </c>
      <c r="H86" s="98">
        <f ca="1">VLOOKUP($B86,AuxPartFluPorc!$B$4:$S$95,AuxPartFluGWh!H$2,FALSE)*HLOOKUP(H$3,AuxLinFluTotGWh!$B$5:$R$10,6,FALSE)</f>
        <v>0.23614805095325522</v>
      </c>
      <c r="I86" s="98">
        <f ca="1">VLOOKUP($B86,AuxPartFluPorc!$B$4:$S$95,AuxPartFluGWh!I$2,FALSE)*HLOOKUP(I$3,AuxLinFluTotGWh!$B$5:$R$10,6,FALSE)</f>
        <v>5.280220932885598</v>
      </c>
      <c r="J86" s="98">
        <f ca="1">VLOOKUP($B86,AuxPartFluPorc!$B$4:$S$95,AuxPartFluGWh!J$2,FALSE)*HLOOKUP(J$3,AuxLinFluTotGWh!$B$5:$R$10,6,FALSE)</f>
        <v>0.64995501147169421</v>
      </c>
      <c r="K86" s="98">
        <f ca="1">VLOOKUP($B86,AuxPartFluPorc!$B$4:$S$95,AuxPartFluGWh!K$2,FALSE)*HLOOKUP(K$3,AuxLinFluTotGWh!$B$5:$R$10,6,FALSE)</f>
        <v>49.612822966051482</v>
      </c>
      <c r="L86" s="98">
        <f ca="1">VLOOKUP($B86,AuxPartFluPorc!$B$4:$S$95,AuxPartFluGWh!L$2,FALSE)*HLOOKUP(L$3,AuxLinFluTotGWh!$B$5:$R$10,6,FALSE)</f>
        <v>4.8248298451900489</v>
      </c>
      <c r="M86" s="98">
        <f ca="1">VLOOKUP($B86,AuxPartFluPorc!$B$4:$S$95,AuxPartFluGWh!M$2,FALSE)*HLOOKUP(M$3,AuxLinFluTotGWh!$B$5:$R$10,6,FALSE)</f>
        <v>0</v>
      </c>
      <c r="N86" s="98">
        <f ca="1">VLOOKUP($B86,AuxPartFluPorc!$B$4:$S$95,AuxPartFluGWh!N$2,FALSE)*HLOOKUP(N$3,AuxLinFluTotGWh!$B$5:$R$10,6,FALSE)</f>
        <v>0</v>
      </c>
      <c r="O86" s="98">
        <f ca="1">VLOOKUP($B86,AuxPartFluPorc!$B$4:$S$95,AuxPartFluGWh!O$2,FALSE)*HLOOKUP(O$3,AuxLinFluTotGWh!$B$5:$R$10,6,FALSE)</f>
        <v>0</v>
      </c>
      <c r="P86" s="98">
        <f ca="1">VLOOKUP($B86,AuxPartFluPorc!$B$4:$S$95,AuxPartFluGWh!P$2,FALSE)*HLOOKUP(P$3,AuxLinFluTotGWh!$B$5:$R$10,6,FALSE)</f>
        <v>0.25350812215950463</v>
      </c>
      <c r="Q86" s="98">
        <f ca="1">VLOOKUP($B86,AuxPartFluPorc!$B$4:$S$95,AuxPartFluGWh!Q$2,FALSE)*HLOOKUP(Q$3,AuxLinFluTotGWh!$B$5:$R$10,6,FALSE)</f>
        <v>0.22724741957812764</v>
      </c>
      <c r="R86" s="98">
        <f ca="1">VLOOKUP($B86,AuxPartFluPorc!$B$4:$S$95,AuxPartFluGWh!R$2,FALSE)*HLOOKUP(R$3,AuxLinFluTotGWh!$B$5:$R$10,6,FALSE)</f>
        <v>142.40381831182205</v>
      </c>
      <c r="S86" s="98">
        <f ca="1">VLOOKUP($B86,AuxPartFluPorc!$B$4:$S$95,AuxPartFluGWh!S$2,FALSE)*HLOOKUP(S$3,AuxLinFluTotGWh!$B$5:$R$10,6,FALSE)</f>
        <v>1.0974820763529812E-2</v>
      </c>
      <c r="X86" s="70">
        <v>1.25572892E-4</v>
      </c>
      <c r="Y86" s="70">
        <v>1.06516938E-4</v>
      </c>
      <c r="Z86" s="70">
        <v>5.1921581999999998E-5</v>
      </c>
      <c r="AA86" s="70">
        <v>1.3584565E-5</v>
      </c>
      <c r="AB86" s="70">
        <v>1.5986034899999999E-4</v>
      </c>
      <c r="AC86" s="70">
        <v>1.3833006800000001E-4</v>
      </c>
      <c r="AD86" s="70">
        <v>6.8012623000000003E-5</v>
      </c>
      <c r="AE86" s="70">
        <v>1.7884338000000001E-5</v>
      </c>
      <c r="AF86" s="70">
        <v>6.4227959800000004E-4</v>
      </c>
      <c r="AG86" s="70">
        <v>5.5276478199999999E-4</v>
      </c>
      <c r="AH86" s="70">
        <v>5.575628E-4</v>
      </c>
      <c r="AI86" s="70">
        <v>5.6009345100000005E-4</v>
      </c>
      <c r="AJ86" s="70">
        <v>2.7406382759999999E-3</v>
      </c>
      <c r="AK86" s="70">
        <v>2.6951055550000001E-3</v>
      </c>
      <c r="AL86" s="70">
        <v>2.7038793959999999E-3</v>
      </c>
      <c r="AM86" s="70">
        <v>2.5847838509999999E-3</v>
      </c>
      <c r="AN86" s="70">
        <v>0</v>
      </c>
      <c r="AO86" s="70">
        <v>0</v>
      </c>
      <c r="AP86" s="70">
        <v>0</v>
      </c>
      <c r="AQ86" s="70">
        <v>0</v>
      </c>
      <c r="AR86" s="70">
        <v>4.6052168899999999E-4</v>
      </c>
      <c r="AS86" s="70">
        <v>0</v>
      </c>
      <c r="AT86" s="70">
        <v>2.3962373999999998E-5</v>
      </c>
      <c r="AU86" s="70">
        <v>4.5342632000000003E-5</v>
      </c>
      <c r="AV86" s="70">
        <v>8.8268201800000001E-4</v>
      </c>
      <c r="AW86" s="70">
        <v>1.0868643910000001E-3</v>
      </c>
      <c r="AX86" s="70">
        <v>1.0384670230000001E-3</v>
      </c>
      <c r="AY86" s="70">
        <v>1.0143581659999999E-3</v>
      </c>
      <c r="AZ86" s="70">
        <v>5.6389650199999998E-4</v>
      </c>
      <c r="BA86" s="70">
        <v>1.6567784599999999E-4</v>
      </c>
      <c r="BB86" s="70">
        <v>0</v>
      </c>
      <c r="BC86" s="70">
        <v>0</v>
      </c>
      <c r="BD86" s="70">
        <v>1.461360433E-2</v>
      </c>
      <c r="BE86" s="70">
        <v>1.3969267609E-2</v>
      </c>
      <c r="BF86" s="70">
        <v>1.2649693611999999E-2</v>
      </c>
      <c r="BG86" s="70">
        <v>1.2268912464E-2</v>
      </c>
      <c r="BH86" s="70">
        <v>1.257859986E-3</v>
      </c>
      <c r="BI86" s="70">
        <v>1.089114962E-3</v>
      </c>
      <c r="BJ86" s="70">
        <v>1.075419157E-3</v>
      </c>
      <c r="BK86" s="70">
        <v>1.04016907E-3</v>
      </c>
      <c r="BL86" s="70">
        <v>0</v>
      </c>
      <c r="BM86" s="70">
        <v>0</v>
      </c>
      <c r="BN86" s="70">
        <v>0</v>
      </c>
      <c r="BO86" s="70">
        <v>0</v>
      </c>
      <c r="BP86" s="70">
        <v>0</v>
      </c>
      <c r="BQ86" s="70">
        <v>0</v>
      </c>
      <c r="BR86" s="70">
        <v>0</v>
      </c>
      <c r="BS86" s="70">
        <v>0</v>
      </c>
      <c r="BT86" s="70">
        <v>0</v>
      </c>
      <c r="BU86" s="70">
        <v>0</v>
      </c>
      <c r="BV86" s="70">
        <v>0</v>
      </c>
      <c r="BW86" s="70">
        <v>0</v>
      </c>
      <c r="BX86" s="70">
        <v>9.5717418000000002E-5</v>
      </c>
      <c r="BY86" s="70">
        <v>8.1675846999999997E-5</v>
      </c>
      <c r="BZ86" s="70">
        <v>3.9266206999999999E-5</v>
      </c>
      <c r="CA86" s="70">
        <v>0</v>
      </c>
      <c r="CB86" s="70">
        <v>1.5339124400000001E-4</v>
      </c>
      <c r="CC86" s="70">
        <v>1.3455041600000001E-4</v>
      </c>
      <c r="CD86" s="70">
        <v>6.6761795999999997E-5</v>
      </c>
      <c r="CE86" s="70">
        <v>1.7120760000000001E-5</v>
      </c>
      <c r="CF86" s="70">
        <v>6.8380777840000004E-2</v>
      </c>
      <c r="CG86" s="70">
        <v>6.8279078362000006E-2</v>
      </c>
      <c r="CH86" s="70">
        <v>6.8214040327E-2</v>
      </c>
      <c r="CI86" s="70">
        <v>6.8189173221000002E-2</v>
      </c>
      <c r="CJ86" s="70">
        <v>0</v>
      </c>
      <c r="CK86" s="70">
        <v>0</v>
      </c>
      <c r="CL86" s="70">
        <v>0</v>
      </c>
      <c r="CM86" s="70">
        <v>0</v>
      </c>
    </row>
    <row r="87" spans="1:91" x14ac:dyDescent="0.25">
      <c r="A87" s="72" t="s">
        <v>261</v>
      </c>
      <c r="B87" s="72" t="s">
        <v>64</v>
      </c>
      <c r="C87" s="98">
        <f ca="1">VLOOKUP($B87,AuxPartFluPorc!$B$4:$S$95,AuxPartFluGWh!C$2,FALSE)*HLOOKUP(C$3,AuxLinFluTotGWh!$B$5:$R$10,6,FALSE)</f>
        <v>2.6287667417009253</v>
      </c>
      <c r="D87" s="98">
        <f ca="1">VLOOKUP($B87,AuxPartFluPorc!$B$4:$S$95,AuxPartFluGWh!D$2,FALSE)*HLOOKUP(D$3,AuxLinFluTotGWh!$B$5:$R$10,6,FALSE)</f>
        <v>1.6686370371761137</v>
      </c>
      <c r="E87" s="98">
        <f ca="1">VLOOKUP($B87,AuxPartFluPorc!$B$4:$S$95,AuxPartFluGWh!E$2,FALSE)*HLOOKUP(E$3,AuxLinFluTotGWh!$B$5:$R$10,6,FALSE)</f>
        <v>14.010074199209384</v>
      </c>
      <c r="F87" s="98">
        <f ca="1">VLOOKUP($B87,AuxPartFluPorc!$B$4:$S$95,AuxPartFluGWh!F$2,FALSE)*HLOOKUP(F$3,AuxLinFluTotGWh!$B$5:$R$10,6,FALSE)</f>
        <v>86.139269569149292</v>
      </c>
      <c r="G87" s="98">
        <f ca="1">VLOOKUP($B87,AuxPartFluPorc!$B$4:$S$95,AuxPartFluGWh!G$2,FALSE)*HLOOKUP(G$3,AuxLinFluTotGWh!$B$5:$R$10,6,FALSE)</f>
        <v>0</v>
      </c>
      <c r="H87" s="98">
        <f ca="1">VLOOKUP($B87,AuxPartFluPorc!$B$4:$S$95,AuxPartFluGWh!H$2,FALSE)*HLOOKUP(H$3,AuxLinFluTotGWh!$B$5:$R$10,6,FALSE)</f>
        <v>3.9060797690576803</v>
      </c>
      <c r="I87" s="98">
        <f ca="1">VLOOKUP($B87,AuxPartFluPorc!$B$4:$S$95,AuxPartFluGWh!I$2,FALSE)*HLOOKUP(I$3,AuxLinFluTotGWh!$B$5:$R$10,6,FALSE)</f>
        <v>86.323174571883627</v>
      </c>
      <c r="J87" s="98">
        <f ca="1">VLOOKUP($B87,AuxPartFluPorc!$B$4:$S$95,AuxPartFluGWh!J$2,FALSE)*HLOOKUP(J$3,AuxLinFluTotGWh!$B$5:$R$10,6,FALSE)</f>
        <v>31.246525186199218</v>
      </c>
      <c r="K87" s="98">
        <f ca="1">VLOOKUP($B87,AuxPartFluPorc!$B$4:$S$95,AuxPartFluGWh!K$2,FALSE)*HLOOKUP(K$3,AuxLinFluTotGWh!$B$5:$R$10,6,FALSE)</f>
        <v>0</v>
      </c>
      <c r="L87" s="98">
        <f ca="1">VLOOKUP($B87,AuxPartFluPorc!$B$4:$S$95,AuxPartFluGWh!L$2,FALSE)*HLOOKUP(L$3,AuxLinFluTotGWh!$B$5:$R$10,6,FALSE)</f>
        <v>77.623523647621042</v>
      </c>
      <c r="M87" s="98">
        <f ca="1">VLOOKUP($B87,AuxPartFluPorc!$B$4:$S$95,AuxPartFluGWh!M$2,FALSE)*HLOOKUP(M$3,AuxLinFluTotGWh!$B$5:$R$10,6,FALSE)</f>
        <v>0</v>
      </c>
      <c r="N87" s="98">
        <f ca="1">VLOOKUP($B87,AuxPartFluPorc!$B$4:$S$95,AuxPartFluGWh!N$2,FALSE)*HLOOKUP(N$3,AuxLinFluTotGWh!$B$5:$R$10,6,FALSE)</f>
        <v>0</v>
      </c>
      <c r="O87" s="98">
        <f ca="1">VLOOKUP($B87,AuxPartFluPorc!$B$4:$S$95,AuxPartFluGWh!O$2,FALSE)*HLOOKUP(O$3,AuxLinFluTotGWh!$B$5:$R$10,6,FALSE)</f>
        <v>0</v>
      </c>
      <c r="P87" s="98">
        <f ca="1">VLOOKUP($B87,AuxPartFluPorc!$B$4:$S$95,AuxPartFluGWh!P$2,FALSE)*HLOOKUP(P$3,AuxLinFluTotGWh!$B$5:$R$10,6,FALSE)</f>
        <v>3.7708537425708584</v>
      </c>
      <c r="Q87" s="98">
        <f ca="1">VLOOKUP($B87,AuxPartFluPorc!$B$4:$S$95,AuxPartFluGWh!Q$2,FALSE)*HLOOKUP(Q$3,AuxLinFluTotGWh!$B$5:$R$10,6,FALSE)</f>
        <v>3.2298742881500697</v>
      </c>
      <c r="R87" s="98">
        <f ca="1">VLOOKUP($B87,AuxPartFluPorc!$B$4:$S$95,AuxPartFluGWh!R$2,FALSE)*HLOOKUP(R$3,AuxLinFluTotGWh!$B$5:$R$10,6,FALSE)</f>
        <v>0</v>
      </c>
      <c r="S87" s="98">
        <f ca="1">VLOOKUP($B87,AuxPartFluPorc!$B$4:$S$95,AuxPartFluGWh!S$2,FALSE)*HLOOKUP(S$3,AuxLinFluTotGWh!$B$5:$R$10,6,FALSE)</f>
        <v>0.18215854810263774</v>
      </c>
      <c r="X87" s="70">
        <v>1.8678466329999999E-3</v>
      </c>
      <c r="Y87" s="70">
        <v>1.602268773E-3</v>
      </c>
      <c r="Z87" s="70">
        <v>5.8282129799999997E-4</v>
      </c>
      <c r="AA87" s="70">
        <v>1.97138534E-4</v>
      </c>
      <c r="AB87" s="70">
        <v>2.3770686170000001E-3</v>
      </c>
      <c r="AC87" s="70">
        <v>2.0791076680000001E-3</v>
      </c>
      <c r="AD87" s="70">
        <v>7.6052974299999998E-4</v>
      </c>
      <c r="AE87" s="70">
        <v>2.5950085600000001E-4</v>
      </c>
      <c r="AF87" s="70">
        <v>9.7155490240000003E-3</v>
      </c>
      <c r="AG87" s="70">
        <v>8.9850807589999995E-3</v>
      </c>
      <c r="AH87" s="70">
        <v>8.9607677349999998E-3</v>
      </c>
      <c r="AI87" s="70">
        <v>1.0212095688E-2</v>
      </c>
      <c r="AJ87" s="70">
        <v>4.1591609528999998E-2</v>
      </c>
      <c r="AK87" s="70">
        <v>4.4131413623999999E-2</v>
      </c>
      <c r="AL87" s="70">
        <v>4.3543418197E-2</v>
      </c>
      <c r="AM87" s="70">
        <v>4.7492153539999998E-2</v>
      </c>
      <c r="AN87" s="70">
        <v>0</v>
      </c>
      <c r="AO87" s="70">
        <v>0</v>
      </c>
      <c r="AP87" s="70">
        <v>0</v>
      </c>
      <c r="AQ87" s="70">
        <v>0</v>
      </c>
      <c r="AR87" s="70">
        <v>7.1001991550000004E-3</v>
      </c>
      <c r="AS87" s="70">
        <v>1.8951072800000001E-4</v>
      </c>
      <c r="AT87" s="70">
        <v>5.1643828999999996E-4</v>
      </c>
      <c r="AU87" s="70">
        <v>9.5761390800000001E-4</v>
      </c>
      <c r="AV87" s="70">
        <v>1.3240385413000001E-2</v>
      </c>
      <c r="AW87" s="70">
        <v>1.7586054622999999E-2</v>
      </c>
      <c r="AX87" s="70">
        <v>1.6507930499000002E-2</v>
      </c>
      <c r="AY87" s="70">
        <v>1.8424977427999999E-2</v>
      </c>
      <c r="AZ87" s="70">
        <v>8.4687275780000008E-3</v>
      </c>
      <c r="BA87" s="70">
        <v>9.7508589470000004E-3</v>
      </c>
      <c r="BB87" s="70">
        <v>8.3017592189999993E-3</v>
      </c>
      <c r="BC87" s="70">
        <v>8.552871452E-3</v>
      </c>
      <c r="BD87" s="70">
        <v>0</v>
      </c>
      <c r="BE87" s="70">
        <v>0</v>
      </c>
      <c r="BF87" s="70">
        <v>0</v>
      </c>
      <c r="BG87" s="70">
        <v>0</v>
      </c>
      <c r="BH87" s="70">
        <v>1.8859277197E-2</v>
      </c>
      <c r="BI87" s="70">
        <v>1.744811693E-2</v>
      </c>
      <c r="BJ87" s="70">
        <v>1.6874568092000001E-2</v>
      </c>
      <c r="BK87" s="70">
        <v>1.8613290516999999E-2</v>
      </c>
      <c r="BL87" s="70">
        <v>0</v>
      </c>
      <c r="BM87" s="70">
        <v>0</v>
      </c>
      <c r="BN87" s="70">
        <v>0</v>
      </c>
      <c r="BO87" s="70">
        <v>0</v>
      </c>
      <c r="BP87" s="70">
        <v>0</v>
      </c>
      <c r="BQ87" s="70">
        <v>0</v>
      </c>
      <c r="BR87" s="70">
        <v>0</v>
      </c>
      <c r="BS87" s="70">
        <v>0</v>
      </c>
      <c r="BT87" s="70">
        <v>0</v>
      </c>
      <c r="BU87" s="70">
        <v>0</v>
      </c>
      <c r="BV87" s="70">
        <v>0</v>
      </c>
      <c r="BW87" s="70">
        <v>0</v>
      </c>
      <c r="BX87" s="70">
        <v>1.4241776119999999E-3</v>
      </c>
      <c r="BY87" s="70">
        <v>1.228171422E-3</v>
      </c>
      <c r="BZ87" s="70">
        <v>4.3886245300000002E-4</v>
      </c>
      <c r="CA87" s="70">
        <v>1.31530151E-4</v>
      </c>
      <c r="CB87" s="70">
        <v>2.2788048950000001E-3</v>
      </c>
      <c r="CC87" s="70">
        <v>2.0185242530000001E-3</v>
      </c>
      <c r="CD87" s="70">
        <v>7.3917498799999995E-4</v>
      </c>
      <c r="CE87" s="70">
        <v>2.4824443100000002E-4</v>
      </c>
      <c r="CF87" s="70">
        <v>0</v>
      </c>
      <c r="CG87" s="70">
        <v>0</v>
      </c>
      <c r="CH87" s="70">
        <v>0</v>
      </c>
      <c r="CI87" s="70">
        <v>0</v>
      </c>
      <c r="CJ87" s="70">
        <v>0</v>
      </c>
      <c r="CK87" s="70">
        <v>0</v>
      </c>
      <c r="CL87" s="70">
        <v>0</v>
      </c>
      <c r="CM87" s="70">
        <v>0</v>
      </c>
    </row>
    <row r="88" spans="1:91" x14ac:dyDescent="0.25">
      <c r="A88" s="72" t="s">
        <v>261</v>
      </c>
      <c r="B88" s="72" t="s">
        <v>65</v>
      </c>
      <c r="C88" s="98">
        <f ca="1">VLOOKUP($B88,AuxPartFluPorc!$B$4:$S$95,AuxPartFluGWh!C$2,FALSE)*HLOOKUP(C$3,AuxLinFluTotGWh!$B$5:$R$10,6,FALSE)</f>
        <v>8.2320929582445315E-2</v>
      </c>
      <c r="D88" s="98">
        <f ca="1">VLOOKUP($B88,AuxPartFluPorc!$B$4:$S$95,AuxPartFluGWh!D$2,FALSE)*HLOOKUP(D$3,AuxLinFluTotGWh!$B$5:$R$10,6,FALSE)</f>
        <v>5.2262848984914165E-2</v>
      </c>
      <c r="E88" s="98">
        <f ca="1">VLOOKUP($B88,AuxPartFluPorc!$B$4:$S$95,AuxPartFluGWh!E$2,FALSE)*HLOOKUP(E$3,AuxLinFluTotGWh!$B$5:$R$10,6,FALSE)</f>
        <v>0.38765542863835528</v>
      </c>
      <c r="F88" s="98">
        <f ca="1">VLOOKUP($B88,AuxPartFluPorc!$B$4:$S$95,AuxPartFluGWh!F$2,FALSE)*HLOOKUP(F$3,AuxLinFluTotGWh!$B$5:$R$10,6,FALSE)</f>
        <v>2.3504038841996824</v>
      </c>
      <c r="G88" s="98">
        <f ca="1">VLOOKUP($B88,AuxPartFluPorc!$B$4:$S$95,AuxPartFluGWh!G$2,FALSE)*HLOOKUP(G$3,AuxLinFluTotGWh!$B$5:$R$10,6,FALSE)</f>
        <v>0</v>
      </c>
      <c r="H88" s="98">
        <f ca="1">VLOOKUP($B88,AuxPartFluPorc!$B$4:$S$95,AuxPartFluGWh!H$2,FALSE)*HLOOKUP(H$3,AuxLinFluTotGWh!$B$5:$R$10,6,FALSE)</f>
        <v>0.10867034689476127</v>
      </c>
      <c r="I88" s="98">
        <f ca="1">VLOOKUP($B88,AuxPartFluPorc!$B$4:$S$95,AuxPartFluGWh!I$2,FALSE)*HLOOKUP(I$3,AuxLinFluTotGWh!$B$5:$R$10,6,FALSE)</f>
        <v>2.3849297628275168</v>
      </c>
      <c r="J88" s="98">
        <f ca="1">VLOOKUP($B88,AuxPartFluPorc!$B$4:$S$95,AuxPartFluGWh!J$2,FALSE)*HLOOKUP(J$3,AuxLinFluTotGWh!$B$5:$R$10,6,FALSE)</f>
        <v>0.91683064226630306</v>
      </c>
      <c r="K88" s="98">
        <f ca="1">VLOOKUP($B88,AuxPartFluPorc!$B$4:$S$95,AuxPartFluGWh!K$2,FALSE)*HLOOKUP(K$3,AuxLinFluTotGWh!$B$5:$R$10,6,FALSE)</f>
        <v>0</v>
      </c>
      <c r="L88" s="98">
        <f ca="1">VLOOKUP($B88,AuxPartFluPorc!$B$4:$S$95,AuxPartFluGWh!L$2,FALSE)*HLOOKUP(L$3,AuxLinFluTotGWh!$B$5:$R$10,6,FALSE)</f>
        <v>2.2070014135351914</v>
      </c>
      <c r="M88" s="98">
        <f ca="1">VLOOKUP($B88,AuxPartFluPorc!$B$4:$S$95,AuxPartFluGWh!M$2,FALSE)*HLOOKUP(M$3,AuxLinFluTotGWh!$B$5:$R$10,6,FALSE)</f>
        <v>0</v>
      </c>
      <c r="N88" s="98">
        <f ca="1">VLOOKUP($B88,AuxPartFluPorc!$B$4:$S$95,AuxPartFluGWh!N$2,FALSE)*HLOOKUP(N$3,AuxLinFluTotGWh!$B$5:$R$10,6,FALSE)</f>
        <v>0</v>
      </c>
      <c r="O88" s="98">
        <f ca="1">VLOOKUP($B88,AuxPartFluPorc!$B$4:$S$95,AuxPartFluGWh!O$2,FALSE)*HLOOKUP(O$3,AuxLinFluTotGWh!$B$5:$R$10,6,FALSE)</f>
        <v>0</v>
      </c>
      <c r="P88" s="98">
        <f ca="1">VLOOKUP($B88,AuxPartFluPorc!$B$4:$S$95,AuxPartFluGWh!P$2,FALSE)*HLOOKUP(P$3,AuxLinFluTotGWh!$B$5:$R$10,6,FALSE)</f>
        <v>0.11882626850774101</v>
      </c>
      <c r="Q88" s="98">
        <f ca="1">VLOOKUP($B88,AuxPartFluPorc!$B$4:$S$95,AuxPartFluGWh!Q$2,FALSE)*HLOOKUP(Q$3,AuxLinFluTotGWh!$B$5:$R$10,6,FALSE)</f>
        <v>0.10136196016956482</v>
      </c>
      <c r="R88" s="98">
        <f ca="1">VLOOKUP($B88,AuxPartFluPorc!$B$4:$S$95,AuxPartFluGWh!R$2,FALSE)*HLOOKUP(R$3,AuxLinFluTotGWh!$B$5:$R$10,6,FALSE)</f>
        <v>0</v>
      </c>
      <c r="S88" s="98">
        <f ca="1">VLOOKUP($B88,AuxPartFluPorc!$B$4:$S$95,AuxPartFluGWh!S$2,FALSE)*HLOOKUP(S$3,AuxLinFluTotGWh!$B$5:$R$10,6,FALSE)</f>
        <v>0</v>
      </c>
      <c r="X88" s="70">
        <v>5.9266591000000001E-5</v>
      </c>
      <c r="Y88" s="70">
        <v>4.9980647000000002E-5</v>
      </c>
      <c r="Z88" s="70">
        <v>2.3845645000000001E-5</v>
      </c>
      <c r="AA88" s="70">
        <v>0</v>
      </c>
      <c r="AB88" s="70">
        <v>7.5421340000000005E-5</v>
      </c>
      <c r="AC88" s="70">
        <v>6.4882472000000004E-5</v>
      </c>
      <c r="AD88" s="70">
        <v>3.1214719000000003E-5</v>
      </c>
      <c r="AE88" s="70">
        <v>0</v>
      </c>
      <c r="AF88" s="70">
        <v>2.9545748600000001E-4</v>
      </c>
      <c r="AG88" s="70">
        <v>2.4946110699999998E-4</v>
      </c>
      <c r="AH88" s="70">
        <v>2.5207586999999998E-4</v>
      </c>
      <c r="AI88" s="70">
        <v>2.5095610699999999E-4</v>
      </c>
      <c r="AJ88" s="70">
        <v>1.2520319959999999E-3</v>
      </c>
      <c r="AK88" s="70">
        <v>1.2091114329999999E-3</v>
      </c>
      <c r="AL88" s="70">
        <v>1.212578692E-3</v>
      </c>
      <c r="AM88" s="70">
        <v>1.1493288530000001E-3</v>
      </c>
      <c r="AN88" s="70">
        <v>0</v>
      </c>
      <c r="AO88" s="70">
        <v>0</v>
      </c>
      <c r="AP88" s="70">
        <v>0</v>
      </c>
      <c r="AQ88" s="70">
        <v>0</v>
      </c>
      <c r="AR88" s="70">
        <v>2.14840346E-4</v>
      </c>
      <c r="AS88" s="70">
        <v>0</v>
      </c>
      <c r="AT88" s="70">
        <v>1.0119012E-5</v>
      </c>
      <c r="AU88" s="70">
        <v>1.88557E-5</v>
      </c>
      <c r="AV88" s="70">
        <v>4.0395055599999998E-4</v>
      </c>
      <c r="AW88" s="70">
        <v>4.9107741899999998E-4</v>
      </c>
      <c r="AX88" s="70">
        <v>4.6804653499999999E-4</v>
      </c>
      <c r="AY88" s="70">
        <v>4.5371949600000002E-4</v>
      </c>
      <c r="AZ88" s="70">
        <v>2.7012745900000001E-4</v>
      </c>
      <c r="BA88" s="70">
        <v>2.8900219499999999E-4</v>
      </c>
      <c r="BB88" s="70">
        <v>2.4531646199999998E-4</v>
      </c>
      <c r="BC88" s="70">
        <v>2.2469606499999999E-4</v>
      </c>
      <c r="BD88" s="70">
        <v>0</v>
      </c>
      <c r="BE88" s="70">
        <v>0</v>
      </c>
      <c r="BF88" s="70">
        <v>0</v>
      </c>
      <c r="BG88" s="70">
        <v>0</v>
      </c>
      <c r="BH88" s="70">
        <v>5.8272063799999995E-4</v>
      </c>
      <c r="BI88" s="70">
        <v>4.9788727000000003E-4</v>
      </c>
      <c r="BJ88" s="70">
        <v>4.9025644599999996E-4</v>
      </c>
      <c r="BK88" s="70">
        <v>4.70426956E-4</v>
      </c>
      <c r="BL88" s="70">
        <v>0</v>
      </c>
      <c r="BM88" s="70">
        <v>0</v>
      </c>
      <c r="BN88" s="70">
        <v>0</v>
      </c>
      <c r="BO88" s="70">
        <v>0</v>
      </c>
      <c r="BP88" s="70">
        <v>0</v>
      </c>
      <c r="BQ88" s="70">
        <v>0</v>
      </c>
      <c r="BR88" s="70">
        <v>0</v>
      </c>
      <c r="BS88" s="70">
        <v>0</v>
      </c>
      <c r="BT88" s="70">
        <v>0</v>
      </c>
      <c r="BU88" s="70">
        <v>0</v>
      </c>
      <c r="BV88" s="70">
        <v>0</v>
      </c>
      <c r="BW88" s="70">
        <v>0</v>
      </c>
      <c r="BX88" s="70">
        <v>4.5182768999999999E-5</v>
      </c>
      <c r="BY88" s="70">
        <v>3.8329355999999999E-5</v>
      </c>
      <c r="BZ88" s="70">
        <v>1.8042162000000001E-5</v>
      </c>
      <c r="CA88" s="70">
        <v>0</v>
      </c>
      <c r="CB88" s="70">
        <v>7.2284613000000005E-5</v>
      </c>
      <c r="CC88" s="70">
        <v>6.3012716999999994E-5</v>
      </c>
      <c r="CD88" s="70">
        <v>3.0551995999999997E-5</v>
      </c>
      <c r="CE88" s="70">
        <v>0</v>
      </c>
      <c r="CF88" s="70">
        <v>0</v>
      </c>
      <c r="CG88" s="70">
        <v>0</v>
      </c>
      <c r="CH88" s="70">
        <v>0</v>
      </c>
      <c r="CI88" s="70">
        <v>0</v>
      </c>
      <c r="CJ88" s="70">
        <v>0</v>
      </c>
      <c r="CK88" s="70">
        <v>0</v>
      </c>
      <c r="CL88" s="70">
        <v>0</v>
      </c>
      <c r="CM88" s="70">
        <v>0</v>
      </c>
    </row>
    <row r="89" spans="1:91" x14ac:dyDescent="0.25">
      <c r="A89" s="72" t="s">
        <v>261</v>
      </c>
      <c r="B89" s="72" t="s">
        <v>8</v>
      </c>
      <c r="C89" s="98">
        <f ca="1">VLOOKUP($B89,AuxPartFluPorc!$B$4:$S$95,AuxPartFluGWh!C$2,FALSE)*HLOOKUP(C$3,AuxLinFluTotGWh!$B$5:$R$10,6,FALSE)</f>
        <v>162.30879430398588</v>
      </c>
      <c r="D89" s="98">
        <f ca="1">VLOOKUP($B89,AuxPartFluPorc!$B$4:$S$95,AuxPartFluGWh!D$2,FALSE)*HLOOKUP(D$3,AuxLinFluTotGWh!$B$5:$R$10,6,FALSE)</f>
        <v>103.37303823851315</v>
      </c>
      <c r="E89" s="98">
        <f ca="1">VLOOKUP($B89,AuxPartFluPorc!$B$4:$S$95,AuxPartFluGWh!E$2,FALSE)*HLOOKUP(E$3,AuxLinFluTotGWh!$B$5:$R$10,6,FALSE)</f>
        <v>20.374295632460687</v>
      </c>
      <c r="F89" s="98">
        <f ca="1">VLOOKUP($B89,AuxPartFluPorc!$B$4:$S$95,AuxPartFluGWh!F$2,FALSE)*HLOOKUP(F$3,AuxLinFluTotGWh!$B$5:$R$10,6,FALSE)</f>
        <v>0</v>
      </c>
      <c r="G89" s="98">
        <f ca="1">VLOOKUP($B89,AuxPartFluPorc!$B$4:$S$95,AuxPartFluGWh!G$2,FALSE)*HLOOKUP(G$3,AuxLinFluTotGWh!$B$5:$R$10,6,FALSE)</f>
        <v>0</v>
      </c>
      <c r="H89" s="98">
        <f ca="1">VLOOKUP($B89,AuxPartFluPorc!$B$4:$S$95,AuxPartFluGWh!H$2,FALSE)*HLOOKUP(H$3,AuxLinFluTotGWh!$B$5:$R$10,6,FALSE)</f>
        <v>138.36769972936412</v>
      </c>
      <c r="I89" s="98">
        <f ca="1">VLOOKUP($B89,AuxPartFluPorc!$B$4:$S$95,AuxPartFluGWh!I$2,FALSE)*HLOOKUP(I$3,AuxLinFluTotGWh!$B$5:$R$10,6,FALSE)</f>
        <v>114.59722964512619</v>
      </c>
      <c r="J89" s="98">
        <f ca="1">VLOOKUP($B89,AuxPartFluPorc!$B$4:$S$95,AuxPartFluGWh!J$2,FALSE)*HLOOKUP(J$3,AuxLinFluTotGWh!$B$5:$R$10,6,FALSE)</f>
        <v>27.102031752217254</v>
      </c>
      <c r="K89" s="98">
        <f ca="1">VLOOKUP($B89,AuxPartFluPorc!$B$4:$S$95,AuxPartFluGWh!K$2,FALSE)*HLOOKUP(K$3,AuxLinFluTotGWh!$B$5:$R$10,6,FALSE)</f>
        <v>0</v>
      </c>
      <c r="L89" s="98">
        <f ca="1">VLOOKUP($B89,AuxPartFluPorc!$B$4:$S$95,AuxPartFluGWh!L$2,FALSE)*HLOOKUP(L$3,AuxLinFluTotGWh!$B$5:$R$10,6,FALSE)</f>
        <v>0</v>
      </c>
      <c r="M89" s="98">
        <f ca="1">VLOOKUP($B89,AuxPartFluPorc!$B$4:$S$95,AuxPartFluGWh!M$2,FALSE)*HLOOKUP(M$3,AuxLinFluTotGWh!$B$5:$R$10,6,FALSE)</f>
        <v>68.13309378553987</v>
      </c>
      <c r="N89" s="98">
        <f ca="1">VLOOKUP($B89,AuxPartFluPorc!$B$4:$S$95,AuxPartFluGWh!N$2,FALSE)*HLOOKUP(N$3,AuxLinFluTotGWh!$B$5:$R$10,6,FALSE)</f>
        <v>0</v>
      </c>
      <c r="O89" s="98">
        <f ca="1">VLOOKUP($B89,AuxPartFluPorc!$B$4:$S$95,AuxPartFluGWh!O$2,FALSE)*HLOOKUP(O$3,AuxLinFluTotGWh!$B$5:$R$10,6,FALSE)</f>
        <v>0</v>
      </c>
      <c r="P89" s="98">
        <f ca="1">VLOOKUP($B89,AuxPartFluPorc!$B$4:$S$95,AuxPartFluGWh!P$2,FALSE)*HLOOKUP(P$3,AuxLinFluTotGWh!$B$5:$R$10,6,FALSE)</f>
        <v>195.26753680009881</v>
      </c>
      <c r="Q89" s="98">
        <f ca="1">VLOOKUP($B89,AuxPartFluPorc!$B$4:$S$95,AuxPartFluGWh!Q$2,FALSE)*HLOOKUP(Q$3,AuxLinFluTotGWh!$B$5:$R$10,6,FALSE)</f>
        <v>172.09865270607767</v>
      </c>
      <c r="R89" s="98">
        <f ca="1">VLOOKUP($B89,AuxPartFluPorc!$B$4:$S$95,AuxPartFluGWh!R$2,FALSE)*HLOOKUP(R$3,AuxLinFluTotGWh!$B$5:$R$10,6,FALSE)</f>
        <v>0</v>
      </c>
      <c r="S89" s="98">
        <f ca="1">VLOOKUP($B89,AuxPartFluPorc!$B$4:$S$95,AuxPartFluGWh!S$2,FALSE)*HLOOKUP(S$3,AuxLinFluTotGWh!$B$5:$R$10,6,FALSE)</f>
        <v>0.16010317472907845</v>
      </c>
      <c r="X89" s="70">
        <v>6.1368063166999998E-2</v>
      </c>
      <c r="Y89" s="70">
        <v>6.0096199241000001E-2</v>
      </c>
      <c r="Z89" s="70">
        <v>6.6399800980999998E-2</v>
      </c>
      <c r="AA89" s="70">
        <v>7.4549705256999999E-2</v>
      </c>
      <c r="AB89" s="70">
        <v>7.7400914862E-2</v>
      </c>
      <c r="AC89" s="70">
        <v>7.7854287810000006E-2</v>
      </c>
      <c r="AD89" s="70">
        <v>8.6292585120000001E-2</v>
      </c>
      <c r="AE89" s="70">
        <v>9.7706424484000007E-2</v>
      </c>
      <c r="AF89" s="70">
        <v>1.3281464242E-2</v>
      </c>
      <c r="AG89" s="70">
        <v>1.2809712034E-2</v>
      </c>
      <c r="AH89" s="70">
        <v>1.4219130042000001E-2</v>
      </c>
      <c r="AI89" s="70">
        <v>1.4767613773E-2</v>
      </c>
      <c r="AJ89" s="70">
        <v>0</v>
      </c>
      <c r="AK89" s="70">
        <v>0</v>
      </c>
      <c r="AL89" s="70">
        <v>0</v>
      </c>
      <c r="AM89" s="70">
        <v>0</v>
      </c>
      <c r="AN89" s="70">
        <v>0</v>
      </c>
      <c r="AO89" s="70">
        <v>0</v>
      </c>
      <c r="AP89" s="70">
        <v>0</v>
      </c>
      <c r="AQ89" s="70">
        <v>0</v>
      </c>
      <c r="AR89" s="70">
        <v>6.8904429135E-2</v>
      </c>
      <c r="AS89" s="70">
        <v>8.7148251950000005E-2</v>
      </c>
      <c r="AT89" s="70">
        <v>8.0795929725999999E-2</v>
      </c>
      <c r="AU89" s="70">
        <v>7.3596047725999994E-2</v>
      </c>
      <c r="AV89" s="70">
        <v>1.7301366174E-2</v>
      </c>
      <c r="AW89" s="70">
        <v>2.2596231397E-2</v>
      </c>
      <c r="AX89" s="70">
        <v>2.3558551850000001E-2</v>
      </c>
      <c r="AY89" s="70">
        <v>2.3841834430999999E-2</v>
      </c>
      <c r="AZ89" s="70">
        <v>8.2938062650000002E-3</v>
      </c>
      <c r="BA89" s="70">
        <v>8.1737849340000005E-3</v>
      </c>
      <c r="BB89" s="70">
        <v>7.2214585580000004E-3</v>
      </c>
      <c r="BC89" s="70">
        <v>6.7329745310000001E-3</v>
      </c>
      <c r="BD89" s="70">
        <v>0</v>
      </c>
      <c r="BE89" s="70">
        <v>0</v>
      </c>
      <c r="BF89" s="70">
        <v>0</v>
      </c>
      <c r="BG89" s="70">
        <v>0</v>
      </c>
      <c r="BH89" s="70">
        <v>0</v>
      </c>
      <c r="BI89" s="70">
        <v>0</v>
      </c>
      <c r="BJ89" s="70">
        <v>0</v>
      </c>
      <c r="BK89" s="70">
        <v>0</v>
      </c>
      <c r="BL89" s="70">
        <v>2.9520857793999999E-2</v>
      </c>
      <c r="BM89" s="70">
        <v>2.9605551006999999E-2</v>
      </c>
      <c r="BN89" s="70">
        <v>3.0954936390999999E-2</v>
      </c>
      <c r="BO89" s="70">
        <v>3.2365245521000001E-2</v>
      </c>
      <c r="BP89" s="70">
        <v>0</v>
      </c>
      <c r="BQ89" s="70">
        <v>0</v>
      </c>
      <c r="BR89" s="70">
        <v>0</v>
      </c>
      <c r="BS89" s="70">
        <v>0</v>
      </c>
      <c r="BT89" s="70">
        <v>0</v>
      </c>
      <c r="BU89" s="70">
        <v>0</v>
      </c>
      <c r="BV89" s="70">
        <v>0</v>
      </c>
      <c r="BW89" s="70">
        <v>0</v>
      </c>
      <c r="BX89" s="70">
        <v>4.0848975893000003E-2</v>
      </c>
      <c r="BY89" s="70">
        <v>4.0367380203E-2</v>
      </c>
      <c r="BZ89" s="70">
        <v>4.2813112916999997E-2</v>
      </c>
      <c r="CA89" s="70">
        <v>4.2854972642999999E-2</v>
      </c>
      <c r="CB89" s="70">
        <v>6.4706562834000003E-2</v>
      </c>
      <c r="CC89" s="70">
        <v>6.5546333535000001E-2</v>
      </c>
      <c r="CD89" s="70">
        <v>7.1254337724E-2</v>
      </c>
      <c r="CE89" s="70">
        <v>8.0082087078999997E-2</v>
      </c>
      <c r="CF89" s="70">
        <v>0</v>
      </c>
      <c r="CG89" s="70">
        <v>0</v>
      </c>
      <c r="CH89" s="70">
        <v>0</v>
      </c>
      <c r="CI89" s="70">
        <v>0</v>
      </c>
      <c r="CJ89" s="70">
        <v>0</v>
      </c>
      <c r="CK89" s="70">
        <v>0</v>
      </c>
      <c r="CL89" s="70">
        <v>0</v>
      </c>
      <c r="CM89" s="70">
        <v>0</v>
      </c>
    </row>
    <row r="90" spans="1:91" x14ac:dyDescent="0.25">
      <c r="A90" s="72" t="s">
        <v>261</v>
      </c>
      <c r="B90" s="72" t="s">
        <v>66</v>
      </c>
      <c r="C90" s="98">
        <f ca="1">VLOOKUP($B90,AuxPartFluPorc!$B$4:$S$95,AuxPartFluGWh!C$2,FALSE)*HLOOKUP(C$3,AuxLinFluTotGWh!$B$5:$R$10,6,FALSE)</f>
        <v>7.043636045044229</v>
      </c>
      <c r="D90" s="98">
        <f ca="1">VLOOKUP($B90,AuxPartFluPorc!$B$4:$S$95,AuxPartFluGWh!D$2,FALSE)*HLOOKUP(D$3,AuxLinFluTotGWh!$B$5:$R$10,6,FALSE)</f>
        <v>4.4923340396132589</v>
      </c>
      <c r="E90" s="98">
        <f ca="1">VLOOKUP($B90,AuxPartFluPorc!$B$4:$S$95,AuxPartFluGWh!E$2,FALSE)*HLOOKUP(E$3,AuxLinFluTotGWh!$B$5:$R$10,6,FALSE)</f>
        <v>0.46220299115258662</v>
      </c>
      <c r="F90" s="98">
        <f ca="1">VLOOKUP($B90,AuxPartFluPorc!$B$4:$S$95,AuxPartFluGWh!F$2,FALSE)*HLOOKUP(F$3,AuxLinFluTotGWh!$B$5:$R$10,6,FALSE)</f>
        <v>0.69919566807498756</v>
      </c>
      <c r="G90" s="98">
        <f ca="1">VLOOKUP($B90,AuxPartFluPorc!$B$4:$S$95,AuxPartFluGWh!G$2,FALSE)*HLOOKUP(G$3,AuxLinFluTotGWh!$B$5:$R$10,6,FALSE)</f>
        <v>377.93091404387383</v>
      </c>
      <c r="H90" s="98">
        <f ca="1">VLOOKUP($B90,AuxPartFluPorc!$B$4:$S$95,AuxPartFluGWh!H$2,FALSE)*HLOOKUP(H$3,AuxLinFluTotGWh!$B$5:$R$10,6,FALSE)</f>
        <v>0.70490144690876899</v>
      </c>
      <c r="I90" s="98">
        <f ca="1">VLOOKUP($B90,AuxPartFluPorc!$B$4:$S$95,AuxPartFluGWh!I$2,FALSE)*HLOOKUP(I$3,AuxLinFluTotGWh!$B$5:$R$10,6,FALSE)</f>
        <v>2.2444553020198561</v>
      </c>
      <c r="J90" s="98">
        <f ca="1">VLOOKUP($B90,AuxPartFluPorc!$B$4:$S$95,AuxPartFluGWh!J$2,FALSE)*HLOOKUP(J$3,AuxLinFluTotGWh!$B$5:$R$10,6,FALSE)</f>
        <v>3.2044222576857608</v>
      </c>
      <c r="K90" s="98">
        <f ca="1">VLOOKUP($B90,AuxPartFluPorc!$B$4:$S$95,AuxPartFluGWh!K$2,FALSE)*HLOOKUP(K$3,AuxLinFluTotGWh!$B$5:$R$10,6,FALSE)</f>
        <v>0</v>
      </c>
      <c r="L90" s="98">
        <f ca="1">VLOOKUP($B90,AuxPartFluPorc!$B$4:$S$95,AuxPartFluGWh!L$2,FALSE)*HLOOKUP(L$3,AuxLinFluTotGWh!$B$5:$R$10,6,FALSE)</f>
        <v>0.32821946848274525</v>
      </c>
      <c r="M90" s="98">
        <f ca="1">VLOOKUP($B90,AuxPartFluPorc!$B$4:$S$95,AuxPartFluGWh!M$2,FALSE)*HLOOKUP(M$3,AuxLinFluTotGWh!$B$5:$R$10,6,FALSE)</f>
        <v>0.96155001777903137</v>
      </c>
      <c r="N90" s="98">
        <f ca="1">VLOOKUP($B90,AuxPartFluPorc!$B$4:$S$95,AuxPartFluGWh!N$2,FALSE)*HLOOKUP(N$3,AuxLinFluTotGWh!$B$5:$R$10,6,FALSE)</f>
        <v>0</v>
      </c>
      <c r="O90" s="98">
        <f ca="1">VLOOKUP($B90,AuxPartFluPorc!$B$4:$S$95,AuxPartFluGWh!O$2,FALSE)*HLOOKUP(O$3,AuxLinFluTotGWh!$B$5:$R$10,6,FALSE)</f>
        <v>0</v>
      </c>
      <c r="P90" s="98">
        <f ca="1">VLOOKUP($B90,AuxPartFluPorc!$B$4:$S$95,AuxPartFluGWh!P$2,FALSE)*HLOOKUP(P$3,AuxLinFluTotGWh!$B$5:$R$10,6,FALSE)</f>
        <v>9.6712002924793357</v>
      </c>
      <c r="Q90" s="98">
        <f ca="1">VLOOKUP($B90,AuxPartFluPorc!$B$4:$S$95,AuxPartFluGWh!Q$2,FALSE)*HLOOKUP(Q$3,AuxLinFluTotGWh!$B$5:$R$10,6,FALSE)</f>
        <v>8.5355731103042096</v>
      </c>
      <c r="R90" s="98">
        <f ca="1">VLOOKUP($B90,AuxPartFluPorc!$B$4:$S$95,AuxPartFluGWh!R$2,FALSE)*HLOOKUP(R$3,AuxLinFluTotGWh!$B$5:$R$10,6,FALSE)</f>
        <v>0</v>
      </c>
      <c r="S90" s="98">
        <f ca="1">VLOOKUP($B90,AuxPartFluPorc!$B$4:$S$95,AuxPartFluGWh!S$2,FALSE)*HLOOKUP(S$3,AuxLinFluTotGWh!$B$5:$R$10,6,FALSE)</f>
        <v>1.9850156529388374E-2</v>
      </c>
      <c r="X90" s="70">
        <v>2.539264174E-3</v>
      </c>
      <c r="Y90" s="70">
        <v>2.685940535E-3</v>
      </c>
      <c r="Z90" s="70">
        <v>2.9504632650000002E-3</v>
      </c>
      <c r="AA90" s="70">
        <v>3.2121751029999999E-3</v>
      </c>
      <c r="AB90" s="70">
        <v>3.2108375580000002E-3</v>
      </c>
      <c r="AC90" s="70">
        <v>3.483041889E-3</v>
      </c>
      <c r="AD90" s="70">
        <v>3.8383808409999999E-3</v>
      </c>
      <c r="AE90" s="70">
        <v>4.2108803980000003E-3</v>
      </c>
      <c r="AF90" s="70">
        <v>7.9531423600000001E-4</v>
      </c>
      <c r="AG90" s="70">
        <v>2.2043392399999999E-4</v>
      </c>
      <c r="AH90" s="70">
        <v>1.23187706E-4</v>
      </c>
      <c r="AI90" s="70">
        <v>1.10539447E-4</v>
      </c>
      <c r="AJ90" s="70">
        <v>1.3355997879999999E-3</v>
      </c>
      <c r="AK90" s="70">
        <v>9.9156328000000001E-5</v>
      </c>
      <c r="AL90" s="70">
        <v>0</v>
      </c>
      <c r="AM90" s="70">
        <v>0</v>
      </c>
      <c r="AN90" s="70">
        <v>0.148269296616</v>
      </c>
      <c r="AO90" s="70">
        <v>0.14832877284500001</v>
      </c>
      <c r="AP90" s="70">
        <v>0.148356244484</v>
      </c>
      <c r="AQ90" s="70">
        <v>0.14845727814000001</v>
      </c>
      <c r="AR90" s="70">
        <v>1.581531596E-3</v>
      </c>
      <c r="AS90" s="70">
        <v>0</v>
      </c>
      <c r="AT90" s="70">
        <v>0</v>
      </c>
      <c r="AU90" s="70">
        <v>0</v>
      </c>
      <c r="AV90" s="70">
        <v>9.2650360099999995E-4</v>
      </c>
      <c r="AW90" s="70">
        <v>4.0559122199999999E-4</v>
      </c>
      <c r="AX90" s="70">
        <v>2.0285704500000001E-4</v>
      </c>
      <c r="AY90" s="70">
        <v>1.7483137299999999E-4</v>
      </c>
      <c r="AZ90" s="70">
        <v>9.2547268499999997E-4</v>
      </c>
      <c r="BA90" s="70">
        <v>1.0059753169999999E-3</v>
      </c>
      <c r="BB90" s="70">
        <v>8.6493324800000001E-4</v>
      </c>
      <c r="BC90" s="70">
        <v>8.0058198299999995E-4</v>
      </c>
      <c r="BD90" s="70">
        <v>0</v>
      </c>
      <c r="BE90" s="70">
        <v>0</v>
      </c>
      <c r="BF90" s="70">
        <v>0</v>
      </c>
      <c r="BG90" s="70">
        <v>0</v>
      </c>
      <c r="BH90" s="70">
        <v>2.8780975899999998E-4</v>
      </c>
      <c r="BI90" s="70">
        <v>1.5765736999999998E-5</v>
      </c>
      <c r="BJ90" s="70">
        <v>0</v>
      </c>
      <c r="BK90" s="70">
        <v>0</v>
      </c>
      <c r="BL90" s="70">
        <v>0</v>
      </c>
      <c r="BM90" s="70">
        <v>4.0853651299999999E-4</v>
      </c>
      <c r="BN90" s="70">
        <v>6.2399628999999996E-4</v>
      </c>
      <c r="BO90" s="70">
        <v>6.9553376400000001E-4</v>
      </c>
      <c r="BP90" s="70">
        <v>0</v>
      </c>
      <c r="BQ90" s="70">
        <v>0</v>
      </c>
      <c r="BR90" s="70">
        <v>0</v>
      </c>
      <c r="BS90" s="70">
        <v>0</v>
      </c>
      <c r="BT90" s="70">
        <v>0</v>
      </c>
      <c r="BU90" s="70">
        <v>0</v>
      </c>
      <c r="BV90" s="70">
        <v>0</v>
      </c>
      <c r="BW90" s="70">
        <v>0</v>
      </c>
      <c r="BX90" s="70">
        <v>1.9238913049999999E-3</v>
      </c>
      <c r="BY90" s="70">
        <v>2.0538649799999999E-3</v>
      </c>
      <c r="BZ90" s="70">
        <v>2.1757231890000002E-3</v>
      </c>
      <c r="CA90" s="70">
        <v>2.1119643749999998E-3</v>
      </c>
      <c r="CB90" s="70">
        <v>3.0523816249999999E-3</v>
      </c>
      <c r="CC90" s="70">
        <v>3.3389009760000001E-3</v>
      </c>
      <c r="CD90" s="70">
        <v>3.6291045590000001E-3</v>
      </c>
      <c r="CE90" s="70">
        <v>3.9455922369999999E-3</v>
      </c>
      <c r="CF90" s="70">
        <v>0</v>
      </c>
      <c r="CG90" s="70">
        <v>0</v>
      </c>
      <c r="CH90" s="70">
        <v>0</v>
      </c>
      <c r="CI90" s="70">
        <v>0</v>
      </c>
      <c r="CJ90" s="70">
        <v>0</v>
      </c>
      <c r="CK90" s="70">
        <v>0</v>
      </c>
      <c r="CL90" s="70">
        <v>0</v>
      </c>
      <c r="CM90" s="70">
        <v>0</v>
      </c>
    </row>
    <row r="91" spans="1:91" x14ac:dyDescent="0.25">
      <c r="A91" s="72" t="s">
        <v>261</v>
      </c>
      <c r="B91" s="72" t="s">
        <v>67</v>
      </c>
      <c r="C91" s="98">
        <f ca="1">VLOOKUP($B91,AuxPartFluPorc!$B$4:$S$95,AuxPartFluGWh!C$2,FALSE)*HLOOKUP(C$3,AuxLinFluTotGWh!$B$5:$R$10,6,FALSE)</f>
        <v>0.15779455825921179</v>
      </c>
      <c r="D91" s="98">
        <f ca="1">VLOOKUP($B91,AuxPartFluPorc!$B$4:$S$95,AuxPartFluGWh!D$2,FALSE)*HLOOKUP(D$3,AuxLinFluTotGWh!$B$5:$R$10,6,FALSE)</f>
        <v>0.10018920974291613</v>
      </c>
      <c r="E91" s="98">
        <f ca="1">VLOOKUP($B91,AuxPartFluPorc!$B$4:$S$95,AuxPartFluGWh!E$2,FALSE)*HLOOKUP(E$3,AuxLinFluTotGWh!$B$5:$R$10,6,FALSE)</f>
        <v>0.78744574772801934</v>
      </c>
      <c r="F91" s="98">
        <f ca="1">VLOOKUP($B91,AuxPartFluPorc!$B$4:$S$95,AuxPartFluGWh!F$2,FALSE)*HLOOKUP(F$3,AuxLinFluTotGWh!$B$5:$R$10,6,FALSE)</f>
        <v>4.8023771258565171</v>
      </c>
      <c r="G91" s="98">
        <f ca="1">VLOOKUP($B91,AuxPartFluPorc!$B$4:$S$95,AuxPartFluGWh!G$2,FALSE)*HLOOKUP(G$3,AuxLinFluTotGWh!$B$5:$R$10,6,FALSE)</f>
        <v>0</v>
      </c>
      <c r="H91" s="98">
        <f ca="1">VLOOKUP($B91,AuxPartFluPorc!$B$4:$S$95,AuxPartFluGWh!H$2,FALSE)*HLOOKUP(H$3,AuxLinFluTotGWh!$B$5:$R$10,6,FALSE)</f>
        <v>0.21688997280785829</v>
      </c>
      <c r="I91" s="98">
        <f ca="1">VLOOKUP($B91,AuxPartFluPorc!$B$4:$S$95,AuxPartFluGWh!I$2,FALSE)*HLOOKUP(I$3,AuxLinFluTotGWh!$B$5:$R$10,6,FALSE)</f>
        <v>4.8493083997868363</v>
      </c>
      <c r="J91" s="98">
        <f ca="1">VLOOKUP($B91,AuxPartFluPorc!$B$4:$S$95,AuxPartFluGWh!J$2,FALSE)*HLOOKUP(J$3,AuxLinFluTotGWh!$B$5:$R$10,6,FALSE)</f>
        <v>0.50437173384952494</v>
      </c>
      <c r="K91" s="98">
        <f ca="1">VLOOKUP($B91,AuxPartFluPorc!$B$4:$S$95,AuxPartFluGWh!K$2,FALSE)*HLOOKUP(K$3,AuxLinFluTotGWh!$B$5:$R$10,6,FALSE)</f>
        <v>45.638519660167375</v>
      </c>
      <c r="L91" s="98">
        <f ca="1">VLOOKUP($B91,AuxPartFluPorc!$B$4:$S$95,AuxPartFluGWh!L$2,FALSE)*HLOOKUP(L$3,AuxLinFluTotGWh!$B$5:$R$10,6,FALSE)</f>
        <v>4.4318184144826116</v>
      </c>
      <c r="M91" s="98">
        <f ca="1">VLOOKUP($B91,AuxPartFluPorc!$B$4:$S$95,AuxPartFluGWh!M$2,FALSE)*HLOOKUP(M$3,AuxLinFluTotGWh!$B$5:$R$10,6,FALSE)</f>
        <v>0</v>
      </c>
      <c r="N91" s="98">
        <f ca="1">VLOOKUP($B91,AuxPartFluPorc!$B$4:$S$95,AuxPartFluGWh!N$2,FALSE)*HLOOKUP(N$3,AuxLinFluTotGWh!$B$5:$R$10,6,FALSE)</f>
        <v>0</v>
      </c>
      <c r="O91" s="98">
        <f ca="1">VLOOKUP($B91,AuxPartFluPorc!$B$4:$S$95,AuxPartFluGWh!O$2,FALSE)*HLOOKUP(O$3,AuxLinFluTotGWh!$B$5:$R$10,6,FALSE)</f>
        <v>0</v>
      </c>
      <c r="P91" s="98">
        <f ca="1">VLOOKUP($B91,AuxPartFluPorc!$B$4:$S$95,AuxPartFluGWh!P$2,FALSE)*HLOOKUP(P$3,AuxLinFluTotGWh!$B$5:$R$10,6,FALSE)</f>
        <v>0.22769315259400696</v>
      </c>
      <c r="Q91" s="98">
        <f ca="1">VLOOKUP($B91,AuxPartFluPorc!$B$4:$S$95,AuxPartFluGWh!Q$2,FALSE)*HLOOKUP(Q$3,AuxLinFluTotGWh!$B$5:$R$10,6,FALSE)</f>
        <v>0.19441182079069408</v>
      </c>
      <c r="R91" s="98">
        <f ca="1">VLOOKUP($B91,AuxPartFluPorc!$B$4:$S$95,AuxPartFluGWh!R$2,FALSE)*HLOOKUP(R$3,AuxLinFluTotGWh!$B$5:$R$10,6,FALSE)</f>
        <v>0</v>
      </c>
      <c r="S91" s="98">
        <f ca="1">VLOOKUP($B91,AuxPartFluPorc!$B$4:$S$95,AuxPartFluGWh!S$2,FALSE)*HLOOKUP(S$3,AuxLinFluTotGWh!$B$5:$R$10,6,FALSE)</f>
        <v>79.425946392392618</v>
      </c>
      <c r="X91" s="70">
        <v>1.1311460600000001E-4</v>
      </c>
      <c r="Y91" s="70">
        <v>9.6018834999999999E-5</v>
      </c>
      <c r="Z91" s="70">
        <v>4.5981907999999996E-5</v>
      </c>
      <c r="AA91" s="70">
        <v>0</v>
      </c>
      <c r="AB91" s="70">
        <v>1.4395318500000002E-4</v>
      </c>
      <c r="AC91" s="70">
        <v>1.2464542299999999E-4</v>
      </c>
      <c r="AD91" s="70">
        <v>6.0206774999999999E-5</v>
      </c>
      <c r="AE91" s="70">
        <v>0</v>
      </c>
      <c r="AF91" s="70">
        <v>5.8592190399999996E-4</v>
      </c>
      <c r="AG91" s="70">
        <v>5.0579537299999999E-4</v>
      </c>
      <c r="AH91" s="70">
        <v>5.1582473300000001E-4</v>
      </c>
      <c r="AI91" s="70">
        <v>5.2116343099999996E-4</v>
      </c>
      <c r="AJ91" s="70">
        <v>2.4935964359999998E-3</v>
      </c>
      <c r="AK91" s="70">
        <v>2.463881283E-3</v>
      </c>
      <c r="AL91" s="70">
        <v>2.4957881050000001E-3</v>
      </c>
      <c r="AM91" s="70">
        <v>2.4012574050000001E-3</v>
      </c>
      <c r="AN91" s="70">
        <v>0</v>
      </c>
      <c r="AO91" s="70">
        <v>0</v>
      </c>
      <c r="AP91" s="70">
        <v>0</v>
      </c>
      <c r="AQ91" s="70">
        <v>0</v>
      </c>
      <c r="AR91" s="70">
        <v>4.2040823199999999E-4</v>
      </c>
      <c r="AS91" s="70">
        <v>0</v>
      </c>
      <c r="AT91" s="70">
        <v>2.2901261E-5</v>
      </c>
      <c r="AU91" s="70">
        <v>4.3309376000000003E-5</v>
      </c>
      <c r="AV91" s="70">
        <v>8.0259582299999999E-4</v>
      </c>
      <c r="AW91" s="70">
        <v>9.92437404E-4</v>
      </c>
      <c r="AX91" s="70">
        <v>9.5736274499999996E-4</v>
      </c>
      <c r="AY91" s="70">
        <v>9.4171467700000008E-4</v>
      </c>
      <c r="AZ91" s="70">
        <v>4.3865327799999998E-4</v>
      </c>
      <c r="BA91" s="70">
        <v>1.27503875E-4</v>
      </c>
      <c r="BB91" s="70">
        <v>0</v>
      </c>
      <c r="BC91" s="70">
        <v>0</v>
      </c>
      <c r="BD91" s="70">
        <v>1.3320998875999999E-2</v>
      </c>
      <c r="BE91" s="70">
        <v>1.2790141632000001E-2</v>
      </c>
      <c r="BF91" s="70">
        <v>1.169127819E-2</v>
      </c>
      <c r="BG91" s="70">
        <v>1.1413249959E-2</v>
      </c>
      <c r="BH91" s="70">
        <v>1.1450813679999999E-3</v>
      </c>
      <c r="BI91" s="70">
        <v>9.9513020899999992E-4</v>
      </c>
      <c r="BJ91" s="70">
        <v>9.9291021200000008E-4</v>
      </c>
      <c r="BK91" s="70">
        <v>9.6593875599999997E-4</v>
      </c>
      <c r="BL91" s="70">
        <v>0</v>
      </c>
      <c r="BM91" s="70">
        <v>0</v>
      </c>
      <c r="BN91" s="70">
        <v>0</v>
      </c>
      <c r="BO91" s="70">
        <v>0</v>
      </c>
      <c r="BP91" s="70">
        <v>0</v>
      </c>
      <c r="BQ91" s="70">
        <v>0</v>
      </c>
      <c r="BR91" s="70">
        <v>0</v>
      </c>
      <c r="BS91" s="70">
        <v>0</v>
      </c>
      <c r="BT91" s="70">
        <v>0</v>
      </c>
      <c r="BU91" s="70">
        <v>0</v>
      </c>
      <c r="BV91" s="70">
        <v>0</v>
      </c>
      <c r="BW91" s="70">
        <v>0</v>
      </c>
      <c r="BX91" s="70">
        <v>8.6222357000000012E-5</v>
      </c>
      <c r="BY91" s="70">
        <v>7.3616337999999999E-5</v>
      </c>
      <c r="BZ91" s="70">
        <v>3.4758139999999998E-5</v>
      </c>
      <c r="CA91" s="70">
        <v>0</v>
      </c>
      <c r="CB91" s="70">
        <v>1.37997374E-4</v>
      </c>
      <c r="CC91" s="70">
        <v>1.2110088099999999E-4</v>
      </c>
      <c r="CD91" s="70">
        <v>5.9000067000000001E-5</v>
      </c>
      <c r="CE91" s="70">
        <v>0</v>
      </c>
      <c r="CF91" s="70">
        <v>0</v>
      </c>
      <c r="CG91" s="70">
        <v>0</v>
      </c>
      <c r="CH91" s="70">
        <v>0</v>
      </c>
      <c r="CI91" s="70">
        <v>0</v>
      </c>
      <c r="CJ91" s="70">
        <v>0</v>
      </c>
      <c r="CK91" s="70">
        <v>0</v>
      </c>
      <c r="CL91" s="70">
        <v>0</v>
      </c>
      <c r="CM91" s="70">
        <v>0</v>
      </c>
    </row>
    <row r="92" spans="1:91" x14ac:dyDescent="0.25">
      <c r="A92" s="72" t="s">
        <v>261</v>
      </c>
      <c r="B92" s="72" t="s">
        <v>68</v>
      </c>
      <c r="C92" s="98">
        <f ca="1">VLOOKUP($B92,AuxPartFluPorc!$B$4:$S$95,AuxPartFluGWh!C$2,FALSE)*HLOOKUP(C$3,AuxLinFluTotGWh!$B$5:$R$10,6,FALSE)</f>
        <v>0.11354386431928995</v>
      </c>
      <c r="D92" s="98">
        <f ca="1">VLOOKUP($B92,AuxPartFluPorc!$B$4:$S$95,AuxPartFluGWh!D$2,FALSE)*HLOOKUP(D$3,AuxLinFluTotGWh!$B$5:$R$10,6,FALSE)</f>
        <v>7.5745209777564049E-2</v>
      </c>
      <c r="E92" s="98">
        <f ca="1">VLOOKUP($B92,AuxPartFluPorc!$B$4:$S$95,AuxPartFluGWh!E$2,FALSE)*HLOOKUP(E$3,AuxLinFluTotGWh!$B$5:$R$10,6,FALSE)</f>
        <v>0.58870395280848842</v>
      </c>
      <c r="F92" s="98">
        <f ca="1">VLOOKUP($B92,AuxPartFluPorc!$B$4:$S$95,AuxPartFluGWh!F$2,FALSE)*HLOOKUP(F$3,AuxLinFluTotGWh!$B$5:$R$10,6,FALSE)</f>
        <v>3.5907081922818649</v>
      </c>
      <c r="G92" s="98">
        <f ca="1">VLOOKUP($B92,AuxPartFluPorc!$B$4:$S$95,AuxPartFluGWh!G$2,FALSE)*HLOOKUP(G$3,AuxLinFluTotGWh!$B$5:$R$10,6,FALSE)</f>
        <v>0</v>
      </c>
      <c r="H92" s="98">
        <f ca="1">VLOOKUP($B92,AuxPartFluPorc!$B$4:$S$95,AuxPartFluGWh!H$2,FALSE)*HLOOKUP(H$3,AuxLinFluTotGWh!$B$5:$R$10,6,FALSE)</f>
        <v>0.15471901781083552</v>
      </c>
      <c r="I92" s="98">
        <f ca="1">VLOOKUP($B92,AuxPartFluPorc!$B$4:$S$95,AuxPartFluGWh!I$2,FALSE)*HLOOKUP(I$3,AuxLinFluTotGWh!$B$5:$R$10,6,FALSE)</f>
        <v>3.6339856357737794</v>
      </c>
      <c r="J92" s="98">
        <f ca="1">VLOOKUP($B92,AuxPartFluPorc!$B$4:$S$95,AuxPartFluGWh!J$2,FALSE)*HLOOKUP(J$3,AuxLinFluTotGWh!$B$5:$R$10,6,FALSE)</f>
        <v>0.4573903129012537</v>
      </c>
      <c r="K92" s="98">
        <f ca="1">VLOOKUP($B92,AuxPartFluPorc!$B$4:$S$95,AuxPartFluGWh!K$2,FALSE)*HLOOKUP(K$3,AuxLinFluTotGWh!$B$5:$R$10,6,FALSE)</f>
        <v>34.058767601777276</v>
      </c>
      <c r="L92" s="98">
        <f ca="1">VLOOKUP($B92,AuxPartFluPorc!$B$4:$S$95,AuxPartFluGWh!L$2,FALSE)*HLOOKUP(L$3,AuxLinFluTotGWh!$B$5:$R$10,6,FALSE)</f>
        <v>3.3159629405648818</v>
      </c>
      <c r="M92" s="98">
        <f ca="1">VLOOKUP($B92,AuxPartFluPorc!$B$4:$S$95,AuxPartFluGWh!M$2,FALSE)*HLOOKUP(M$3,AuxLinFluTotGWh!$B$5:$R$10,6,FALSE)</f>
        <v>0</v>
      </c>
      <c r="N92" s="98">
        <f ca="1">VLOOKUP($B92,AuxPartFluPorc!$B$4:$S$95,AuxPartFluGWh!N$2,FALSE)*HLOOKUP(N$3,AuxLinFluTotGWh!$B$5:$R$10,6,FALSE)</f>
        <v>0</v>
      </c>
      <c r="O92" s="98">
        <f ca="1">VLOOKUP($B92,AuxPartFluPorc!$B$4:$S$95,AuxPartFluGWh!O$2,FALSE)*HLOOKUP(O$3,AuxLinFluTotGWh!$B$5:$R$10,6,FALSE)</f>
        <v>0</v>
      </c>
      <c r="P92" s="98">
        <f ca="1">VLOOKUP($B92,AuxPartFluPorc!$B$4:$S$95,AuxPartFluGWh!P$2,FALSE)*HLOOKUP(P$3,AuxLinFluTotGWh!$B$5:$R$10,6,FALSE)</f>
        <v>0.16391228424608012</v>
      </c>
      <c r="Q92" s="98">
        <f ca="1">VLOOKUP($B92,AuxPartFluPorc!$B$4:$S$95,AuxPartFluGWh!Q$2,FALSE)*HLOOKUP(Q$3,AuxLinFluTotGWh!$B$5:$R$10,6,FALSE)</f>
        <v>0.14701260166993674</v>
      </c>
      <c r="R92" s="98">
        <f ca="1">VLOOKUP($B92,AuxPartFluPorc!$B$4:$S$95,AuxPartFluGWh!R$2,FALSE)*HLOOKUP(R$3,AuxLinFluTotGWh!$B$5:$R$10,6,FALSE)</f>
        <v>0</v>
      </c>
      <c r="S92" s="98">
        <f ca="1">VLOOKUP($B92,AuxPartFluPorc!$B$4:$S$95,AuxPartFluGWh!S$2,FALSE)*HLOOKUP(S$3,AuxLinFluTotGWh!$B$5:$R$10,6,FALSE)</f>
        <v>0</v>
      </c>
      <c r="X92" s="70">
        <v>8.4015383000000002E-5</v>
      </c>
      <c r="Y92" s="70">
        <v>7.3843389999999991E-5</v>
      </c>
      <c r="Z92" s="70">
        <v>2.5713986999999999E-5</v>
      </c>
      <c r="AA92" s="70">
        <v>0</v>
      </c>
      <c r="AB92" s="70">
        <v>1.0693500900000001E-4</v>
      </c>
      <c r="AC92" s="70">
        <v>9.5869074999999998E-5</v>
      </c>
      <c r="AD92" s="70">
        <v>4.5779898E-5</v>
      </c>
      <c r="AE92" s="70">
        <v>0</v>
      </c>
      <c r="AF92" s="70">
        <v>4.3360964900000001E-4</v>
      </c>
      <c r="AG92" s="70">
        <v>3.8349900700000001E-4</v>
      </c>
      <c r="AH92" s="70">
        <v>3.8556032799999995E-4</v>
      </c>
      <c r="AI92" s="70">
        <v>3.8877691699999999E-4</v>
      </c>
      <c r="AJ92" s="70">
        <v>1.8445112559999999E-3</v>
      </c>
      <c r="AK92" s="70">
        <v>1.867268186E-3</v>
      </c>
      <c r="AL92" s="70">
        <v>1.8653106189999999E-3</v>
      </c>
      <c r="AM92" s="70">
        <v>1.79107707E-3</v>
      </c>
      <c r="AN92" s="70">
        <v>0</v>
      </c>
      <c r="AO92" s="70">
        <v>0</v>
      </c>
      <c r="AP92" s="70">
        <v>0</v>
      </c>
      <c r="AQ92" s="70">
        <v>0</v>
      </c>
      <c r="AR92" s="70">
        <v>3.11571383E-4</v>
      </c>
      <c r="AS92" s="70">
        <v>0</v>
      </c>
      <c r="AT92" s="70">
        <v>1.2285027000000001E-5</v>
      </c>
      <c r="AU92" s="70">
        <v>2.3274407000000001E-5</v>
      </c>
      <c r="AV92" s="70">
        <v>5.9422983700000006E-4</v>
      </c>
      <c r="AW92" s="70">
        <v>7.5405623700000005E-4</v>
      </c>
      <c r="AX92" s="70">
        <v>7.1677163000000003E-4</v>
      </c>
      <c r="AY92" s="70">
        <v>7.0324324299999999E-4</v>
      </c>
      <c r="AZ92" s="70">
        <v>3.9329389300000003E-4</v>
      </c>
      <c r="BA92" s="70">
        <v>1.20126626E-4</v>
      </c>
      <c r="BB92" s="70">
        <v>0</v>
      </c>
      <c r="BC92" s="70">
        <v>0</v>
      </c>
      <c r="BD92" s="70">
        <v>9.8269841620000006E-3</v>
      </c>
      <c r="BE92" s="70">
        <v>9.6779328920000001E-3</v>
      </c>
      <c r="BF92" s="70">
        <v>8.7250075989999988E-3</v>
      </c>
      <c r="BG92" s="70">
        <v>8.4983705160000013E-3</v>
      </c>
      <c r="BH92" s="70">
        <v>8.4795211599999999E-4</v>
      </c>
      <c r="BI92" s="70">
        <v>7.5516131300000001E-4</v>
      </c>
      <c r="BJ92" s="70">
        <v>7.4280001200000001E-4</v>
      </c>
      <c r="BK92" s="70">
        <v>7.2107432500000004E-4</v>
      </c>
      <c r="BL92" s="70">
        <v>0</v>
      </c>
      <c r="BM92" s="70">
        <v>0</v>
      </c>
      <c r="BN92" s="70">
        <v>0</v>
      </c>
      <c r="BO92" s="70">
        <v>0</v>
      </c>
      <c r="BP92" s="70">
        <v>0</v>
      </c>
      <c r="BQ92" s="70">
        <v>0</v>
      </c>
      <c r="BR92" s="70">
        <v>0</v>
      </c>
      <c r="BS92" s="70">
        <v>0</v>
      </c>
      <c r="BT92" s="70">
        <v>0</v>
      </c>
      <c r="BU92" s="70">
        <v>0</v>
      </c>
      <c r="BV92" s="70">
        <v>0</v>
      </c>
      <c r="BW92" s="70">
        <v>0</v>
      </c>
      <c r="BX92" s="70">
        <v>6.4038902999999996E-5</v>
      </c>
      <c r="BY92" s="70">
        <v>5.6615050999999999E-5</v>
      </c>
      <c r="BZ92" s="70">
        <v>1.9432875E-5</v>
      </c>
      <c r="CA92" s="70">
        <v>0</v>
      </c>
      <c r="CB92" s="70">
        <v>1.02524793E-4</v>
      </c>
      <c r="CC92" s="70">
        <v>9.3166113000000005E-5</v>
      </c>
      <c r="CD92" s="70">
        <v>4.4852399000000002E-5</v>
      </c>
      <c r="CE92" s="70">
        <v>0</v>
      </c>
      <c r="CF92" s="70">
        <v>0</v>
      </c>
      <c r="CG92" s="70">
        <v>0</v>
      </c>
      <c r="CH92" s="70">
        <v>0</v>
      </c>
      <c r="CI92" s="70">
        <v>0</v>
      </c>
      <c r="CJ92" s="70">
        <v>0</v>
      </c>
      <c r="CK92" s="70">
        <v>0</v>
      </c>
      <c r="CL92" s="70">
        <v>0</v>
      </c>
      <c r="CM92" s="70">
        <v>0</v>
      </c>
    </row>
    <row r="93" spans="1:91" x14ac:dyDescent="0.25">
      <c r="A93" s="72" t="s">
        <v>261</v>
      </c>
      <c r="B93" s="72" t="s">
        <v>69</v>
      </c>
      <c r="C93" s="98">
        <f ca="1">VLOOKUP($B93,AuxPartFluPorc!$B$4:$S$95,AuxPartFluGWh!C$2,FALSE)*HLOOKUP(C$3,AuxLinFluTotGWh!$B$5:$R$10,6,FALSE)</f>
        <v>8.7861909321116927E-2</v>
      </c>
      <c r="D93" s="98">
        <f ca="1">VLOOKUP($B93,AuxPartFluPorc!$B$4:$S$95,AuxPartFluGWh!D$2,FALSE)*HLOOKUP(D$3,AuxLinFluTotGWh!$B$5:$R$10,6,FALSE)</f>
        <v>5.57606898595489E-2</v>
      </c>
      <c r="E93" s="98">
        <f ca="1">VLOOKUP($B93,AuxPartFluPorc!$B$4:$S$95,AuxPartFluGWh!E$2,FALSE)*HLOOKUP(E$3,AuxLinFluTotGWh!$B$5:$R$10,6,FALSE)</f>
        <v>0.49645635860217274</v>
      </c>
      <c r="F93" s="98">
        <f ca="1">VLOOKUP($B93,AuxPartFluPorc!$B$4:$S$95,AuxPartFluGWh!F$2,FALSE)*HLOOKUP(F$3,AuxLinFluTotGWh!$B$5:$R$10,6,FALSE)</f>
        <v>3.052322180091473</v>
      </c>
      <c r="G93" s="98">
        <f ca="1">VLOOKUP($B93,AuxPartFluPorc!$B$4:$S$95,AuxPartFluGWh!G$2,FALSE)*HLOOKUP(G$3,AuxLinFluTotGWh!$B$5:$R$10,6,FALSE)</f>
        <v>0</v>
      </c>
      <c r="H93" s="98">
        <f ca="1">VLOOKUP($B93,AuxPartFluPorc!$B$4:$S$95,AuxPartFluGWh!H$2,FALSE)*HLOOKUP(H$3,AuxLinFluTotGWh!$B$5:$R$10,6,FALSE)</f>
        <v>0.13997652478303768</v>
      </c>
      <c r="I93" s="98">
        <f ca="1">VLOOKUP($B93,AuxPartFluPorc!$B$4:$S$95,AuxPartFluGWh!I$2,FALSE)*HLOOKUP(I$3,AuxLinFluTotGWh!$B$5:$R$10,6,FALSE)</f>
        <v>3.0463946289294124</v>
      </c>
      <c r="J93" s="98">
        <f ca="1">VLOOKUP($B93,AuxPartFluPorc!$B$4:$S$95,AuxPartFluGWh!J$2,FALSE)*HLOOKUP(J$3,AuxLinFluTotGWh!$B$5:$R$10,6,FALSE)</f>
        <v>1.10252801378998</v>
      </c>
      <c r="K93" s="98">
        <f ca="1">VLOOKUP($B93,AuxPartFluPorc!$B$4:$S$95,AuxPartFluGWh!K$2,FALSE)*HLOOKUP(K$3,AuxLinFluTotGWh!$B$5:$R$10,6,FALSE)</f>
        <v>0</v>
      </c>
      <c r="L93" s="98">
        <f ca="1">VLOOKUP($B93,AuxPartFluPorc!$B$4:$S$95,AuxPartFluGWh!L$2,FALSE)*HLOOKUP(L$3,AuxLinFluTotGWh!$B$5:$R$10,6,FALSE)</f>
        <v>2.7588149407518774</v>
      </c>
      <c r="M93" s="98">
        <f ca="1">VLOOKUP($B93,AuxPartFluPorc!$B$4:$S$95,AuxPartFluGWh!M$2,FALSE)*HLOOKUP(M$3,AuxLinFluTotGWh!$B$5:$R$10,6,FALSE)</f>
        <v>0</v>
      </c>
      <c r="N93" s="98">
        <f ca="1">VLOOKUP($B93,AuxPartFluPorc!$B$4:$S$95,AuxPartFluGWh!N$2,FALSE)*HLOOKUP(N$3,AuxLinFluTotGWh!$B$5:$R$10,6,FALSE)</f>
        <v>0</v>
      </c>
      <c r="O93" s="98">
        <f ca="1">VLOOKUP($B93,AuxPartFluPorc!$B$4:$S$95,AuxPartFluGWh!O$2,FALSE)*HLOOKUP(O$3,AuxLinFluTotGWh!$B$5:$R$10,6,FALSE)</f>
        <v>0</v>
      </c>
      <c r="P93" s="98">
        <f ca="1">VLOOKUP($B93,AuxPartFluPorc!$B$4:$S$95,AuxPartFluGWh!P$2,FALSE)*HLOOKUP(P$3,AuxLinFluTotGWh!$B$5:$R$10,6,FALSE)</f>
        <v>0.1269272230175541</v>
      </c>
      <c r="Q93" s="98">
        <f ca="1">VLOOKUP($B93,AuxPartFluPorc!$B$4:$S$95,AuxPartFluGWh!Q$2,FALSE)*HLOOKUP(Q$3,AuxLinFluTotGWh!$B$5:$R$10,6,FALSE)</f>
        <v>0.10821677989223999</v>
      </c>
      <c r="R93" s="98">
        <f ca="1">VLOOKUP($B93,AuxPartFluPorc!$B$4:$S$95,AuxPartFluGWh!R$2,FALSE)*HLOOKUP(R$3,AuxLinFluTotGWh!$B$5:$R$10,6,FALSE)</f>
        <v>0</v>
      </c>
      <c r="S93" s="98">
        <f ca="1">VLOOKUP($B93,AuxPartFluPorc!$B$4:$S$95,AuxPartFluGWh!S$2,FALSE)*HLOOKUP(S$3,AuxLinFluTotGWh!$B$5:$R$10,6,FALSE)</f>
        <v>0</v>
      </c>
      <c r="X93" s="70">
        <v>6.4051414999999996E-5</v>
      </c>
      <c r="Y93" s="70">
        <v>5.4042948999999998E-5</v>
      </c>
      <c r="Z93" s="70">
        <v>2.3956933000000001E-5</v>
      </c>
      <c r="AA93" s="70">
        <v>0</v>
      </c>
      <c r="AB93" s="70">
        <v>8.1506119999999997E-5</v>
      </c>
      <c r="AC93" s="70">
        <v>7.0121835999999995E-5</v>
      </c>
      <c r="AD93" s="70">
        <v>3.1369944E-5</v>
      </c>
      <c r="AE93" s="70">
        <v>0</v>
      </c>
      <c r="AF93" s="70">
        <v>3.7238777900000004E-4</v>
      </c>
      <c r="AG93" s="70">
        <v>3.1998121500000001E-4</v>
      </c>
      <c r="AH93" s="70">
        <v>3.2429689399999996E-4</v>
      </c>
      <c r="AI93" s="70">
        <v>3.2540669900000001E-4</v>
      </c>
      <c r="AJ93" s="70">
        <v>1.5916885719999998E-3</v>
      </c>
      <c r="AK93" s="70">
        <v>1.571906679E-3</v>
      </c>
      <c r="AL93" s="70">
        <v>1.5846915070000002E-3</v>
      </c>
      <c r="AM93" s="70">
        <v>1.51510719E-3</v>
      </c>
      <c r="AN93" s="70">
        <v>0</v>
      </c>
      <c r="AO93" s="70">
        <v>0</v>
      </c>
      <c r="AP93" s="70">
        <v>0</v>
      </c>
      <c r="AQ93" s="70">
        <v>0</v>
      </c>
      <c r="AR93" s="70">
        <v>2.7105933300000001E-4</v>
      </c>
      <c r="AS93" s="70">
        <v>0</v>
      </c>
      <c r="AT93" s="70">
        <v>1.5010956E-5</v>
      </c>
      <c r="AU93" s="70">
        <v>2.7983963000000001E-5</v>
      </c>
      <c r="AV93" s="70">
        <v>5.0668574200000006E-4</v>
      </c>
      <c r="AW93" s="70">
        <v>6.2755862899999994E-4</v>
      </c>
      <c r="AX93" s="70">
        <v>5.9985034699999999E-4</v>
      </c>
      <c r="AY93" s="70">
        <v>5.8659060700000007E-4</v>
      </c>
      <c r="AZ93" s="70">
        <v>3.2530332899999997E-4</v>
      </c>
      <c r="BA93" s="70">
        <v>3.4702426900000004E-4</v>
      </c>
      <c r="BB93" s="70">
        <v>2.9432705499999999E-4</v>
      </c>
      <c r="BC93" s="70">
        <v>2.70932784E-4</v>
      </c>
      <c r="BD93" s="70">
        <v>0</v>
      </c>
      <c r="BE93" s="70">
        <v>0</v>
      </c>
      <c r="BF93" s="70">
        <v>0</v>
      </c>
      <c r="BG93" s="70">
        <v>0</v>
      </c>
      <c r="BH93" s="70">
        <v>7.2205914999999999E-4</v>
      </c>
      <c r="BI93" s="70">
        <v>6.2187654399999993E-4</v>
      </c>
      <c r="BJ93" s="70">
        <v>6.1408218999999995E-4</v>
      </c>
      <c r="BK93" s="70">
        <v>5.9365468400000008E-4</v>
      </c>
      <c r="BL93" s="70">
        <v>0</v>
      </c>
      <c r="BM93" s="70">
        <v>0</v>
      </c>
      <c r="BN93" s="70">
        <v>0</v>
      </c>
      <c r="BO93" s="70">
        <v>0</v>
      </c>
      <c r="BP93" s="70">
        <v>0</v>
      </c>
      <c r="BQ93" s="70">
        <v>0</v>
      </c>
      <c r="BR93" s="70">
        <v>0</v>
      </c>
      <c r="BS93" s="70">
        <v>0</v>
      </c>
      <c r="BT93" s="70">
        <v>0</v>
      </c>
      <c r="BU93" s="70">
        <v>0</v>
      </c>
      <c r="BV93" s="70">
        <v>0</v>
      </c>
      <c r="BW93" s="70">
        <v>0</v>
      </c>
      <c r="BX93" s="70">
        <v>4.8869707999999999E-5</v>
      </c>
      <c r="BY93" s="70">
        <v>4.1459942000000001E-5</v>
      </c>
      <c r="BZ93" s="70">
        <v>1.8148078E-5</v>
      </c>
      <c r="CA93" s="70">
        <v>0</v>
      </c>
      <c r="CB93" s="70">
        <v>7.8156844000000004E-5</v>
      </c>
      <c r="CC93" s="70">
        <v>6.8133262000000003E-5</v>
      </c>
      <c r="CD93" s="70">
        <v>3.0775136000000001E-5</v>
      </c>
      <c r="CE93" s="70">
        <v>0</v>
      </c>
      <c r="CF93" s="70">
        <v>0</v>
      </c>
      <c r="CG93" s="70">
        <v>0</v>
      </c>
      <c r="CH93" s="70">
        <v>0</v>
      </c>
      <c r="CI93" s="70">
        <v>0</v>
      </c>
      <c r="CJ93" s="70">
        <v>0</v>
      </c>
      <c r="CK93" s="70">
        <v>0</v>
      </c>
      <c r="CL93" s="70">
        <v>0</v>
      </c>
      <c r="CM93" s="70">
        <v>0</v>
      </c>
    </row>
    <row r="94" spans="1:91" x14ac:dyDescent="0.25">
      <c r="A94" s="72" t="s">
        <v>261</v>
      </c>
      <c r="B94" s="72" t="s">
        <v>70</v>
      </c>
      <c r="C94" s="98">
        <f ca="1">VLOOKUP($B94,AuxPartFluPorc!$B$4:$S$95,AuxPartFluGWh!C$2,FALSE)*HLOOKUP(C$3,AuxLinFluTotGWh!$B$5:$R$10,6,FALSE)</f>
        <v>1.4792261019689055</v>
      </c>
      <c r="D94" s="98">
        <f ca="1">VLOOKUP($B94,AuxPartFluPorc!$B$4:$S$95,AuxPartFluGWh!D$2,FALSE)*HLOOKUP(D$3,AuxLinFluTotGWh!$B$5:$R$10,6,FALSE)</f>
        <v>0.94399507706681962</v>
      </c>
      <c r="E94" s="98">
        <f ca="1">VLOOKUP($B94,AuxPartFluPorc!$B$4:$S$95,AuxPartFluGWh!E$2,FALSE)*HLOOKUP(E$3,AuxLinFluTotGWh!$B$5:$R$10,6,FALSE)</f>
        <v>9.6553344835484167E-2</v>
      </c>
      <c r="F94" s="98">
        <f ca="1">VLOOKUP($B94,AuxPartFluPorc!$B$4:$S$95,AuxPartFluGWh!F$2,FALSE)*HLOOKUP(F$3,AuxLinFluTotGWh!$B$5:$R$10,6,FALSE)</f>
        <v>0.1454039261251964</v>
      </c>
      <c r="G94" s="98">
        <f ca="1">VLOOKUP($B94,AuxPartFluPorc!$B$4:$S$95,AuxPartFluGWh!G$2,FALSE)*HLOOKUP(G$3,AuxLinFluTotGWh!$B$5:$R$10,6,FALSE)</f>
        <v>79.414352534379077</v>
      </c>
      <c r="H94" s="98">
        <f ca="1">VLOOKUP($B94,AuxPartFluPorc!$B$4:$S$95,AuxPartFluGWh!H$2,FALSE)*HLOOKUP(H$3,AuxLinFluTotGWh!$B$5:$R$10,6,FALSE)</f>
        <v>0.14839445058831913</v>
      </c>
      <c r="I94" s="98">
        <f ca="1">VLOOKUP($B94,AuxPartFluPorc!$B$4:$S$95,AuxPartFluGWh!I$2,FALSE)*HLOOKUP(I$3,AuxLinFluTotGWh!$B$5:$R$10,6,FALSE)</f>
        <v>0.46974018543873869</v>
      </c>
      <c r="J94" s="98">
        <f ca="1">VLOOKUP($B94,AuxPartFluPorc!$B$4:$S$95,AuxPartFluGWh!J$2,FALSE)*HLOOKUP(J$3,AuxLinFluTotGWh!$B$5:$R$10,6,FALSE)</f>
        <v>0.66627935162948171</v>
      </c>
      <c r="K94" s="98">
        <f ca="1">VLOOKUP($B94,AuxPartFluPorc!$B$4:$S$95,AuxPartFluGWh!K$2,FALSE)*HLOOKUP(K$3,AuxLinFluTotGWh!$B$5:$R$10,6,FALSE)</f>
        <v>0</v>
      </c>
      <c r="L94" s="98">
        <f ca="1">VLOOKUP($B94,AuxPartFluPorc!$B$4:$S$95,AuxPartFluGWh!L$2,FALSE)*HLOOKUP(L$3,AuxLinFluTotGWh!$B$5:$R$10,6,FALSE)</f>
        <v>6.5506969721002117E-2</v>
      </c>
      <c r="M94" s="98">
        <f ca="1">VLOOKUP($B94,AuxPartFluPorc!$B$4:$S$95,AuxPartFluGWh!M$2,FALSE)*HLOOKUP(M$3,AuxLinFluTotGWh!$B$5:$R$10,6,FALSE)</f>
        <v>0.19986374833179471</v>
      </c>
      <c r="N94" s="98">
        <f ca="1">VLOOKUP($B94,AuxPartFluPorc!$B$4:$S$95,AuxPartFluGWh!N$2,FALSE)*HLOOKUP(N$3,AuxLinFluTotGWh!$B$5:$R$10,6,FALSE)</f>
        <v>0</v>
      </c>
      <c r="O94" s="98">
        <f ca="1">VLOOKUP($B94,AuxPartFluPorc!$B$4:$S$95,AuxPartFluGWh!O$2,FALSE)*HLOOKUP(O$3,AuxLinFluTotGWh!$B$5:$R$10,6,FALSE)</f>
        <v>0</v>
      </c>
      <c r="P94" s="98">
        <f ca="1">VLOOKUP($B94,AuxPartFluPorc!$B$4:$S$95,AuxPartFluGWh!P$2,FALSE)*HLOOKUP(P$3,AuxLinFluTotGWh!$B$5:$R$10,6,FALSE)</f>
        <v>2.0355455877320359</v>
      </c>
      <c r="Q94" s="98">
        <f ca="1">VLOOKUP($B94,AuxPartFluPorc!$B$4:$S$95,AuxPartFluGWh!Q$2,FALSE)*HLOOKUP(Q$3,AuxLinFluTotGWh!$B$5:$R$10,6,FALSE)</f>
        <v>1.7960916610411568</v>
      </c>
      <c r="R94" s="98">
        <f ca="1">VLOOKUP($B94,AuxPartFluPorc!$B$4:$S$95,AuxPartFluGWh!R$2,FALSE)*HLOOKUP(R$3,AuxLinFluTotGWh!$B$5:$R$10,6,FALSE)</f>
        <v>0</v>
      </c>
      <c r="S94" s="98">
        <f ca="1">VLOOKUP($B94,AuxPartFluPorc!$B$4:$S$95,AuxPartFluGWh!S$2,FALSE)*HLOOKUP(S$3,AuxLinFluTotGWh!$B$5:$R$10,6,FALSE)</f>
        <v>0</v>
      </c>
      <c r="X94" s="70">
        <v>5.3497007499999998E-4</v>
      </c>
      <c r="Y94" s="70">
        <v>5.6416987799999996E-4</v>
      </c>
      <c r="Z94" s="70">
        <v>6.1824923300000001E-4</v>
      </c>
      <c r="AA94" s="70">
        <v>6.7415895999999996E-4</v>
      </c>
      <c r="AB94" s="70">
        <v>6.7699759300000005E-4</v>
      </c>
      <c r="AC94" s="70">
        <v>7.3208502499999995E-4</v>
      </c>
      <c r="AD94" s="70">
        <v>8.0494095700000005E-4</v>
      </c>
      <c r="AE94" s="70">
        <v>8.84021251E-4</v>
      </c>
      <c r="AF94" s="70">
        <v>1.6632416100000001E-4</v>
      </c>
      <c r="AG94" s="70">
        <v>4.4964971000000001E-5</v>
      </c>
      <c r="AH94" s="70">
        <v>2.6253441000000001E-5</v>
      </c>
      <c r="AI94" s="70">
        <v>2.3470495000000001E-5</v>
      </c>
      <c r="AJ94" s="70">
        <v>2.8023614700000001E-4</v>
      </c>
      <c r="AK94" s="70">
        <v>1.8134083E-5</v>
      </c>
      <c r="AL94" s="70">
        <v>0</v>
      </c>
      <c r="AM94" s="70">
        <v>0</v>
      </c>
      <c r="AN94" s="70">
        <v>3.1155510146000001E-2</v>
      </c>
      <c r="AO94" s="70">
        <v>3.1169385266999999E-2</v>
      </c>
      <c r="AP94" s="70">
        <v>3.1172879598999999E-2</v>
      </c>
      <c r="AQ94" s="70">
        <v>3.1195378209000001E-2</v>
      </c>
      <c r="AR94" s="70">
        <v>3.3294088599999998E-4</v>
      </c>
      <c r="AS94" s="70">
        <v>0</v>
      </c>
      <c r="AT94" s="70">
        <v>0</v>
      </c>
      <c r="AU94" s="70">
        <v>0</v>
      </c>
      <c r="AV94" s="70">
        <v>1.93798756E-4</v>
      </c>
      <c r="AW94" s="70">
        <v>8.3500844999999995E-5</v>
      </c>
      <c r="AX94" s="70">
        <v>4.3389093999999998E-5</v>
      </c>
      <c r="AY94" s="70">
        <v>3.7150419000000001E-5</v>
      </c>
      <c r="AZ94" s="70">
        <v>1.9116574899999999E-4</v>
      </c>
      <c r="BA94" s="70">
        <v>2.0920074200000001E-4</v>
      </c>
      <c r="BB94" s="70">
        <v>1.8067479200000001E-4</v>
      </c>
      <c r="BC94" s="70">
        <v>1.66857133E-4</v>
      </c>
      <c r="BD94" s="70">
        <v>0</v>
      </c>
      <c r="BE94" s="70">
        <v>0</v>
      </c>
      <c r="BF94" s="70">
        <v>0</v>
      </c>
      <c r="BG94" s="70">
        <v>0</v>
      </c>
      <c r="BH94" s="70">
        <v>6.0588455999999997E-5</v>
      </c>
      <c r="BI94" s="70">
        <v>0</v>
      </c>
      <c r="BJ94" s="70">
        <v>0</v>
      </c>
      <c r="BK94" s="70">
        <v>0</v>
      </c>
      <c r="BL94" s="70">
        <v>0</v>
      </c>
      <c r="BM94" s="70">
        <v>8.5482232E-5</v>
      </c>
      <c r="BN94" s="70">
        <v>1.2927815999999999E-4</v>
      </c>
      <c r="BO94" s="70">
        <v>1.4442826700000001E-4</v>
      </c>
      <c r="BP94" s="70">
        <v>0</v>
      </c>
      <c r="BQ94" s="70">
        <v>0</v>
      </c>
      <c r="BR94" s="70">
        <v>0</v>
      </c>
      <c r="BS94" s="70">
        <v>0</v>
      </c>
      <c r="BT94" s="70">
        <v>0</v>
      </c>
      <c r="BU94" s="70">
        <v>0</v>
      </c>
      <c r="BV94" s="70">
        <v>0</v>
      </c>
      <c r="BW94" s="70">
        <v>0</v>
      </c>
      <c r="BX94" s="70">
        <v>4.0563330999999998E-4</v>
      </c>
      <c r="BY94" s="70">
        <v>4.3180441500000001E-4</v>
      </c>
      <c r="BZ94" s="70">
        <v>4.5829952700000002E-4</v>
      </c>
      <c r="CA94" s="70">
        <v>4.4393179099999999E-4</v>
      </c>
      <c r="CB94" s="70">
        <v>6.4438471499999998E-4</v>
      </c>
      <c r="CC94" s="70">
        <v>7.0286861299999998E-4</v>
      </c>
      <c r="CD94" s="70">
        <v>7.6301521500000003E-4</v>
      </c>
      <c r="CE94" s="70">
        <v>8.2851234600000003E-4</v>
      </c>
      <c r="CF94" s="70">
        <v>0</v>
      </c>
      <c r="CG94" s="70">
        <v>0</v>
      </c>
      <c r="CH94" s="70">
        <v>0</v>
      </c>
      <c r="CI94" s="70">
        <v>0</v>
      </c>
      <c r="CJ94" s="70">
        <v>0</v>
      </c>
      <c r="CK94" s="70">
        <v>0</v>
      </c>
      <c r="CL94" s="70">
        <v>0</v>
      </c>
      <c r="CM94" s="70">
        <v>0</v>
      </c>
    </row>
    <row r="95" spans="1:91" x14ac:dyDescent="0.25">
      <c r="A95" s="72" t="s">
        <v>261</v>
      </c>
      <c r="B95" s="72" t="s">
        <v>71</v>
      </c>
      <c r="C95" s="98">
        <f ca="1">VLOOKUP($B95,AuxPartFluPorc!$B$4:$S$95,AuxPartFluGWh!C$2,FALSE)*HLOOKUP(C$3,AuxLinFluTotGWh!$B$5:$R$10,6,FALSE)</f>
        <v>116.7727148752569</v>
      </c>
      <c r="D95" s="98">
        <f ca="1">VLOOKUP($B95,AuxPartFluPorc!$B$4:$S$95,AuxPartFluGWh!D$2,FALSE)*HLOOKUP(D$3,AuxLinFluTotGWh!$B$5:$R$10,6,FALSE)</f>
        <v>74.429604974671463</v>
      </c>
      <c r="E95" s="98">
        <f ca="1">VLOOKUP($B95,AuxPartFluPorc!$B$4:$S$95,AuxPartFluGWh!E$2,FALSE)*HLOOKUP(E$3,AuxLinFluTotGWh!$B$5:$R$10,6,FALSE)</f>
        <v>16.017949726526911</v>
      </c>
      <c r="F95" s="98">
        <f ca="1">VLOOKUP($B95,AuxPartFluPorc!$B$4:$S$95,AuxPartFluGWh!F$2,FALSE)*HLOOKUP(F$3,AuxLinFluTotGWh!$B$5:$R$10,6,FALSE)</f>
        <v>0</v>
      </c>
      <c r="G95" s="98">
        <f ca="1">VLOOKUP($B95,AuxPartFluPorc!$B$4:$S$95,AuxPartFluGWh!G$2,FALSE)*HLOOKUP(G$3,AuxLinFluTotGWh!$B$5:$R$10,6,FALSE)</f>
        <v>0</v>
      </c>
      <c r="H95" s="98">
        <f ca="1">VLOOKUP($B95,AuxPartFluPorc!$B$4:$S$95,AuxPartFluGWh!H$2,FALSE)*HLOOKUP(H$3,AuxLinFluTotGWh!$B$5:$R$10,6,FALSE)</f>
        <v>82.930149198342207</v>
      </c>
      <c r="I95" s="98">
        <f ca="1">VLOOKUP($B95,AuxPartFluPorc!$B$4:$S$95,AuxPartFluGWh!I$2,FALSE)*HLOOKUP(I$3,AuxLinFluTotGWh!$B$5:$R$10,6,FALSE)</f>
        <v>90.731658090112276</v>
      </c>
      <c r="J95" s="98">
        <f ca="1">VLOOKUP($B95,AuxPartFluPorc!$B$4:$S$95,AuxPartFluGWh!J$2,FALSE)*HLOOKUP(J$3,AuxLinFluTotGWh!$B$5:$R$10,6,FALSE)</f>
        <v>18.06144620790004</v>
      </c>
      <c r="K95" s="98">
        <f ca="1">VLOOKUP($B95,AuxPartFluPorc!$B$4:$S$95,AuxPartFluGWh!K$2,FALSE)*HLOOKUP(K$3,AuxLinFluTotGWh!$B$5:$R$10,6,FALSE)</f>
        <v>0</v>
      </c>
      <c r="L95" s="98">
        <f ca="1">VLOOKUP($B95,AuxPartFluPorc!$B$4:$S$95,AuxPartFluGWh!L$2,FALSE)*HLOOKUP(L$3,AuxLinFluTotGWh!$B$5:$R$10,6,FALSE)</f>
        <v>0</v>
      </c>
      <c r="M95" s="98">
        <f ca="1">VLOOKUP($B95,AuxPartFluPorc!$B$4:$S$95,AuxPartFluGWh!M$2,FALSE)*HLOOKUP(M$3,AuxLinFluTotGWh!$B$5:$R$10,6,FALSE)</f>
        <v>49.013535009257637</v>
      </c>
      <c r="N95" s="98">
        <f ca="1">VLOOKUP($B95,AuxPartFluPorc!$B$4:$S$95,AuxPartFluGWh!N$2,FALSE)*HLOOKUP(N$3,AuxLinFluTotGWh!$B$5:$R$10,6,FALSE)</f>
        <v>0</v>
      </c>
      <c r="O95" s="98">
        <f ca="1">VLOOKUP($B95,AuxPartFluPorc!$B$4:$S$95,AuxPartFluGWh!O$2,FALSE)*HLOOKUP(O$3,AuxLinFluTotGWh!$B$5:$R$10,6,FALSE)</f>
        <v>0</v>
      </c>
      <c r="P95" s="98">
        <f ca="1">VLOOKUP($B95,AuxPartFluPorc!$B$4:$S$95,AuxPartFluGWh!P$2,FALSE)*HLOOKUP(P$3,AuxLinFluTotGWh!$B$5:$R$10,6,FALSE)</f>
        <v>1206.758882837293</v>
      </c>
      <c r="Q95" s="98">
        <f ca="1">VLOOKUP($B95,AuxPartFluPorc!$B$4:$S$95,AuxPartFluGWh!Q$2,FALSE)*HLOOKUP(Q$3,AuxLinFluTotGWh!$B$5:$R$10,6,FALSE)</f>
        <v>0</v>
      </c>
      <c r="R95" s="98">
        <f ca="1">VLOOKUP($B95,AuxPartFluPorc!$B$4:$S$95,AuxPartFluGWh!R$2,FALSE)*HLOOKUP(R$3,AuxLinFluTotGWh!$B$5:$R$10,6,FALSE)</f>
        <v>0</v>
      </c>
      <c r="S95" s="98">
        <f ca="1">VLOOKUP($B95,AuxPartFluPorc!$B$4:$S$95,AuxPartFluGWh!S$2,FALSE)*HLOOKUP(S$3,AuxLinFluTotGWh!$B$5:$R$10,6,FALSE)</f>
        <v>0.11007848559082498</v>
      </c>
      <c r="X95" s="70">
        <v>4.2770896481999998E-2</v>
      </c>
      <c r="Y95" s="70">
        <v>4.4881031762E-2</v>
      </c>
      <c r="Z95" s="70">
        <v>4.8016049701999998E-2</v>
      </c>
      <c r="AA95" s="70">
        <v>5.3125046590000002E-2</v>
      </c>
      <c r="AB95" s="70">
        <v>5.4001434046000003E-2</v>
      </c>
      <c r="AC95" s="70">
        <v>5.8177657280000003E-2</v>
      </c>
      <c r="AD95" s="70">
        <v>6.2464374018E-2</v>
      </c>
      <c r="AE95" s="70">
        <v>6.9622906583999999E-2</v>
      </c>
      <c r="AF95" s="70">
        <v>9.9301077209999998E-3</v>
      </c>
      <c r="AG95" s="70">
        <v>1.0512134902E-2</v>
      </c>
      <c r="AH95" s="70">
        <v>1.1346715911E-2</v>
      </c>
      <c r="AI95" s="70">
        <v>1.1512433129999999E-2</v>
      </c>
      <c r="AJ95" s="70">
        <v>0</v>
      </c>
      <c r="AK95" s="70">
        <v>0</v>
      </c>
      <c r="AL95" s="70">
        <v>0</v>
      </c>
      <c r="AM95" s="70">
        <v>0</v>
      </c>
      <c r="AN95" s="70">
        <v>0</v>
      </c>
      <c r="AO95" s="70">
        <v>0</v>
      </c>
      <c r="AP95" s="70">
        <v>0</v>
      </c>
      <c r="AQ95" s="70">
        <v>0</v>
      </c>
      <c r="AR95" s="70">
        <v>3.9176659721999997E-2</v>
      </c>
      <c r="AS95" s="70">
        <v>5.3873584799E-2</v>
      </c>
      <c r="AT95" s="70">
        <v>4.9220686554999997E-2</v>
      </c>
      <c r="AU95" s="70">
        <v>4.3792882232000001E-2</v>
      </c>
      <c r="AV95" s="70">
        <v>1.2893607196999999E-2</v>
      </c>
      <c r="AW95" s="70">
        <v>1.8632820195E-2</v>
      </c>
      <c r="AX95" s="70">
        <v>1.8928450996000001E-2</v>
      </c>
      <c r="AY95" s="70">
        <v>1.8662768236999999E-2</v>
      </c>
      <c r="AZ95" s="70">
        <v>5.3419070719999996E-3</v>
      </c>
      <c r="BA95" s="70">
        <v>5.6623219849999996E-3</v>
      </c>
      <c r="BB95" s="70">
        <v>4.822495974E-3</v>
      </c>
      <c r="BC95" s="70">
        <v>4.4472441030000004E-3</v>
      </c>
      <c r="BD95" s="70">
        <v>0</v>
      </c>
      <c r="BE95" s="70">
        <v>0</v>
      </c>
      <c r="BF95" s="70">
        <v>0</v>
      </c>
      <c r="BG95" s="70">
        <v>0</v>
      </c>
      <c r="BH95" s="70">
        <v>0</v>
      </c>
      <c r="BI95" s="70">
        <v>0</v>
      </c>
      <c r="BJ95" s="70">
        <v>0</v>
      </c>
      <c r="BK95" s="70">
        <v>0</v>
      </c>
      <c r="BL95" s="70">
        <v>2.0685854505E-2</v>
      </c>
      <c r="BM95" s="70">
        <v>2.2060660696999999E-2</v>
      </c>
      <c r="BN95" s="70">
        <v>2.2409813813000001E-2</v>
      </c>
      <c r="BO95" s="70">
        <v>2.2929209557000001E-2</v>
      </c>
      <c r="BP95" s="70">
        <v>0</v>
      </c>
      <c r="BQ95" s="70">
        <v>0</v>
      </c>
      <c r="BR95" s="70">
        <v>0</v>
      </c>
      <c r="BS95" s="70">
        <v>0</v>
      </c>
      <c r="BT95" s="70">
        <v>0</v>
      </c>
      <c r="BU95" s="70">
        <v>0</v>
      </c>
      <c r="BV95" s="70">
        <v>0</v>
      </c>
      <c r="BW95" s="70">
        <v>0</v>
      </c>
      <c r="BX95" s="70">
        <v>0.21086612144</v>
      </c>
      <c r="BY95" s="70">
        <v>0.22625308766999999</v>
      </c>
      <c r="BZ95" s="70">
        <v>0.26115414071499998</v>
      </c>
      <c r="CA95" s="70">
        <v>0.33307720478300001</v>
      </c>
      <c r="CB95" s="70">
        <v>0</v>
      </c>
      <c r="CC95" s="70">
        <v>0</v>
      </c>
      <c r="CD95" s="70">
        <v>0</v>
      </c>
      <c r="CE95" s="70">
        <v>0</v>
      </c>
      <c r="CF95" s="70">
        <v>0</v>
      </c>
      <c r="CG95" s="70">
        <v>0</v>
      </c>
      <c r="CH95" s="70">
        <v>0</v>
      </c>
      <c r="CI95" s="70">
        <v>0</v>
      </c>
      <c r="CJ95" s="70">
        <v>0</v>
      </c>
      <c r="CK95" s="70">
        <v>0</v>
      </c>
      <c r="CL95" s="70">
        <v>0</v>
      </c>
      <c r="CM95" s="70">
        <v>0</v>
      </c>
    </row>
  </sheetData>
  <mergeCells count="17">
    <mergeCell ref="BT2:BW2"/>
    <mergeCell ref="BX2:CA2"/>
    <mergeCell ref="CB2:CE2"/>
    <mergeCell ref="CF2:CI2"/>
    <mergeCell ref="CJ2:CM2"/>
    <mergeCell ref="BP2:BS2"/>
    <mergeCell ref="X2:AA2"/>
    <mergeCell ref="AB2:AE2"/>
    <mergeCell ref="AF2:AI2"/>
    <mergeCell ref="AJ2:AM2"/>
    <mergeCell ref="AN2:AQ2"/>
    <mergeCell ref="AR2:AU2"/>
    <mergeCell ref="AV2:AY2"/>
    <mergeCell ref="AZ2:BC2"/>
    <mergeCell ref="BD2:BF2"/>
    <mergeCell ref="BH2:BK2"/>
    <mergeCell ref="BL2:BO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workbookViewId="0"/>
  </sheetViews>
  <sheetFormatPr baseColWidth="10" defaultRowHeight="15" x14ac:dyDescent="0.25"/>
  <cols>
    <col min="1" max="1" width="11.42578125" style="63"/>
    <col min="2" max="2" width="23.140625" style="63" customWidth="1"/>
    <col min="3" max="3" width="28.5703125" style="63" customWidth="1"/>
    <col min="4" max="4" width="32.28515625" style="63" bestFit="1" customWidth="1"/>
    <col min="5" max="5" width="23.85546875" style="63" bestFit="1" customWidth="1"/>
    <col min="6" max="6" width="26.7109375" style="63" bestFit="1" customWidth="1"/>
    <col min="7" max="7" width="26.5703125" style="63" bestFit="1" customWidth="1"/>
    <col min="8" max="8" width="24.28515625" style="63" bestFit="1" customWidth="1"/>
    <col min="9" max="9" width="26" style="63" bestFit="1" customWidth="1"/>
    <col min="10" max="10" width="28.140625" style="63" bestFit="1" customWidth="1"/>
    <col min="11" max="11" width="30.85546875" style="63" bestFit="1" customWidth="1"/>
    <col min="12" max="12" width="27" style="63" bestFit="1" customWidth="1"/>
    <col min="13" max="13" width="28" style="63" bestFit="1" customWidth="1"/>
    <col min="14" max="14" width="23.140625" style="63" bestFit="1" customWidth="1"/>
    <col min="15" max="15" width="30.140625" style="63" bestFit="1" customWidth="1"/>
    <col min="16" max="16" width="25.7109375" style="63" bestFit="1" customWidth="1"/>
    <col min="17" max="17" width="26" style="63" bestFit="1" customWidth="1"/>
    <col min="18" max="18" width="35" style="63" bestFit="1" customWidth="1"/>
    <col min="19" max="16384" width="11.42578125" style="63"/>
  </cols>
  <sheetData>
    <row r="1" spans="1:18" x14ac:dyDescent="0.25">
      <c r="A1" s="63" t="s">
        <v>257</v>
      </c>
    </row>
    <row r="2" spans="1:18" x14ac:dyDescent="0.25">
      <c r="A2" s="63" t="s">
        <v>258</v>
      </c>
    </row>
    <row r="4" spans="1:18" x14ac:dyDescent="0.25">
      <c r="A4" s="81" t="s">
        <v>246</v>
      </c>
      <c r="B4" s="106" t="s">
        <v>245</v>
      </c>
      <c r="C4" s="106"/>
      <c r="D4" s="106" t="s">
        <v>242</v>
      </c>
      <c r="E4" s="106"/>
      <c r="F4" s="106"/>
      <c r="G4" s="106"/>
      <c r="H4" s="106"/>
      <c r="I4" s="104" t="s">
        <v>243</v>
      </c>
      <c r="J4" s="107"/>
      <c r="K4" s="106" t="s">
        <v>244</v>
      </c>
      <c r="L4" s="106"/>
      <c r="M4" s="104" t="s">
        <v>249</v>
      </c>
      <c r="N4" s="107"/>
      <c r="O4" s="104" t="s">
        <v>250</v>
      </c>
      <c r="P4" s="105"/>
      <c r="Q4" s="106" t="s">
        <v>241</v>
      </c>
      <c r="R4" s="106"/>
    </row>
    <row r="5" spans="1:18" x14ac:dyDescent="0.25">
      <c r="A5" s="81" t="s">
        <v>191</v>
      </c>
      <c r="B5" s="78" t="s">
        <v>161</v>
      </c>
      <c r="C5" s="73" t="s">
        <v>162</v>
      </c>
      <c r="D5" s="81" t="s">
        <v>170</v>
      </c>
      <c r="E5" s="81" t="s">
        <v>158</v>
      </c>
      <c r="F5" s="81" t="s">
        <v>156</v>
      </c>
      <c r="G5" s="81" t="s">
        <v>247</v>
      </c>
      <c r="H5" s="81" t="s">
        <v>248</v>
      </c>
      <c r="I5" s="81" t="s">
        <v>262</v>
      </c>
      <c r="J5" s="81" t="s">
        <v>157</v>
      </c>
      <c r="K5" s="81" t="s">
        <v>160</v>
      </c>
      <c r="L5" s="81" t="s">
        <v>159</v>
      </c>
      <c r="M5" s="73" t="s">
        <v>251</v>
      </c>
      <c r="N5" s="73" t="s">
        <v>252</v>
      </c>
      <c r="O5" s="73" t="s">
        <v>164</v>
      </c>
      <c r="P5" s="73" t="s">
        <v>253</v>
      </c>
      <c r="Q5" s="73" t="s">
        <v>154</v>
      </c>
      <c r="R5" s="73" t="s">
        <v>267</v>
      </c>
    </row>
    <row r="6" spans="1:18" x14ac:dyDescent="0.25">
      <c r="A6" s="81">
        <v>2015</v>
      </c>
      <c r="B6" s="82">
        <v>645.07466767857136</v>
      </c>
      <c r="C6" s="82">
        <v>341.71704499999993</v>
      </c>
      <c r="D6" s="82">
        <v>495.07245464285717</v>
      </c>
      <c r="E6" s="82">
        <v>639.29706053571442</v>
      </c>
      <c r="F6" s="82">
        <v>597.05947999999978</v>
      </c>
      <c r="G6" s="82">
        <v>464.09957607142866</v>
      </c>
      <c r="H6" s="82">
        <v>1518.0719467857145</v>
      </c>
      <c r="I6" s="82">
        <v>738.83505107142867</v>
      </c>
      <c r="J6" s="82">
        <v>850.76039142857132</v>
      </c>
      <c r="K6" s="82">
        <v>1084.4098678571429</v>
      </c>
      <c r="L6" s="82">
        <v>454.08723642857154</v>
      </c>
      <c r="M6" s="82">
        <v>562.71665964285705</v>
      </c>
      <c r="N6" s="82">
        <v>432.45209142857146</v>
      </c>
      <c r="O6" s="82">
        <v>1254.6006673214285</v>
      </c>
      <c r="P6" s="82">
        <v>715.69931017857141</v>
      </c>
      <c r="Q6" s="82">
        <v>685.61258999999984</v>
      </c>
      <c r="R6" s="82">
        <v>193.06840000000008</v>
      </c>
    </row>
    <row r="7" spans="1:18" x14ac:dyDescent="0.25">
      <c r="A7" s="81">
        <v>2016</v>
      </c>
      <c r="B7" s="82">
        <v>618.55596839285761</v>
      </c>
      <c r="C7" s="82">
        <v>307.67786196428563</v>
      </c>
      <c r="D7" s="82">
        <v>349.92366857142855</v>
      </c>
      <c r="E7" s="82">
        <v>453.71933428571413</v>
      </c>
      <c r="F7" s="82">
        <v>623.66311000000053</v>
      </c>
      <c r="G7" s="82">
        <v>379.42997625000004</v>
      </c>
      <c r="H7" s="82">
        <v>1261.6267824999998</v>
      </c>
      <c r="I7" s="82">
        <v>798.99098464285726</v>
      </c>
      <c r="J7" s="82">
        <v>942.3686849999998</v>
      </c>
      <c r="K7" s="82">
        <v>1046.2380464285711</v>
      </c>
      <c r="L7" s="82">
        <v>559.83178803571423</v>
      </c>
      <c r="M7" s="82">
        <v>539.84721071428555</v>
      </c>
      <c r="N7" s="82">
        <v>455.2711748214283</v>
      </c>
      <c r="O7" s="82">
        <v>1205.9315582142856</v>
      </c>
      <c r="P7" s="82">
        <v>659.18206964285707</v>
      </c>
      <c r="Q7" s="82">
        <v>628.85760999999934</v>
      </c>
      <c r="R7" s="82">
        <v>207.07725000000013</v>
      </c>
    </row>
    <row r="8" spans="1:18" x14ac:dyDescent="0.25">
      <c r="A8" s="81">
        <v>2017</v>
      </c>
      <c r="B8" s="82">
        <v>601.97347035714279</v>
      </c>
      <c r="C8" s="82">
        <v>289.0693266071429</v>
      </c>
      <c r="D8" s="82">
        <v>310.50132910714291</v>
      </c>
      <c r="E8" s="82">
        <v>419.78979571428573</v>
      </c>
      <c r="F8" s="82">
        <v>650.30128999999999</v>
      </c>
      <c r="G8" s="82">
        <v>446.49526660714309</v>
      </c>
      <c r="H8" s="82">
        <v>1210.820659107143</v>
      </c>
      <c r="I8" s="82">
        <v>978.86592857142853</v>
      </c>
      <c r="J8" s="82">
        <v>906.73086999999998</v>
      </c>
      <c r="K8" s="82">
        <v>1073.8274260714288</v>
      </c>
      <c r="L8" s="82">
        <v>593.69662928571438</v>
      </c>
      <c r="M8" s="82">
        <v>506.52368696428573</v>
      </c>
      <c r="N8" s="82">
        <v>488.53401821428582</v>
      </c>
      <c r="O8" s="82">
        <v>1162.5921060714286</v>
      </c>
      <c r="P8" s="82">
        <v>598.59456946428588</v>
      </c>
      <c r="Q8" s="82">
        <v>377.10787999999968</v>
      </c>
      <c r="R8" s="82">
        <v>226.86867999999976</v>
      </c>
    </row>
    <row r="9" spans="1:18" ht="15.75" thickBot="1" x14ac:dyDescent="0.3">
      <c r="A9" s="85">
        <v>2018</v>
      </c>
      <c r="B9" s="86">
        <v>608.48549857142848</v>
      </c>
      <c r="C9" s="86">
        <v>280.36264607142868</v>
      </c>
      <c r="D9" s="86">
        <v>324.17321053571447</v>
      </c>
      <c r="E9" s="86">
        <v>436.50257428571433</v>
      </c>
      <c r="F9" s="86">
        <v>676.48896999999931</v>
      </c>
      <c r="G9" s="86">
        <v>492.80759160714297</v>
      </c>
      <c r="H9" s="86">
        <v>1260.3340489285713</v>
      </c>
      <c r="I9" s="86">
        <v>1046.7831675000002</v>
      </c>
      <c r="J9" s="86">
        <v>1009.4075210714287</v>
      </c>
      <c r="K9" s="86">
        <v>1120.2408875000003</v>
      </c>
      <c r="L9" s="86">
        <v>618.10883196428551</v>
      </c>
      <c r="M9" s="86">
        <v>471.23889357142872</v>
      </c>
      <c r="N9" s="86">
        <v>523.77188339285738</v>
      </c>
      <c r="O9" s="86">
        <v>1057.1810308928575</v>
      </c>
      <c r="P9" s="86">
        <v>471.1998926785713</v>
      </c>
      <c r="Q9" s="86">
        <v>394.44282999999996</v>
      </c>
      <c r="R9" s="83">
        <v>243.53621999999999</v>
      </c>
    </row>
    <row r="10" spans="1:18" ht="15.75" thickBot="1" x14ac:dyDescent="0.3">
      <c r="A10" s="84" t="s">
        <v>256</v>
      </c>
      <c r="B10" s="87">
        <f>SUM(B6:B9)</f>
        <v>2474.0896050000001</v>
      </c>
      <c r="C10" s="87">
        <f t="shared" ref="C10:R10" si="0">SUM(C6:C9)</f>
        <v>1218.8268796428572</v>
      </c>
      <c r="D10" s="87">
        <f t="shared" si="0"/>
        <v>1479.6706628571433</v>
      </c>
      <c r="E10" s="87">
        <f t="shared" si="0"/>
        <v>1949.3087648214287</v>
      </c>
      <c r="F10" s="87">
        <f t="shared" si="0"/>
        <v>2547.5128499999996</v>
      </c>
      <c r="G10" s="87">
        <f t="shared" si="0"/>
        <v>1782.8324105357146</v>
      </c>
      <c r="H10" s="87">
        <f t="shared" si="0"/>
        <v>5250.8534373214288</v>
      </c>
      <c r="I10" s="87">
        <f t="shared" si="0"/>
        <v>3563.4751317857144</v>
      </c>
      <c r="J10" s="87">
        <f t="shared" si="0"/>
        <v>3709.2674674999998</v>
      </c>
      <c r="K10" s="87">
        <f t="shared" si="0"/>
        <v>4324.7162278571432</v>
      </c>
      <c r="L10" s="87">
        <f t="shared" si="0"/>
        <v>2225.7244857142855</v>
      </c>
      <c r="M10" s="87">
        <f t="shared" si="0"/>
        <v>2080.3264508928573</v>
      </c>
      <c r="N10" s="87">
        <f t="shared" si="0"/>
        <v>1900.029167857143</v>
      </c>
      <c r="O10" s="87">
        <f t="shared" si="0"/>
        <v>4680.3053625000002</v>
      </c>
      <c r="P10" s="87">
        <f t="shared" si="0"/>
        <v>2444.6758419642856</v>
      </c>
      <c r="Q10" s="87">
        <f t="shared" si="0"/>
        <v>2086.0209099999988</v>
      </c>
      <c r="R10" s="87">
        <f t="shared" si="0"/>
        <v>870.55054999999993</v>
      </c>
    </row>
    <row r="12" spans="1:18" x14ac:dyDescent="0.25">
      <c r="B12" s="78"/>
    </row>
    <row r="13" spans="1:18" x14ac:dyDescent="0.25">
      <c r="I13" s="78"/>
      <c r="J13" s="78"/>
    </row>
    <row r="14" spans="1:18" x14ac:dyDescent="0.25">
      <c r="K14" s="78"/>
      <c r="L14" s="78"/>
    </row>
  </sheetData>
  <mergeCells count="7">
    <mergeCell ref="O4:P4"/>
    <mergeCell ref="Q4:R4"/>
    <mergeCell ref="B4:C4"/>
    <mergeCell ref="D4:H4"/>
    <mergeCell ref="I4:J4"/>
    <mergeCell ref="K4:L4"/>
    <mergeCell ref="M4:N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5"/>
  <sheetViews>
    <sheetView workbookViewId="0"/>
  </sheetViews>
  <sheetFormatPr baseColWidth="10" defaultRowHeight="15" x14ac:dyDescent="0.25"/>
  <cols>
    <col min="1" max="1" width="11.42578125" style="72"/>
    <col min="2" max="2" width="21" style="72" bestFit="1" customWidth="1"/>
    <col min="3" max="3" width="23.5703125" style="72" bestFit="1" customWidth="1"/>
    <col min="4" max="4" width="28.7109375" style="72" bestFit="1" customWidth="1"/>
    <col min="5" max="5" width="32.28515625" style="72" bestFit="1" customWidth="1"/>
    <col min="6" max="6" width="23.85546875" style="72" bestFit="1" customWidth="1"/>
    <col min="7" max="7" width="26.7109375" style="72" bestFit="1" customWidth="1"/>
    <col min="8" max="8" width="26.5703125" style="72" bestFit="1" customWidth="1"/>
    <col min="9" max="9" width="24.28515625" style="72" bestFit="1" customWidth="1"/>
    <col min="10" max="10" width="26" style="72" bestFit="1" customWidth="1"/>
    <col min="11" max="11" width="28.140625" style="72" bestFit="1" customWidth="1"/>
    <col min="12" max="12" width="30.85546875" style="72" bestFit="1" customWidth="1"/>
    <col min="13" max="13" width="27" style="72" bestFit="1" customWidth="1"/>
    <col min="14" max="14" width="28" style="72" bestFit="1" customWidth="1"/>
    <col min="15" max="15" width="23.140625" style="72" bestFit="1" customWidth="1"/>
    <col min="16" max="16" width="30.140625" style="72" bestFit="1" customWidth="1"/>
    <col min="17" max="17" width="25.7109375" style="72" bestFit="1" customWidth="1"/>
    <col min="18" max="18" width="26" style="72" bestFit="1" customWidth="1"/>
    <col min="19" max="19" width="35" style="72" bestFit="1" customWidth="1"/>
    <col min="20" max="23" width="21" style="71" customWidth="1"/>
    <col min="24" max="91" width="11.42578125" style="89"/>
    <col min="92" max="16384" width="11.42578125" style="71"/>
  </cols>
  <sheetData>
    <row r="1" spans="1:91" x14ac:dyDescent="0.25">
      <c r="A1" s="72" t="s">
        <v>269</v>
      </c>
    </row>
    <row r="2" spans="1:91" x14ac:dyDescent="0.25">
      <c r="C2" s="89">
        <v>1</v>
      </c>
      <c r="D2" s="89">
        <v>2</v>
      </c>
      <c r="E2" s="89">
        <v>3</v>
      </c>
      <c r="F2" s="89">
        <v>4</v>
      </c>
      <c r="G2" s="89">
        <v>5</v>
      </c>
      <c r="H2" s="89">
        <v>6</v>
      </c>
      <c r="I2" s="89">
        <v>7</v>
      </c>
      <c r="J2" s="89">
        <v>8</v>
      </c>
      <c r="K2" s="89">
        <v>9</v>
      </c>
      <c r="L2" s="89">
        <v>10</v>
      </c>
      <c r="M2" s="89">
        <v>11</v>
      </c>
      <c r="N2" s="89">
        <v>12</v>
      </c>
      <c r="O2" s="89">
        <v>13</v>
      </c>
      <c r="P2" s="89">
        <v>14</v>
      </c>
      <c r="Q2" s="89">
        <v>15</v>
      </c>
      <c r="R2" s="89">
        <v>16</v>
      </c>
      <c r="S2" s="89">
        <v>17</v>
      </c>
      <c r="X2" s="103" t="s">
        <v>161</v>
      </c>
      <c r="Y2" s="103"/>
      <c r="Z2" s="103"/>
      <c r="AA2" s="103"/>
      <c r="AB2" s="103" t="s">
        <v>162</v>
      </c>
      <c r="AC2" s="103"/>
      <c r="AD2" s="103"/>
      <c r="AE2" s="103"/>
      <c r="AF2" s="103" t="s">
        <v>170</v>
      </c>
      <c r="AG2" s="103"/>
      <c r="AH2" s="103"/>
      <c r="AI2" s="103"/>
      <c r="AJ2" s="103" t="s">
        <v>158</v>
      </c>
      <c r="AK2" s="103"/>
      <c r="AL2" s="103"/>
      <c r="AM2" s="103"/>
      <c r="AN2" s="103" t="s">
        <v>156</v>
      </c>
      <c r="AO2" s="103"/>
      <c r="AP2" s="103"/>
      <c r="AQ2" s="103"/>
      <c r="AR2" s="103" t="s">
        <v>247</v>
      </c>
      <c r="AS2" s="103"/>
      <c r="AT2" s="103"/>
      <c r="AU2" s="103"/>
      <c r="AV2" s="103" t="s">
        <v>248</v>
      </c>
      <c r="AW2" s="103"/>
      <c r="AX2" s="103"/>
      <c r="AY2" s="103"/>
      <c r="AZ2" s="103" t="s">
        <v>262</v>
      </c>
      <c r="BA2" s="103"/>
      <c r="BB2" s="103"/>
      <c r="BC2" s="103"/>
      <c r="BD2" s="103" t="s">
        <v>157</v>
      </c>
      <c r="BE2" s="103"/>
      <c r="BF2" s="103"/>
      <c r="BH2" s="103" t="s">
        <v>160</v>
      </c>
      <c r="BI2" s="103"/>
      <c r="BJ2" s="103"/>
      <c r="BK2" s="103"/>
      <c r="BL2" s="103" t="s">
        <v>159</v>
      </c>
      <c r="BM2" s="103"/>
      <c r="BN2" s="103"/>
      <c r="BO2" s="103"/>
      <c r="BP2" s="103" t="s">
        <v>259</v>
      </c>
      <c r="BQ2" s="103"/>
      <c r="BR2" s="103"/>
      <c r="BS2" s="103"/>
      <c r="BT2" s="103" t="s">
        <v>252</v>
      </c>
      <c r="BU2" s="103"/>
      <c r="BV2" s="103"/>
      <c r="BW2" s="103"/>
      <c r="BX2" s="103" t="s">
        <v>164</v>
      </c>
      <c r="BY2" s="103"/>
      <c r="BZ2" s="103"/>
      <c r="CA2" s="103"/>
      <c r="CB2" s="103" t="s">
        <v>253</v>
      </c>
      <c r="CC2" s="103"/>
      <c r="CD2" s="103"/>
      <c r="CE2" s="103"/>
      <c r="CF2" s="103" t="s">
        <v>154</v>
      </c>
      <c r="CG2" s="103"/>
      <c r="CH2" s="103"/>
      <c r="CI2" s="103"/>
      <c r="CJ2" s="103" t="s">
        <v>266</v>
      </c>
      <c r="CK2" s="103"/>
      <c r="CL2" s="103"/>
      <c r="CM2" s="103"/>
    </row>
    <row r="3" spans="1:91" x14ac:dyDescent="0.25">
      <c r="A3" s="73" t="s">
        <v>264</v>
      </c>
      <c r="B3" s="73" t="s">
        <v>265</v>
      </c>
      <c r="C3" s="73" t="s">
        <v>161</v>
      </c>
      <c r="D3" s="73" t="s">
        <v>162</v>
      </c>
      <c r="E3" s="81" t="s">
        <v>170</v>
      </c>
      <c r="F3" s="81" t="s">
        <v>158</v>
      </c>
      <c r="G3" s="81" t="s">
        <v>156</v>
      </c>
      <c r="H3" s="81" t="s">
        <v>247</v>
      </c>
      <c r="I3" s="81" t="s">
        <v>248</v>
      </c>
      <c r="J3" s="81" t="s">
        <v>262</v>
      </c>
      <c r="K3" s="81" t="s">
        <v>157</v>
      </c>
      <c r="L3" s="81" t="s">
        <v>160</v>
      </c>
      <c r="M3" s="81" t="s">
        <v>159</v>
      </c>
      <c r="N3" s="73" t="s">
        <v>251</v>
      </c>
      <c r="O3" s="73" t="s">
        <v>252</v>
      </c>
      <c r="P3" s="73" t="s">
        <v>164</v>
      </c>
      <c r="Q3" s="73" t="s">
        <v>253</v>
      </c>
      <c r="R3" s="73" t="s">
        <v>154</v>
      </c>
      <c r="S3" s="73" t="s">
        <v>267</v>
      </c>
      <c r="X3" s="89">
        <v>2015</v>
      </c>
      <c r="Y3" s="89">
        <v>2016</v>
      </c>
      <c r="Z3" s="89">
        <v>2017</v>
      </c>
      <c r="AA3" s="89">
        <v>2018</v>
      </c>
      <c r="AB3" s="89">
        <v>2015</v>
      </c>
      <c r="AC3" s="89">
        <v>2016</v>
      </c>
      <c r="AD3" s="89">
        <v>2017</v>
      </c>
      <c r="AE3" s="89">
        <v>2018</v>
      </c>
      <c r="AF3" s="89">
        <v>2015</v>
      </c>
      <c r="AG3" s="89">
        <v>2016</v>
      </c>
      <c r="AH3" s="89">
        <v>2017</v>
      </c>
      <c r="AI3" s="89">
        <v>2018</v>
      </c>
      <c r="AJ3" s="89">
        <v>2015</v>
      </c>
      <c r="AK3" s="89">
        <v>2016</v>
      </c>
      <c r="AL3" s="89">
        <v>2017</v>
      </c>
      <c r="AM3" s="89">
        <v>2018</v>
      </c>
      <c r="AN3" s="89">
        <v>2015</v>
      </c>
      <c r="AO3" s="89">
        <v>2016</v>
      </c>
      <c r="AP3" s="89">
        <v>2017</v>
      </c>
      <c r="AQ3" s="89">
        <v>2018</v>
      </c>
      <c r="AR3" s="89">
        <v>2015</v>
      </c>
      <c r="AS3" s="89">
        <v>2016</v>
      </c>
      <c r="AT3" s="89">
        <v>2017</v>
      </c>
      <c r="AU3" s="89">
        <v>2018</v>
      </c>
      <c r="AV3" s="89">
        <v>2015</v>
      </c>
      <c r="AW3" s="89">
        <v>2016</v>
      </c>
      <c r="AX3" s="89">
        <v>2017</v>
      </c>
      <c r="AY3" s="89">
        <v>2018</v>
      </c>
      <c r="AZ3" s="89">
        <v>2015</v>
      </c>
      <c r="BA3" s="89">
        <v>2016</v>
      </c>
      <c r="BB3" s="89">
        <v>2017</v>
      </c>
      <c r="BC3" s="89">
        <v>2018</v>
      </c>
      <c r="BD3" s="89">
        <v>2015</v>
      </c>
      <c r="BE3" s="89">
        <v>2016</v>
      </c>
      <c r="BF3" s="89">
        <v>2017</v>
      </c>
      <c r="BG3" s="89">
        <v>2018</v>
      </c>
      <c r="BH3" s="89">
        <v>2015</v>
      </c>
      <c r="BI3" s="89">
        <v>2016</v>
      </c>
      <c r="BJ3" s="89">
        <v>2017</v>
      </c>
      <c r="BK3" s="89">
        <v>2018</v>
      </c>
      <c r="BL3" s="89">
        <v>2015</v>
      </c>
      <c r="BM3" s="89">
        <v>2016</v>
      </c>
      <c r="BN3" s="89">
        <v>2017</v>
      </c>
      <c r="BO3" s="89">
        <v>2018</v>
      </c>
      <c r="BP3" s="89">
        <v>2015</v>
      </c>
      <c r="BQ3" s="89">
        <v>2016</v>
      </c>
      <c r="BR3" s="89">
        <v>2017</v>
      </c>
      <c r="BS3" s="89">
        <v>2018</v>
      </c>
      <c r="BT3" s="89">
        <v>2015</v>
      </c>
      <c r="BU3" s="89">
        <v>2016</v>
      </c>
      <c r="BV3" s="89">
        <v>2017</v>
      </c>
      <c r="BW3" s="89">
        <v>2018</v>
      </c>
      <c r="BX3" s="89">
        <v>2015</v>
      </c>
      <c r="BY3" s="89">
        <v>2016</v>
      </c>
      <c r="BZ3" s="89">
        <v>2017</v>
      </c>
      <c r="CA3" s="89">
        <v>2018</v>
      </c>
      <c r="CB3" s="89">
        <v>2015</v>
      </c>
      <c r="CC3" s="89">
        <v>2016</v>
      </c>
      <c r="CD3" s="89">
        <v>2017</v>
      </c>
      <c r="CE3" s="89">
        <v>2018</v>
      </c>
      <c r="CF3" s="89">
        <v>2015</v>
      </c>
      <c r="CG3" s="89">
        <v>2016</v>
      </c>
      <c r="CH3" s="89">
        <v>2017</v>
      </c>
      <c r="CI3" s="89">
        <v>2018</v>
      </c>
      <c r="CJ3" s="89">
        <v>2015</v>
      </c>
      <c r="CK3" s="89">
        <v>2016</v>
      </c>
      <c r="CL3" s="89">
        <v>2017</v>
      </c>
      <c r="CM3" s="89">
        <v>2018</v>
      </c>
    </row>
    <row r="4" spans="1:91" x14ac:dyDescent="0.25">
      <c r="A4" s="72" t="s">
        <v>260</v>
      </c>
      <c r="B4" s="72" t="s">
        <v>118</v>
      </c>
      <c r="C4" s="88">
        <f ca="1">AVERAGE(OFFSET($X4,0,4*C$2-4,1,4))</f>
        <v>6.0464619827E-2</v>
      </c>
      <c r="D4" s="88">
        <f t="shared" ref="D4:S19" ca="1" si="0">AVERAGE(OFFSET($X4,0,4*D$2-4,1,4))</f>
        <v>8.1240661534249997E-2</v>
      </c>
      <c r="E4" s="88">
        <f t="shared" ca="1" si="0"/>
        <v>0</v>
      </c>
      <c r="F4" s="88">
        <f t="shared" ca="1" si="0"/>
        <v>4.6687821955499996E-2</v>
      </c>
      <c r="G4" s="88">
        <f t="shared" ca="1" si="0"/>
        <v>2.2999378892500002E-3</v>
      </c>
      <c r="H4" s="88">
        <f t="shared" ca="1" si="0"/>
        <v>5.4697308499999995E-4</v>
      </c>
      <c r="I4" s="88">
        <f t="shared" ca="1" si="0"/>
        <v>0</v>
      </c>
      <c r="J4" s="88">
        <f t="shared" ca="1" si="0"/>
        <v>1.126160423675E-2</v>
      </c>
      <c r="K4" s="88">
        <f t="shared" ca="1" si="0"/>
        <v>1.1971223917E-2</v>
      </c>
      <c r="L4" s="88">
        <f t="shared" ca="1" si="0"/>
        <v>0.11911395358325</v>
      </c>
      <c r="M4" s="88">
        <f t="shared" ca="1" si="0"/>
        <v>0</v>
      </c>
      <c r="N4" s="88">
        <f t="shared" ca="1" si="0"/>
        <v>0</v>
      </c>
      <c r="O4" s="88">
        <f t="shared" ca="1" si="0"/>
        <v>0</v>
      </c>
      <c r="P4" s="88">
        <f t="shared" ca="1" si="0"/>
        <v>4.9545207909749998E-2</v>
      </c>
      <c r="Q4" s="88">
        <f t="shared" ca="1" si="0"/>
        <v>6.6123276500750006E-2</v>
      </c>
      <c r="R4" s="88">
        <f t="shared" ca="1" si="0"/>
        <v>3.0939520587500002E-3</v>
      </c>
      <c r="S4" s="88">
        <f t="shared" ca="1" si="0"/>
        <v>1.4604897462499999E-3</v>
      </c>
      <c r="X4" s="70">
        <v>6.5114715434999998E-2</v>
      </c>
      <c r="Y4" s="70">
        <v>6.4391090166000003E-2</v>
      </c>
      <c r="Z4" s="70">
        <v>6.1677124245999998E-2</v>
      </c>
      <c r="AA4" s="70">
        <v>5.0675549461000002E-2</v>
      </c>
      <c r="AB4" s="70">
        <v>8.6617976998999993E-2</v>
      </c>
      <c r="AC4" s="70">
        <v>8.7603546529000001E-2</v>
      </c>
      <c r="AD4" s="70">
        <v>8.3034839981000003E-2</v>
      </c>
      <c r="AE4" s="70">
        <v>6.7706282628000006E-2</v>
      </c>
      <c r="AF4" s="70">
        <v>0</v>
      </c>
      <c r="AG4" s="70">
        <v>0</v>
      </c>
      <c r="AH4" s="70">
        <v>0</v>
      </c>
      <c r="AI4" s="70">
        <v>0</v>
      </c>
      <c r="AJ4" s="70">
        <v>4.2901501660000001E-2</v>
      </c>
      <c r="AK4" s="70">
        <v>4.8013680496000001E-2</v>
      </c>
      <c r="AL4" s="70">
        <v>4.8270398827000002E-2</v>
      </c>
      <c r="AM4" s="70">
        <v>4.7565706839000001E-2</v>
      </c>
      <c r="AN4" s="70">
        <v>2.5053073799999998E-3</v>
      </c>
      <c r="AO4" s="70">
        <v>2.3879762010000001E-3</v>
      </c>
      <c r="AP4" s="70">
        <v>2.252651766E-3</v>
      </c>
      <c r="AQ4" s="70">
        <v>2.05381621E-3</v>
      </c>
      <c r="AR4" s="70">
        <v>2.1878923399999998E-3</v>
      </c>
      <c r="AS4" s="70">
        <v>0</v>
      </c>
      <c r="AT4" s="70">
        <v>0</v>
      </c>
      <c r="AU4" s="70">
        <v>0</v>
      </c>
      <c r="AV4" s="70">
        <v>0</v>
      </c>
      <c r="AW4" s="70">
        <v>0</v>
      </c>
      <c r="AX4" s="70">
        <v>0</v>
      </c>
      <c r="AY4" s="70">
        <v>0</v>
      </c>
      <c r="AZ4" s="70">
        <v>3.0847971130000002E-3</v>
      </c>
      <c r="BA4" s="70">
        <v>6.1229291960000001E-3</v>
      </c>
      <c r="BB4" s="70">
        <v>1.7929768653E-2</v>
      </c>
      <c r="BC4" s="70">
        <v>1.7908921984999999E-2</v>
      </c>
      <c r="BD4" s="70">
        <v>1.2816304793E-2</v>
      </c>
      <c r="BE4" s="70">
        <v>1.2369801392E-2</v>
      </c>
      <c r="BF4" s="70">
        <v>1.1774682545E-2</v>
      </c>
      <c r="BG4" s="70">
        <v>1.0924106938E-2</v>
      </c>
      <c r="BH4" s="70">
        <v>0.112996233682</v>
      </c>
      <c r="BI4" s="70">
        <v>0.12527983592799999</v>
      </c>
      <c r="BJ4" s="70">
        <v>0.121451760797</v>
      </c>
      <c r="BK4" s="70">
        <v>0.11672798392600001</v>
      </c>
      <c r="BL4" s="70">
        <v>0</v>
      </c>
      <c r="BM4" s="70">
        <v>0</v>
      </c>
      <c r="BN4" s="70">
        <v>0</v>
      </c>
      <c r="BO4" s="70">
        <v>0</v>
      </c>
      <c r="BP4" s="70">
        <v>0</v>
      </c>
      <c r="BQ4" s="70">
        <v>0</v>
      </c>
      <c r="BR4" s="70">
        <v>0</v>
      </c>
      <c r="BS4" s="70">
        <v>0</v>
      </c>
      <c r="BT4" s="70">
        <v>0</v>
      </c>
      <c r="BU4" s="70">
        <v>0</v>
      </c>
      <c r="BV4" s="70">
        <v>0</v>
      </c>
      <c r="BW4" s="70">
        <v>0</v>
      </c>
      <c r="BX4" s="70">
        <v>5.7070074010999998E-2</v>
      </c>
      <c r="BY4" s="70">
        <v>5.4706506358999998E-2</v>
      </c>
      <c r="BZ4" s="70">
        <v>4.9382512295E-2</v>
      </c>
      <c r="CA4" s="70">
        <v>3.7021738973999997E-2</v>
      </c>
      <c r="CB4" s="70">
        <v>7.1786726103999998E-2</v>
      </c>
      <c r="CC4" s="70">
        <v>7.1243998352000001E-2</v>
      </c>
      <c r="CD4" s="70">
        <v>6.7498326785999999E-2</v>
      </c>
      <c r="CE4" s="70">
        <v>5.3964054760999997E-2</v>
      </c>
      <c r="CF4" s="70">
        <v>3.3766274180000002E-3</v>
      </c>
      <c r="CG4" s="70">
        <v>3.2141348300000002E-3</v>
      </c>
      <c r="CH4" s="70">
        <v>3.0277607039999998E-3</v>
      </c>
      <c r="CI4" s="70">
        <v>2.7572852830000001E-3</v>
      </c>
      <c r="CJ4" s="70">
        <v>1.51068242E-3</v>
      </c>
      <c r="CK4" s="70">
        <v>1.4615540000000001E-3</v>
      </c>
      <c r="CL4" s="70">
        <v>1.4331782540000001E-3</v>
      </c>
      <c r="CM4" s="70">
        <v>1.4365443109999999E-3</v>
      </c>
    </row>
    <row r="5" spans="1:91" x14ac:dyDescent="0.25">
      <c r="A5" s="72" t="s">
        <v>260</v>
      </c>
      <c r="B5" s="72" t="s">
        <v>119</v>
      </c>
      <c r="C5" s="88">
        <f t="shared" ref="C5:C68" ca="1" si="1">AVERAGE(OFFSET($X5,0,4*C$2-4,1,4))</f>
        <v>6.3045933682999988E-2</v>
      </c>
      <c r="D5" s="88">
        <f t="shared" ca="1" si="0"/>
        <v>8.4894901631250005E-2</v>
      </c>
      <c r="E5" s="88">
        <f t="shared" ca="1" si="0"/>
        <v>0</v>
      </c>
      <c r="F5" s="88">
        <f t="shared" ca="1" si="0"/>
        <v>4.8297951568500003E-2</v>
      </c>
      <c r="G5" s="88">
        <f t="shared" ca="1" si="0"/>
        <v>2.3908009415000001E-3</v>
      </c>
      <c r="H5" s="88">
        <f t="shared" ca="1" si="0"/>
        <v>6.5277835300000002E-4</v>
      </c>
      <c r="I5" s="88">
        <f t="shared" ca="1" si="0"/>
        <v>0</v>
      </c>
      <c r="J5" s="88">
        <f t="shared" ca="1" si="0"/>
        <v>1.1371371131750001E-2</v>
      </c>
      <c r="K5" s="88">
        <f t="shared" ca="1" si="0"/>
        <v>1.2426043624E-2</v>
      </c>
      <c r="L5" s="88">
        <f t="shared" ca="1" si="0"/>
        <v>0.1239411862025</v>
      </c>
      <c r="M5" s="88">
        <f t="shared" ca="1" si="0"/>
        <v>0</v>
      </c>
      <c r="N5" s="88">
        <f t="shared" ca="1" si="0"/>
        <v>0</v>
      </c>
      <c r="O5" s="88">
        <f t="shared" ca="1" si="0"/>
        <v>0</v>
      </c>
      <c r="P5" s="88">
        <f t="shared" ca="1" si="0"/>
        <v>5.1828874370999999E-2</v>
      </c>
      <c r="Q5" s="88">
        <f t="shared" ca="1" si="0"/>
        <v>6.9007977548249999E-2</v>
      </c>
      <c r="R5" s="88">
        <f t="shared" ca="1" si="0"/>
        <v>3.2079031354999999E-3</v>
      </c>
      <c r="S5" s="88">
        <f t="shared" ca="1" si="0"/>
        <v>1.5515134275000001E-3</v>
      </c>
      <c r="X5" s="70">
        <v>6.8834652171999994E-2</v>
      </c>
      <c r="Y5" s="70">
        <v>6.7650205482E-2</v>
      </c>
      <c r="Z5" s="70">
        <v>6.3478891233999996E-2</v>
      </c>
      <c r="AA5" s="70">
        <v>5.2219985843999998E-2</v>
      </c>
      <c r="AB5" s="70">
        <v>9.1633473421000006E-2</v>
      </c>
      <c r="AC5" s="70">
        <v>9.2665903790000004E-2</v>
      </c>
      <c r="AD5" s="70">
        <v>8.5404743791999999E-2</v>
      </c>
      <c r="AE5" s="70">
        <v>6.9875485522E-2</v>
      </c>
      <c r="AF5" s="70">
        <v>0</v>
      </c>
      <c r="AG5" s="70">
        <v>0</v>
      </c>
      <c r="AH5" s="70">
        <v>0</v>
      </c>
      <c r="AI5" s="70">
        <v>0</v>
      </c>
      <c r="AJ5" s="70">
        <v>4.5100264968000001E-2</v>
      </c>
      <c r="AK5" s="70">
        <v>4.9641188946000003E-2</v>
      </c>
      <c r="AL5" s="70">
        <v>4.9545150762000001E-2</v>
      </c>
      <c r="AM5" s="70">
        <v>4.8905201597999999E-2</v>
      </c>
      <c r="AN5" s="70">
        <v>2.6120614420000001E-3</v>
      </c>
      <c r="AO5" s="70">
        <v>2.4906506290000002E-3</v>
      </c>
      <c r="AP5" s="70">
        <v>2.3279180860000001E-3</v>
      </c>
      <c r="AQ5" s="70">
        <v>2.1325736090000002E-3</v>
      </c>
      <c r="AR5" s="70">
        <v>2.6111134120000001E-3</v>
      </c>
      <c r="AS5" s="70">
        <v>0</v>
      </c>
      <c r="AT5" s="70">
        <v>0</v>
      </c>
      <c r="AU5" s="70">
        <v>0</v>
      </c>
      <c r="AV5" s="70">
        <v>0</v>
      </c>
      <c r="AW5" s="70">
        <v>0</v>
      </c>
      <c r="AX5" s="70">
        <v>0</v>
      </c>
      <c r="AY5" s="70">
        <v>0</v>
      </c>
      <c r="AZ5" s="70">
        <v>3.1447901370000001E-3</v>
      </c>
      <c r="BA5" s="70">
        <v>5.4296732200000003E-3</v>
      </c>
      <c r="BB5" s="70">
        <v>1.8447926374000001E-2</v>
      </c>
      <c r="BC5" s="70">
        <v>1.8463094796000001E-2</v>
      </c>
      <c r="BD5" s="70">
        <v>1.3353511235999999E-2</v>
      </c>
      <c r="BE5" s="70">
        <v>1.2888425738E-2</v>
      </c>
      <c r="BF5" s="70">
        <v>1.2144458767E-2</v>
      </c>
      <c r="BG5" s="70">
        <v>1.1317778755000001E-2</v>
      </c>
      <c r="BH5" s="70">
        <v>0.118627583903</v>
      </c>
      <c r="BI5" s="70">
        <v>0.13100430853200001</v>
      </c>
      <c r="BJ5" s="70">
        <v>0.12536239930099999</v>
      </c>
      <c r="BK5" s="70">
        <v>0.120770453074</v>
      </c>
      <c r="BL5" s="70">
        <v>0</v>
      </c>
      <c r="BM5" s="70">
        <v>0</v>
      </c>
      <c r="BN5" s="70">
        <v>0</v>
      </c>
      <c r="BO5" s="70">
        <v>0</v>
      </c>
      <c r="BP5" s="70">
        <v>0</v>
      </c>
      <c r="BQ5" s="70">
        <v>0</v>
      </c>
      <c r="BR5" s="70">
        <v>0</v>
      </c>
      <c r="BS5" s="70">
        <v>0</v>
      </c>
      <c r="BT5" s="70">
        <v>0</v>
      </c>
      <c r="BU5" s="70">
        <v>0</v>
      </c>
      <c r="BV5" s="70">
        <v>0</v>
      </c>
      <c r="BW5" s="70">
        <v>0</v>
      </c>
      <c r="BX5" s="70">
        <v>6.0292027390000003E-2</v>
      </c>
      <c r="BY5" s="70">
        <v>5.7970507747000001E-2</v>
      </c>
      <c r="BZ5" s="70">
        <v>5.0903944277999998E-2</v>
      </c>
      <c r="CA5" s="70">
        <v>3.8149018069E-2</v>
      </c>
      <c r="CB5" s="70">
        <v>7.5886181371000005E-2</v>
      </c>
      <c r="CC5" s="70">
        <v>7.5221254788E-2</v>
      </c>
      <c r="CD5" s="70">
        <v>6.9344351210000002E-2</v>
      </c>
      <c r="CE5" s="70">
        <v>5.5580122824000003E-2</v>
      </c>
      <c r="CF5" s="70">
        <v>3.5115773080000002E-3</v>
      </c>
      <c r="CG5" s="70">
        <v>3.3438466410000002E-3</v>
      </c>
      <c r="CH5" s="70">
        <v>3.120830063E-3</v>
      </c>
      <c r="CI5" s="70">
        <v>2.8553585300000002E-3</v>
      </c>
      <c r="CJ5" s="70">
        <v>1.6282459289999999E-3</v>
      </c>
      <c r="CK5" s="70">
        <v>1.5630613739999999E-3</v>
      </c>
      <c r="CL5" s="70">
        <v>1.5116216409999999E-3</v>
      </c>
      <c r="CM5" s="70">
        <v>1.503124766E-3</v>
      </c>
    </row>
    <row r="6" spans="1:91" x14ac:dyDescent="0.25">
      <c r="A6" s="72" t="s">
        <v>260</v>
      </c>
      <c r="B6" s="72" t="s">
        <v>130</v>
      </c>
      <c r="C6" s="88">
        <f t="shared" ca="1" si="1"/>
        <v>6.9292077350000003E-4</v>
      </c>
      <c r="D6" s="88">
        <f t="shared" ca="1" si="0"/>
        <v>5.9088155800000007E-4</v>
      </c>
      <c r="E6" s="88">
        <f t="shared" ca="1" si="0"/>
        <v>0</v>
      </c>
      <c r="F6" s="88">
        <f t="shared" ca="1" si="0"/>
        <v>0</v>
      </c>
      <c r="G6" s="88">
        <f t="shared" ca="1" si="0"/>
        <v>5.3603300000000002E-5</v>
      </c>
      <c r="H6" s="88">
        <f t="shared" ca="1" si="0"/>
        <v>5.8728168575000001E-4</v>
      </c>
      <c r="I6" s="88">
        <f t="shared" ca="1" si="0"/>
        <v>6.6838230999999998E-5</v>
      </c>
      <c r="J6" s="88">
        <f t="shared" ca="1" si="0"/>
        <v>9.0642787797500009E-3</v>
      </c>
      <c r="K6" s="88">
        <f t="shared" ca="1" si="0"/>
        <v>0</v>
      </c>
      <c r="L6" s="88">
        <f t="shared" ca="1" si="0"/>
        <v>0</v>
      </c>
      <c r="M6" s="88">
        <f t="shared" ca="1" si="0"/>
        <v>1.4196824837499999E-3</v>
      </c>
      <c r="N6" s="88">
        <f t="shared" ca="1" si="0"/>
        <v>0</v>
      </c>
      <c r="O6" s="88">
        <f t="shared" ca="1" si="0"/>
        <v>0</v>
      </c>
      <c r="P6" s="88">
        <f t="shared" ca="1" si="0"/>
        <v>6.7973878625000005E-4</v>
      </c>
      <c r="Q6" s="88">
        <f t="shared" ca="1" si="0"/>
        <v>6.3429726874999993E-4</v>
      </c>
      <c r="R6" s="88">
        <f t="shared" ca="1" si="0"/>
        <v>0</v>
      </c>
      <c r="S6" s="88">
        <f t="shared" ca="1" si="0"/>
        <v>2.2754249750000001E-5</v>
      </c>
      <c r="X6" s="70">
        <v>7.5923141700000004E-4</v>
      </c>
      <c r="Y6" s="70">
        <v>7.35956669E-4</v>
      </c>
      <c r="Z6" s="70">
        <v>6.8190356599999999E-4</v>
      </c>
      <c r="AA6" s="70">
        <v>5.9459144199999997E-4</v>
      </c>
      <c r="AB6" s="70">
        <v>6.6652703499999995E-4</v>
      </c>
      <c r="AC6" s="70">
        <v>6.2813152500000005E-4</v>
      </c>
      <c r="AD6" s="70">
        <v>5.7102767000000003E-4</v>
      </c>
      <c r="AE6" s="70">
        <v>4.9784000200000004E-4</v>
      </c>
      <c r="AF6" s="70">
        <v>0</v>
      </c>
      <c r="AG6" s="70">
        <v>0</v>
      </c>
      <c r="AH6" s="70">
        <v>0</v>
      </c>
      <c r="AI6" s="70">
        <v>0</v>
      </c>
      <c r="AJ6" s="70">
        <v>0</v>
      </c>
      <c r="AK6" s="70">
        <v>0</v>
      </c>
      <c r="AL6" s="70">
        <v>0</v>
      </c>
      <c r="AM6" s="70">
        <v>0</v>
      </c>
      <c r="AN6" s="70">
        <v>5.8440385999999999E-5</v>
      </c>
      <c r="AO6" s="70">
        <v>5.5664268000000001E-5</v>
      </c>
      <c r="AP6" s="70">
        <v>5.2463292000000001E-5</v>
      </c>
      <c r="AQ6" s="70">
        <v>4.7845254000000002E-5</v>
      </c>
      <c r="AR6" s="70">
        <v>4.9278865699999995E-4</v>
      </c>
      <c r="AS6" s="70">
        <v>6.4707100100000004E-4</v>
      </c>
      <c r="AT6" s="70">
        <v>6.1635490000000004E-4</v>
      </c>
      <c r="AU6" s="70">
        <v>5.9291218500000004E-4</v>
      </c>
      <c r="AV6" s="70">
        <v>3.5330346000000002E-5</v>
      </c>
      <c r="AW6" s="70">
        <v>7.5685439999999995E-5</v>
      </c>
      <c r="AX6" s="70">
        <v>7.9795140999999997E-5</v>
      </c>
      <c r="AY6" s="70">
        <v>7.6541996999999998E-5</v>
      </c>
      <c r="AZ6" s="70">
        <v>1.3390238436E-2</v>
      </c>
      <c r="BA6" s="70">
        <v>1.0874992892E-2</v>
      </c>
      <c r="BB6" s="70">
        <v>6.1710853979999999E-3</v>
      </c>
      <c r="BC6" s="70">
        <v>5.820798393E-3</v>
      </c>
      <c r="BD6" s="70">
        <v>0</v>
      </c>
      <c r="BE6" s="70">
        <v>0</v>
      </c>
      <c r="BF6" s="70">
        <v>0</v>
      </c>
      <c r="BG6" s="70">
        <v>0</v>
      </c>
      <c r="BH6" s="70">
        <v>0</v>
      </c>
      <c r="BI6" s="70">
        <v>0</v>
      </c>
      <c r="BJ6" s="70">
        <v>0</v>
      </c>
      <c r="BK6" s="70">
        <v>0</v>
      </c>
      <c r="BL6" s="70">
        <v>1.660606647E-3</v>
      </c>
      <c r="BM6" s="70">
        <v>1.4261583569999999E-3</v>
      </c>
      <c r="BN6" s="70">
        <v>1.3475952620000001E-3</v>
      </c>
      <c r="BO6" s="70">
        <v>1.2443696690000001E-3</v>
      </c>
      <c r="BP6" s="70">
        <v>0</v>
      </c>
      <c r="BQ6" s="70">
        <v>0</v>
      </c>
      <c r="BR6" s="70">
        <v>0</v>
      </c>
      <c r="BS6" s="70">
        <v>0</v>
      </c>
      <c r="BT6" s="70">
        <v>0</v>
      </c>
      <c r="BU6" s="70">
        <v>0</v>
      </c>
      <c r="BV6" s="70">
        <v>0</v>
      </c>
      <c r="BW6" s="70">
        <v>0</v>
      </c>
      <c r="BX6" s="70">
        <v>7.73155238E-4</v>
      </c>
      <c r="BY6" s="70">
        <v>7.3371198000000005E-4</v>
      </c>
      <c r="BZ6" s="70">
        <v>6.5875899499999999E-4</v>
      </c>
      <c r="CA6" s="70">
        <v>5.5332893200000003E-4</v>
      </c>
      <c r="CB6" s="70">
        <v>7.0864014100000005E-4</v>
      </c>
      <c r="CC6" s="70">
        <v>6.7583317999999996E-4</v>
      </c>
      <c r="CD6" s="70">
        <v>6.1836458399999999E-4</v>
      </c>
      <c r="CE6" s="70">
        <v>5.3435117000000005E-4</v>
      </c>
      <c r="CF6" s="70">
        <v>0</v>
      </c>
      <c r="CG6" s="70">
        <v>0</v>
      </c>
      <c r="CH6" s="70">
        <v>0</v>
      </c>
      <c r="CI6" s="70">
        <v>0</v>
      </c>
      <c r="CJ6" s="70">
        <v>2.0496698000000001E-5</v>
      </c>
      <c r="CK6" s="70">
        <v>2.1092913000000002E-5</v>
      </c>
      <c r="CL6" s="70">
        <v>2.2136209000000001E-5</v>
      </c>
      <c r="CM6" s="70">
        <v>2.7291179E-5</v>
      </c>
    </row>
    <row r="7" spans="1:91" x14ac:dyDescent="0.25">
      <c r="A7" s="72" t="s">
        <v>260</v>
      </c>
      <c r="B7" s="72" t="s">
        <v>131</v>
      </c>
      <c r="C7" s="88">
        <f t="shared" ca="1" si="1"/>
        <v>8.4690563899999995E-4</v>
      </c>
      <c r="D7" s="88">
        <f t="shared" ca="1" si="0"/>
        <v>7.2219329024999991E-4</v>
      </c>
      <c r="E7" s="88">
        <f t="shared" ca="1" si="0"/>
        <v>0</v>
      </c>
      <c r="F7" s="88">
        <f t="shared" ca="1" si="0"/>
        <v>0</v>
      </c>
      <c r="G7" s="88">
        <f t="shared" ca="1" si="0"/>
        <v>6.551559325E-5</v>
      </c>
      <c r="H7" s="88">
        <f t="shared" ca="1" si="0"/>
        <v>7.1779580774999994E-4</v>
      </c>
      <c r="I7" s="88">
        <f t="shared" ca="1" si="0"/>
        <v>8.1691621249999999E-5</v>
      </c>
      <c r="J7" s="88">
        <f t="shared" ca="1" si="0"/>
        <v>1.1078684862249999E-2</v>
      </c>
      <c r="K7" s="88">
        <f t="shared" ca="1" si="0"/>
        <v>0</v>
      </c>
      <c r="L7" s="88">
        <f t="shared" ca="1" si="0"/>
        <v>0</v>
      </c>
      <c r="M7" s="88">
        <f t="shared" ca="1" si="0"/>
        <v>1.7351770782500001E-3</v>
      </c>
      <c r="N7" s="88">
        <f t="shared" ca="1" si="0"/>
        <v>0</v>
      </c>
      <c r="O7" s="88">
        <f t="shared" ca="1" si="0"/>
        <v>0</v>
      </c>
      <c r="P7" s="88">
        <f t="shared" ca="1" si="0"/>
        <v>8.3079418024999997E-4</v>
      </c>
      <c r="Q7" s="88">
        <f t="shared" ca="1" si="0"/>
        <v>7.7525701800000004E-4</v>
      </c>
      <c r="R7" s="88">
        <f t="shared" ca="1" si="0"/>
        <v>0</v>
      </c>
      <c r="S7" s="88">
        <f t="shared" ca="1" si="0"/>
        <v>2.7810894750000002E-5</v>
      </c>
      <c r="X7" s="70">
        <v>9.27950538E-4</v>
      </c>
      <c r="Y7" s="70">
        <v>8.9950632899999999E-4</v>
      </c>
      <c r="Z7" s="70">
        <v>8.3343805500000004E-4</v>
      </c>
      <c r="AA7" s="70">
        <v>7.26727634E-4</v>
      </c>
      <c r="AB7" s="70">
        <v>8.1465153100000005E-4</v>
      </c>
      <c r="AC7" s="70">
        <v>7.6772080799999997E-4</v>
      </c>
      <c r="AD7" s="70">
        <v>6.9792635199999997E-4</v>
      </c>
      <c r="AE7" s="70">
        <v>6.0847446999999998E-4</v>
      </c>
      <c r="AF7" s="70">
        <v>0</v>
      </c>
      <c r="AG7" s="70">
        <v>0</v>
      </c>
      <c r="AH7" s="70">
        <v>0</v>
      </c>
      <c r="AI7" s="70">
        <v>0</v>
      </c>
      <c r="AJ7" s="70">
        <v>0</v>
      </c>
      <c r="AK7" s="70">
        <v>0</v>
      </c>
      <c r="AL7" s="70">
        <v>0</v>
      </c>
      <c r="AM7" s="70">
        <v>0</v>
      </c>
      <c r="AN7" s="70">
        <v>7.1427785999999996E-5</v>
      </c>
      <c r="AO7" s="70">
        <v>6.8034232999999997E-5</v>
      </c>
      <c r="AP7" s="70">
        <v>6.4122249999999998E-5</v>
      </c>
      <c r="AQ7" s="70">
        <v>5.8478104000000003E-5</v>
      </c>
      <c r="AR7" s="70">
        <v>6.0230243E-4</v>
      </c>
      <c r="AS7" s="70">
        <v>7.9087331800000002E-4</v>
      </c>
      <c r="AT7" s="70">
        <v>7.533285E-4</v>
      </c>
      <c r="AU7" s="70">
        <v>7.2467898299999995E-4</v>
      </c>
      <c r="AV7" s="70">
        <v>4.3182100999999997E-5</v>
      </c>
      <c r="AW7" s="70">
        <v>9.2504666999999999E-5</v>
      </c>
      <c r="AX7" s="70">
        <v>9.7528408000000001E-5</v>
      </c>
      <c r="AY7" s="70">
        <v>9.3551308999999998E-5</v>
      </c>
      <c r="AZ7" s="70">
        <v>1.6366185794E-2</v>
      </c>
      <c r="BA7" s="70">
        <v>1.32917075E-2</v>
      </c>
      <c r="BB7" s="70">
        <v>7.5424787889999999E-3</v>
      </c>
      <c r="BC7" s="70">
        <v>7.1143673660000002E-3</v>
      </c>
      <c r="BD7" s="70">
        <v>0</v>
      </c>
      <c r="BE7" s="70">
        <v>0</v>
      </c>
      <c r="BF7" s="70">
        <v>0</v>
      </c>
      <c r="BG7" s="70">
        <v>0</v>
      </c>
      <c r="BH7" s="70">
        <v>0</v>
      </c>
      <c r="BI7" s="70">
        <v>0</v>
      </c>
      <c r="BJ7" s="70">
        <v>0</v>
      </c>
      <c r="BK7" s="70">
        <v>0</v>
      </c>
      <c r="BL7" s="70">
        <v>2.0296468250000001E-3</v>
      </c>
      <c r="BM7" s="70">
        <v>1.743083787E-3</v>
      </c>
      <c r="BN7" s="70">
        <v>1.647072898E-3</v>
      </c>
      <c r="BO7" s="70">
        <v>1.520904803E-3</v>
      </c>
      <c r="BP7" s="70">
        <v>0</v>
      </c>
      <c r="BQ7" s="70">
        <v>0</v>
      </c>
      <c r="BR7" s="70">
        <v>0</v>
      </c>
      <c r="BS7" s="70">
        <v>0</v>
      </c>
      <c r="BT7" s="70">
        <v>0</v>
      </c>
      <c r="BU7" s="70">
        <v>0</v>
      </c>
      <c r="BV7" s="70">
        <v>0</v>
      </c>
      <c r="BW7" s="70">
        <v>0</v>
      </c>
      <c r="BX7" s="70">
        <v>9.4497031399999999E-4</v>
      </c>
      <c r="BY7" s="70">
        <v>8.9676518500000002E-4</v>
      </c>
      <c r="BZ7" s="70">
        <v>8.0514812400000004E-4</v>
      </c>
      <c r="CA7" s="70">
        <v>6.7629309800000005E-4</v>
      </c>
      <c r="CB7" s="70">
        <v>8.6612109000000004E-4</v>
      </c>
      <c r="CC7" s="70">
        <v>8.2602256900000004E-4</v>
      </c>
      <c r="CD7" s="70">
        <v>7.5578101400000002E-4</v>
      </c>
      <c r="CE7" s="70">
        <v>6.5310339899999996E-4</v>
      </c>
      <c r="CF7" s="70">
        <v>0</v>
      </c>
      <c r="CG7" s="70">
        <v>0</v>
      </c>
      <c r="CH7" s="70">
        <v>0</v>
      </c>
      <c r="CI7" s="70">
        <v>0</v>
      </c>
      <c r="CJ7" s="70">
        <v>2.5051692000000001E-5</v>
      </c>
      <c r="CK7" s="70">
        <v>2.5780247999999999E-5</v>
      </c>
      <c r="CL7" s="70">
        <v>2.7055526E-5</v>
      </c>
      <c r="CM7" s="70">
        <v>3.3356113E-5</v>
      </c>
    </row>
    <row r="8" spans="1:91" x14ac:dyDescent="0.25">
      <c r="A8" s="72" t="s">
        <v>260</v>
      </c>
      <c r="B8" s="72" t="s">
        <v>72</v>
      </c>
      <c r="C8" s="88">
        <f t="shared" ca="1" si="1"/>
        <v>3.9752740100000003E-4</v>
      </c>
      <c r="D8" s="88">
        <f t="shared" ca="1" si="0"/>
        <v>3.4088779800000001E-4</v>
      </c>
      <c r="E8" s="88">
        <f t="shared" ca="1" si="0"/>
        <v>0</v>
      </c>
      <c r="F8" s="88">
        <f t="shared" ca="1" si="0"/>
        <v>0</v>
      </c>
      <c r="G8" s="88">
        <f t="shared" ca="1" si="0"/>
        <v>3.0119741750000002E-5</v>
      </c>
      <c r="H8" s="88">
        <f t="shared" ca="1" si="0"/>
        <v>3.5574550249999997E-4</v>
      </c>
      <c r="I8" s="88">
        <f t="shared" ca="1" si="0"/>
        <v>3.9880384499999999E-5</v>
      </c>
      <c r="J8" s="88">
        <f t="shared" ca="1" si="0"/>
        <v>6.7271610712500004E-3</v>
      </c>
      <c r="K8" s="88">
        <f t="shared" ca="1" si="0"/>
        <v>0</v>
      </c>
      <c r="L8" s="88">
        <f t="shared" ca="1" si="0"/>
        <v>0</v>
      </c>
      <c r="M8" s="88">
        <f t="shared" ca="1" si="0"/>
        <v>8.7315574649999997E-4</v>
      </c>
      <c r="N8" s="88">
        <f t="shared" ca="1" si="0"/>
        <v>0</v>
      </c>
      <c r="O8" s="88">
        <f t="shared" ca="1" si="0"/>
        <v>0</v>
      </c>
      <c r="P8" s="88">
        <f t="shared" ca="1" si="0"/>
        <v>3.8223643875000003E-4</v>
      </c>
      <c r="Q8" s="88">
        <f t="shared" ca="1" si="0"/>
        <v>3.6344485550000004E-4</v>
      </c>
      <c r="R8" s="88">
        <f t="shared" ca="1" si="0"/>
        <v>0</v>
      </c>
      <c r="S8" s="88">
        <f t="shared" ca="1" si="0"/>
        <v>1.9628819250000002E-5</v>
      </c>
      <c r="X8" s="70">
        <v>4.5306684899999998E-4</v>
      </c>
      <c r="Y8" s="70">
        <v>4.3034827099999999E-4</v>
      </c>
      <c r="Z8" s="70">
        <v>3.8852411499999998E-4</v>
      </c>
      <c r="AA8" s="70">
        <v>3.1817036899999999E-4</v>
      </c>
      <c r="AB8" s="70">
        <v>4.0057342600000002E-4</v>
      </c>
      <c r="AC8" s="70">
        <v>3.6978521499999998E-4</v>
      </c>
      <c r="AD8" s="70">
        <v>3.26305743E-4</v>
      </c>
      <c r="AE8" s="70">
        <v>2.66886808E-4</v>
      </c>
      <c r="AF8" s="70">
        <v>0</v>
      </c>
      <c r="AG8" s="70">
        <v>0</v>
      </c>
      <c r="AH8" s="70">
        <v>0</v>
      </c>
      <c r="AI8" s="70">
        <v>0</v>
      </c>
      <c r="AJ8" s="70">
        <v>0</v>
      </c>
      <c r="AK8" s="70">
        <v>0</v>
      </c>
      <c r="AL8" s="70">
        <v>0</v>
      </c>
      <c r="AM8" s="70">
        <v>0</v>
      </c>
      <c r="AN8" s="70">
        <v>3.2874107999999999E-5</v>
      </c>
      <c r="AO8" s="70">
        <v>3.1347560000000002E-5</v>
      </c>
      <c r="AP8" s="70">
        <v>2.9356750999999999E-5</v>
      </c>
      <c r="AQ8" s="70">
        <v>2.6900547999999999E-5</v>
      </c>
      <c r="AR8" s="70">
        <v>2.7846354300000001E-4</v>
      </c>
      <c r="AS8" s="70">
        <v>3.8849779299999999E-4</v>
      </c>
      <c r="AT8" s="70">
        <v>3.7647403699999997E-4</v>
      </c>
      <c r="AU8" s="70">
        <v>3.7954663699999998E-4</v>
      </c>
      <c r="AV8" s="70">
        <v>1.7941050999999999E-5</v>
      </c>
      <c r="AW8" s="70">
        <v>4.4581876999999998E-5</v>
      </c>
      <c r="AX8" s="70">
        <v>4.9544225999999997E-5</v>
      </c>
      <c r="AY8" s="70">
        <v>4.7454384E-5</v>
      </c>
      <c r="AZ8" s="70">
        <v>9.6279310520000008E-3</v>
      </c>
      <c r="BA8" s="70">
        <v>9.3634083760000004E-3</v>
      </c>
      <c r="BB8" s="70">
        <v>4.0910231520000003E-3</v>
      </c>
      <c r="BC8" s="70">
        <v>3.8262817050000002E-3</v>
      </c>
      <c r="BD8" s="70">
        <v>0</v>
      </c>
      <c r="BE8" s="70">
        <v>0</v>
      </c>
      <c r="BF8" s="70">
        <v>0</v>
      </c>
      <c r="BG8" s="70">
        <v>0</v>
      </c>
      <c r="BH8" s="70">
        <v>0</v>
      </c>
      <c r="BI8" s="70">
        <v>0</v>
      </c>
      <c r="BJ8" s="70">
        <v>0</v>
      </c>
      <c r="BK8" s="70">
        <v>0</v>
      </c>
      <c r="BL8" s="70">
        <v>1.0466914499999999E-3</v>
      </c>
      <c r="BM8" s="70">
        <v>8.8586091099999997E-4</v>
      </c>
      <c r="BN8" s="70">
        <v>8.15377148E-4</v>
      </c>
      <c r="BO8" s="70">
        <v>7.4469347699999998E-4</v>
      </c>
      <c r="BP8" s="70">
        <v>0</v>
      </c>
      <c r="BQ8" s="70">
        <v>0</v>
      </c>
      <c r="BR8" s="70">
        <v>0</v>
      </c>
      <c r="BS8" s="70">
        <v>0</v>
      </c>
      <c r="BT8" s="70">
        <v>0</v>
      </c>
      <c r="BU8" s="70">
        <v>0</v>
      </c>
      <c r="BV8" s="70">
        <v>0</v>
      </c>
      <c r="BW8" s="70">
        <v>0</v>
      </c>
      <c r="BX8" s="70">
        <v>4.5356457900000001E-4</v>
      </c>
      <c r="BY8" s="70">
        <v>4.2204337100000002E-4</v>
      </c>
      <c r="BZ8" s="70">
        <v>3.6528857799999998E-4</v>
      </c>
      <c r="CA8" s="70">
        <v>2.8804922699999998E-4</v>
      </c>
      <c r="CB8" s="70">
        <v>4.2559070200000001E-4</v>
      </c>
      <c r="CC8" s="70">
        <v>3.9496009600000002E-4</v>
      </c>
      <c r="CD8" s="70">
        <v>3.5070910999999999E-4</v>
      </c>
      <c r="CE8" s="70">
        <v>2.8251951400000002E-4</v>
      </c>
      <c r="CF8" s="70">
        <v>0</v>
      </c>
      <c r="CG8" s="70">
        <v>0</v>
      </c>
      <c r="CH8" s="70">
        <v>0</v>
      </c>
      <c r="CI8" s="70">
        <v>0</v>
      </c>
      <c r="CJ8" s="70">
        <v>2.0510661999999999E-5</v>
      </c>
      <c r="CK8" s="70">
        <v>1.9782070999999999E-5</v>
      </c>
      <c r="CL8" s="70">
        <v>1.9128961999999999E-5</v>
      </c>
      <c r="CM8" s="70">
        <v>1.9093582E-5</v>
      </c>
    </row>
    <row r="9" spans="1:91" x14ac:dyDescent="0.25">
      <c r="A9" s="72" t="s">
        <v>260</v>
      </c>
      <c r="B9" s="72" t="s">
        <v>109</v>
      </c>
      <c r="C9" s="88">
        <f t="shared" ca="1" si="1"/>
        <v>1.0957215475000001E-4</v>
      </c>
      <c r="D9" s="88">
        <f t="shared" ca="1" si="0"/>
        <v>0</v>
      </c>
      <c r="E9" s="88">
        <f t="shared" ca="1" si="0"/>
        <v>1.2080905885E-3</v>
      </c>
      <c r="F9" s="88">
        <f t="shared" ca="1" si="0"/>
        <v>1.03213253325E-3</v>
      </c>
      <c r="G9" s="88">
        <f t="shared" ca="1" si="0"/>
        <v>3.6566371925000001E-4</v>
      </c>
      <c r="H9" s="88">
        <f t="shared" ca="1" si="0"/>
        <v>8.4560369802500011E-3</v>
      </c>
      <c r="I9" s="88">
        <f t="shared" ca="1" si="0"/>
        <v>1.9684818810000002E-3</v>
      </c>
      <c r="J9" s="88">
        <f t="shared" ca="1" si="0"/>
        <v>5.2913607174999997E-4</v>
      </c>
      <c r="K9" s="88">
        <f t="shared" ca="1" si="0"/>
        <v>1.9367044302499999E-3</v>
      </c>
      <c r="L9" s="88">
        <f t="shared" ca="1" si="0"/>
        <v>4.3259624527499999E-3</v>
      </c>
      <c r="M9" s="88">
        <f t="shared" ca="1" si="0"/>
        <v>3.9464174575000004E-3</v>
      </c>
      <c r="N9" s="88">
        <f t="shared" ca="1" si="0"/>
        <v>0</v>
      </c>
      <c r="O9" s="88">
        <f t="shared" ca="1" si="0"/>
        <v>0</v>
      </c>
      <c r="P9" s="88">
        <f t="shared" ca="1" si="0"/>
        <v>1.2045569679999999E-3</v>
      </c>
      <c r="Q9" s="88">
        <f t="shared" ca="1" si="0"/>
        <v>0</v>
      </c>
      <c r="R9" s="88">
        <f t="shared" ca="1" si="0"/>
        <v>5.0331512649999998E-4</v>
      </c>
      <c r="S9" s="88">
        <f t="shared" ca="1" si="0"/>
        <v>2.8474127325000002E-4</v>
      </c>
      <c r="X9" s="70">
        <v>4.3828861900000002E-4</v>
      </c>
      <c r="Y9" s="70">
        <v>0</v>
      </c>
      <c r="Z9" s="70">
        <v>0</v>
      </c>
      <c r="AA9" s="70">
        <v>0</v>
      </c>
      <c r="AB9" s="70">
        <v>0</v>
      </c>
      <c r="AC9" s="70">
        <v>0</v>
      </c>
      <c r="AD9" s="70">
        <v>0</v>
      </c>
      <c r="AE9" s="70">
        <v>0</v>
      </c>
      <c r="AF9" s="70">
        <v>3.823210234E-3</v>
      </c>
      <c r="AG9" s="70">
        <v>1.0091521200000001E-3</v>
      </c>
      <c r="AH9" s="70">
        <v>0</v>
      </c>
      <c r="AI9" s="70">
        <v>0</v>
      </c>
      <c r="AJ9" s="70">
        <v>3.1245178030000001E-3</v>
      </c>
      <c r="AK9" s="70">
        <v>1.0040123300000001E-3</v>
      </c>
      <c r="AL9" s="70">
        <v>0</v>
      </c>
      <c r="AM9" s="70">
        <v>0</v>
      </c>
      <c r="AN9" s="70">
        <v>1.269802662E-3</v>
      </c>
      <c r="AO9" s="70">
        <v>1.9285221500000001E-4</v>
      </c>
      <c r="AP9" s="70">
        <v>0</v>
      </c>
      <c r="AQ9" s="70">
        <v>0</v>
      </c>
      <c r="AR9" s="70">
        <v>2.6234066786000002E-2</v>
      </c>
      <c r="AS9" s="70">
        <v>7.5900811350000002E-3</v>
      </c>
      <c r="AT9" s="70">
        <v>0</v>
      </c>
      <c r="AU9" s="70">
        <v>0</v>
      </c>
      <c r="AV9" s="70">
        <v>6.163875894E-3</v>
      </c>
      <c r="AW9" s="70">
        <v>1.7100516300000001E-3</v>
      </c>
      <c r="AX9" s="70">
        <v>0</v>
      </c>
      <c r="AY9" s="70">
        <v>0</v>
      </c>
      <c r="AZ9" s="70">
        <v>1.8467008269999999E-3</v>
      </c>
      <c r="BA9" s="70">
        <v>2.6984345999999998E-4</v>
      </c>
      <c r="BB9" s="70">
        <v>0</v>
      </c>
      <c r="BC9" s="70">
        <v>0</v>
      </c>
      <c r="BD9" s="70">
        <v>6.704071398E-3</v>
      </c>
      <c r="BE9" s="70">
        <v>1.042746323E-3</v>
      </c>
      <c r="BF9" s="70">
        <v>0</v>
      </c>
      <c r="BG9" s="70">
        <v>0</v>
      </c>
      <c r="BH9" s="70">
        <v>1.4650611776E-2</v>
      </c>
      <c r="BI9" s="70">
        <v>2.6532380349999999E-3</v>
      </c>
      <c r="BJ9" s="70">
        <v>0</v>
      </c>
      <c r="BK9" s="70">
        <v>0</v>
      </c>
      <c r="BL9" s="70">
        <v>1.41563542E-2</v>
      </c>
      <c r="BM9" s="70">
        <v>1.62931563E-3</v>
      </c>
      <c r="BN9" s="70">
        <v>0</v>
      </c>
      <c r="BO9" s="70">
        <v>0</v>
      </c>
      <c r="BP9" s="70">
        <v>0</v>
      </c>
      <c r="BQ9" s="70">
        <v>0</v>
      </c>
      <c r="BR9" s="70">
        <v>0</v>
      </c>
      <c r="BS9" s="70">
        <v>0</v>
      </c>
      <c r="BT9" s="70">
        <v>0</v>
      </c>
      <c r="BU9" s="70">
        <v>0</v>
      </c>
      <c r="BV9" s="70">
        <v>0</v>
      </c>
      <c r="BW9" s="70">
        <v>0</v>
      </c>
      <c r="BX9" s="70">
        <v>4.2685655739999996E-3</v>
      </c>
      <c r="BY9" s="70">
        <v>5.4966229800000003E-4</v>
      </c>
      <c r="BZ9" s="70">
        <v>0</v>
      </c>
      <c r="CA9" s="70">
        <v>0</v>
      </c>
      <c r="CB9" s="70">
        <v>0</v>
      </c>
      <c r="CC9" s="70">
        <v>0</v>
      </c>
      <c r="CD9" s="70">
        <v>0</v>
      </c>
      <c r="CE9" s="70">
        <v>0</v>
      </c>
      <c r="CF9" s="70">
        <v>1.7465536520000001E-3</v>
      </c>
      <c r="CG9" s="70">
        <v>2.6670685400000002E-4</v>
      </c>
      <c r="CH9" s="70">
        <v>0</v>
      </c>
      <c r="CI9" s="70">
        <v>0</v>
      </c>
      <c r="CJ9" s="70">
        <v>9.984122350000001E-4</v>
      </c>
      <c r="CK9" s="70">
        <v>1.4055285799999999E-4</v>
      </c>
      <c r="CL9" s="70">
        <v>0</v>
      </c>
      <c r="CM9" s="70">
        <v>0</v>
      </c>
    </row>
    <row r="10" spans="1:91" x14ac:dyDescent="0.25">
      <c r="A10" s="72" t="s">
        <v>260</v>
      </c>
      <c r="B10" s="72" t="s">
        <v>111</v>
      </c>
      <c r="C10" s="88">
        <f t="shared" ca="1" si="1"/>
        <v>9.8159937500000001E-6</v>
      </c>
      <c r="D10" s="88">
        <f t="shared" ca="1" si="0"/>
        <v>0</v>
      </c>
      <c r="E10" s="88">
        <f t="shared" ca="1" si="0"/>
        <v>6.6049373500000002E-5</v>
      </c>
      <c r="F10" s="88">
        <f t="shared" ca="1" si="0"/>
        <v>4.8905943749999997E-5</v>
      </c>
      <c r="G10" s="88">
        <f t="shared" ca="1" si="0"/>
        <v>1.01807045E-5</v>
      </c>
      <c r="H10" s="88">
        <f t="shared" ca="1" si="0"/>
        <v>4.7392061999999998E-4</v>
      </c>
      <c r="I10" s="88">
        <f t="shared" ca="1" si="0"/>
        <v>1.0287766324999999E-4</v>
      </c>
      <c r="J10" s="88">
        <f t="shared" ca="1" si="0"/>
        <v>1.5904370499999999E-5</v>
      </c>
      <c r="K10" s="88">
        <f t="shared" ca="1" si="0"/>
        <v>6.0588288249999997E-5</v>
      </c>
      <c r="L10" s="88">
        <f t="shared" ca="1" si="0"/>
        <v>1.5006960400000002E-4</v>
      </c>
      <c r="M10" s="88">
        <f t="shared" ca="1" si="0"/>
        <v>1.1172381974999999E-4</v>
      </c>
      <c r="N10" s="88">
        <f t="shared" ca="1" si="0"/>
        <v>0</v>
      </c>
      <c r="O10" s="88">
        <f t="shared" ca="1" si="0"/>
        <v>0</v>
      </c>
      <c r="P10" s="88">
        <f t="shared" ca="1" si="0"/>
        <v>3.7947219E-5</v>
      </c>
      <c r="Q10" s="88">
        <f t="shared" ca="1" si="0"/>
        <v>0</v>
      </c>
      <c r="R10" s="88">
        <f t="shared" ca="1" si="0"/>
        <v>1.46685595E-5</v>
      </c>
      <c r="S10" s="88">
        <f t="shared" ca="1" si="0"/>
        <v>8.6609094999999997E-6</v>
      </c>
      <c r="X10" s="70">
        <v>3.9263975E-5</v>
      </c>
      <c r="Y10" s="70">
        <v>0</v>
      </c>
      <c r="Z10" s="70">
        <v>0</v>
      </c>
      <c r="AA10" s="70">
        <v>0</v>
      </c>
      <c r="AB10" s="70">
        <v>0</v>
      </c>
      <c r="AC10" s="70">
        <v>0</v>
      </c>
      <c r="AD10" s="70">
        <v>0</v>
      </c>
      <c r="AE10" s="70">
        <v>0</v>
      </c>
      <c r="AF10" s="70">
        <v>2.5077062800000002E-4</v>
      </c>
      <c r="AG10" s="70">
        <v>1.3426866E-5</v>
      </c>
      <c r="AH10" s="70">
        <v>0</v>
      </c>
      <c r="AI10" s="70">
        <v>0</v>
      </c>
      <c r="AJ10" s="70">
        <v>1.8201292699999999E-4</v>
      </c>
      <c r="AK10" s="70">
        <v>1.3610848E-5</v>
      </c>
      <c r="AL10" s="70">
        <v>0</v>
      </c>
      <c r="AM10" s="70">
        <v>0</v>
      </c>
      <c r="AN10" s="70">
        <v>4.0722817999999998E-5</v>
      </c>
      <c r="AO10" s="70">
        <v>0</v>
      </c>
      <c r="AP10" s="70">
        <v>0</v>
      </c>
      <c r="AQ10" s="70">
        <v>0</v>
      </c>
      <c r="AR10" s="70">
        <v>1.786809465E-3</v>
      </c>
      <c r="AS10" s="70">
        <v>1.0887301499999999E-4</v>
      </c>
      <c r="AT10" s="70">
        <v>0</v>
      </c>
      <c r="AU10" s="70">
        <v>0</v>
      </c>
      <c r="AV10" s="70">
        <v>3.8903176999999998E-4</v>
      </c>
      <c r="AW10" s="70">
        <v>2.2478882999999999E-5</v>
      </c>
      <c r="AX10" s="70">
        <v>0</v>
      </c>
      <c r="AY10" s="70">
        <v>0</v>
      </c>
      <c r="AZ10" s="70">
        <v>6.3617481999999996E-5</v>
      </c>
      <c r="BA10" s="70">
        <v>0</v>
      </c>
      <c r="BB10" s="70">
        <v>0</v>
      </c>
      <c r="BC10" s="70">
        <v>0</v>
      </c>
      <c r="BD10" s="70">
        <v>2.28524773E-4</v>
      </c>
      <c r="BE10" s="70">
        <v>1.382838E-5</v>
      </c>
      <c r="BF10" s="70">
        <v>0</v>
      </c>
      <c r="BG10" s="70">
        <v>0</v>
      </c>
      <c r="BH10" s="70">
        <v>5.6431000200000004E-4</v>
      </c>
      <c r="BI10" s="70">
        <v>3.5968413999999998E-5</v>
      </c>
      <c r="BJ10" s="70">
        <v>0</v>
      </c>
      <c r="BK10" s="70">
        <v>0</v>
      </c>
      <c r="BL10" s="70">
        <v>4.2578294999999998E-4</v>
      </c>
      <c r="BM10" s="70">
        <v>2.1112329E-5</v>
      </c>
      <c r="BN10" s="70">
        <v>0</v>
      </c>
      <c r="BO10" s="70">
        <v>0</v>
      </c>
      <c r="BP10" s="70">
        <v>0</v>
      </c>
      <c r="BQ10" s="70">
        <v>0</v>
      </c>
      <c r="BR10" s="70">
        <v>0</v>
      </c>
      <c r="BS10" s="70">
        <v>0</v>
      </c>
      <c r="BT10" s="70">
        <v>0</v>
      </c>
      <c r="BU10" s="70">
        <v>0</v>
      </c>
      <c r="BV10" s="70">
        <v>0</v>
      </c>
      <c r="BW10" s="70">
        <v>0</v>
      </c>
      <c r="BX10" s="70">
        <v>1.51788876E-4</v>
      </c>
      <c r="BY10" s="70">
        <v>0</v>
      </c>
      <c r="BZ10" s="70">
        <v>0</v>
      </c>
      <c r="CA10" s="70">
        <v>0</v>
      </c>
      <c r="CB10" s="70">
        <v>0</v>
      </c>
      <c r="CC10" s="70">
        <v>0</v>
      </c>
      <c r="CD10" s="70">
        <v>0</v>
      </c>
      <c r="CE10" s="70">
        <v>0</v>
      </c>
      <c r="CF10" s="70">
        <v>5.8674237999999999E-5</v>
      </c>
      <c r="CG10" s="70">
        <v>0</v>
      </c>
      <c r="CH10" s="70">
        <v>0</v>
      </c>
      <c r="CI10" s="70">
        <v>0</v>
      </c>
      <c r="CJ10" s="70">
        <v>3.4643637999999999E-5</v>
      </c>
      <c r="CK10" s="70">
        <v>0</v>
      </c>
      <c r="CL10" s="70">
        <v>0</v>
      </c>
      <c r="CM10" s="70">
        <v>0</v>
      </c>
    </row>
    <row r="11" spans="1:91" x14ac:dyDescent="0.25">
      <c r="A11" s="72" t="s">
        <v>260</v>
      </c>
      <c r="B11" s="72" t="s">
        <v>75</v>
      </c>
      <c r="C11" s="88">
        <f t="shared" ca="1" si="1"/>
        <v>1.5503533695E-3</v>
      </c>
      <c r="D11" s="88">
        <f t="shared" ca="1" si="0"/>
        <v>1.3294602320000001E-3</v>
      </c>
      <c r="E11" s="88">
        <f t="shared" ca="1" si="0"/>
        <v>0</v>
      </c>
      <c r="F11" s="88">
        <f t="shared" ca="1" si="0"/>
        <v>0</v>
      </c>
      <c r="G11" s="88">
        <f t="shared" ca="1" si="0"/>
        <v>1.1746702974999999E-4</v>
      </c>
      <c r="H11" s="88">
        <f t="shared" ca="1" si="0"/>
        <v>1.3874061129999999E-3</v>
      </c>
      <c r="I11" s="88">
        <f t="shared" ca="1" si="0"/>
        <v>1.55533512E-4</v>
      </c>
      <c r="J11" s="88">
        <f t="shared" ca="1" si="0"/>
        <v>2.6236020074250001E-2</v>
      </c>
      <c r="K11" s="88">
        <f t="shared" ca="1" si="0"/>
        <v>0</v>
      </c>
      <c r="L11" s="88">
        <f t="shared" ca="1" si="0"/>
        <v>0</v>
      </c>
      <c r="M11" s="88">
        <f t="shared" ca="1" si="0"/>
        <v>3.4053088435E-3</v>
      </c>
      <c r="N11" s="88">
        <f t="shared" ca="1" si="0"/>
        <v>0</v>
      </c>
      <c r="O11" s="88">
        <f t="shared" ca="1" si="0"/>
        <v>0</v>
      </c>
      <c r="P11" s="88">
        <f t="shared" ca="1" si="0"/>
        <v>1.4907185125000002E-3</v>
      </c>
      <c r="Q11" s="88">
        <f t="shared" ca="1" si="0"/>
        <v>1.41743845725E-3</v>
      </c>
      <c r="R11" s="88">
        <f t="shared" ca="1" si="0"/>
        <v>1.5794046199999999E-4</v>
      </c>
      <c r="S11" s="88">
        <f t="shared" ca="1" si="0"/>
        <v>2.8631070199500001E-2</v>
      </c>
      <c r="X11" s="70">
        <v>1.766956773E-3</v>
      </c>
      <c r="Y11" s="70">
        <v>1.6783580749999999E-3</v>
      </c>
      <c r="Z11" s="70">
        <v>1.5152368589999999E-3</v>
      </c>
      <c r="AA11" s="70">
        <v>1.240861771E-3</v>
      </c>
      <c r="AB11" s="70">
        <v>1.5622320820000001E-3</v>
      </c>
      <c r="AC11" s="70">
        <v>1.4421594560000001E-3</v>
      </c>
      <c r="AD11" s="70">
        <v>1.272591707E-3</v>
      </c>
      <c r="AE11" s="70">
        <v>1.0408576829999999E-3</v>
      </c>
      <c r="AF11" s="70">
        <v>0</v>
      </c>
      <c r="AG11" s="70">
        <v>0</v>
      </c>
      <c r="AH11" s="70">
        <v>0</v>
      </c>
      <c r="AI11" s="70">
        <v>0</v>
      </c>
      <c r="AJ11" s="70">
        <v>0</v>
      </c>
      <c r="AK11" s="70">
        <v>0</v>
      </c>
      <c r="AL11" s="70">
        <v>0</v>
      </c>
      <c r="AM11" s="70">
        <v>0</v>
      </c>
      <c r="AN11" s="70">
        <v>1.2820969700000001E-4</v>
      </c>
      <c r="AO11" s="70">
        <v>1.2225507999999999E-4</v>
      </c>
      <c r="AP11" s="70">
        <v>1.14491637E-4</v>
      </c>
      <c r="AQ11" s="70">
        <v>1.04911705E-4</v>
      </c>
      <c r="AR11" s="70">
        <v>1.0860096290000001E-3</v>
      </c>
      <c r="AS11" s="70">
        <v>1.5151399580000001E-3</v>
      </c>
      <c r="AT11" s="70">
        <v>1.468242829E-3</v>
      </c>
      <c r="AU11" s="70">
        <v>1.480232036E-3</v>
      </c>
      <c r="AV11" s="70">
        <v>6.9969971000000003E-5</v>
      </c>
      <c r="AW11" s="70">
        <v>1.73869665E-4</v>
      </c>
      <c r="AX11" s="70">
        <v>1.9322124199999999E-4</v>
      </c>
      <c r="AY11" s="70">
        <v>1.8507317000000001E-4</v>
      </c>
      <c r="AZ11" s="70">
        <v>3.7549261245E-2</v>
      </c>
      <c r="BA11" s="70">
        <v>3.6517100099999998E-2</v>
      </c>
      <c r="BB11" s="70">
        <v>1.5955123352999999E-2</v>
      </c>
      <c r="BC11" s="70">
        <v>1.4922595598999999E-2</v>
      </c>
      <c r="BD11" s="70">
        <v>0</v>
      </c>
      <c r="BE11" s="70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0</v>
      </c>
      <c r="BK11" s="70">
        <v>0</v>
      </c>
      <c r="BL11" s="70">
        <v>4.0821223830000003E-3</v>
      </c>
      <c r="BM11" s="70">
        <v>3.4548488749999999E-3</v>
      </c>
      <c r="BN11" s="70">
        <v>3.179975498E-3</v>
      </c>
      <c r="BO11" s="70">
        <v>2.9042886179999998E-3</v>
      </c>
      <c r="BP11" s="70">
        <v>0</v>
      </c>
      <c r="BQ11" s="70">
        <v>0</v>
      </c>
      <c r="BR11" s="70">
        <v>0</v>
      </c>
      <c r="BS11" s="70">
        <v>0</v>
      </c>
      <c r="BT11" s="70">
        <v>0</v>
      </c>
      <c r="BU11" s="70">
        <v>0</v>
      </c>
      <c r="BV11" s="70">
        <v>0</v>
      </c>
      <c r="BW11" s="70">
        <v>0</v>
      </c>
      <c r="BX11" s="70">
        <v>1.768902528E-3</v>
      </c>
      <c r="BY11" s="70">
        <v>1.6459603980000001E-3</v>
      </c>
      <c r="BZ11" s="70">
        <v>1.4246188810000001E-3</v>
      </c>
      <c r="CA11" s="70">
        <v>1.1233922430000001E-3</v>
      </c>
      <c r="CB11" s="70">
        <v>1.659810665E-3</v>
      </c>
      <c r="CC11" s="70">
        <v>1.5403507309999999E-3</v>
      </c>
      <c r="CD11" s="70">
        <v>1.367766066E-3</v>
      </c>
      <c r="CE11" s="70">
        <v>1.101826367E-3</v>
      </c>
      <c r="CF11" s="70">
        <v>1.72711985E-4</v>
      </c>
      <c r="CG11" s="70">
        <v>1.6446851099999999E-4</v>
      </c>
      <c r="CH11" s="70">
        <v>1.5381215300000001E-4</v>
      </c>
      <c r="CI11" s="70">
        <v>1.40769199E-4</v>
      </c>
      <c r="CJ11" s="70">
        <v>3.6752088325000001E-2</v>
      </c>
      <c r="CK11" s="70">
        <v>3.3267747585999999E-2</v>
      </c>
      <c r="CL11" s="70">
        <v>2.8381900171E-2</v>
      </c>
      <c r="CM11" s="70">
        <v>1.6122544716000001E-2</v>
      </c>
    </row>
    <row r="12" spans="1:91" x14ac:dyDescent="0.25">
      <c r="A12" s="72" t="s">
        <v>260</v>
      </c>
      <c r="B12" s="72" t="s">
        <v>133</v>
      </c>
      <c r="C12" s="88">
        <f t="shared" ca="1" si="1"/>
        <v>2.3310355135499998E-2</v>
      </c>
      <c r="D12" s="88">
        <f t="shared" ca="1" si="0"/>
        <v>1.9646406965499998E-2</v>
      </c>
      <c r="E12" s="88">
        <f t="shared" ca="1" si="0"/>
        <v>0</v>
      </c>
      <c r="F12" s="88">
        <f t="shared" ca="1" si="0"/>
        <v>0</v>
      </c>
      <c r="G12" s="88">
        <f t="shared" ca="1" si="0"/>
        <v>1.7968578524999999E-3</v>
      </c>
      <c r="H12" s="88">
        <f t="shared" ca="1" si="0"/>
        <v>2.3469270509000002E-2</v>
      </c>
      <c r="I12" s="88">
        <f t="shared" ca="1" si="0"/>
        <v>2.9018208197499999E-3</v>
      </c>
      <c r="J12" s="88">
        <f t="shared" ca="1" si="0"/>
        <v>1.0706083290249999E-2</v>
      </c>
      <c r="K12" s="88">
        <f t="shared" ca="1" si="0"/>
        <v>9.5289691027499995E-3</v>
      </c>
      <c r="L12" s="88">
        <f t="shared" ca="1" si="0"/>
        <v>0</v>
      </c>
      <c r="M12" s="88">
        <f t="shared" ca="1" si="0"/>
        <v>5.0113654222999994E-2</v>
      </c>
      <c r="N12" s="88">
        <f t="shared" ca="1" si="0"/>
        <v>0</v>
      </c>
      <c r="O12" s="88">
        <f t="shared" ca="1" si="0"/>
        <v>0</v>
      </c>
      <c r="P12" s="88">
        <f t="shared" ca="1" si="0"/>
        <v>2.2099752739E-2</v>
      </c>
      <c r="Q12" s="88">
        <f t="shared" ca="1" si="0"/>
        <v>2.1055831250750001E-2</v>
      </c>
      <c r="R12" s="88">
        <f t="shared" ca="1" si="0"/>
        <v>2.4089319460000001E-3</v>
      </c>
      <c r="S12" s="88">
        <f t="shared" ca="1" si="0"/>
        <v>1.2032433032499999E-3</v>
      </c>
      <c r="X12" s="70">
        <v>0</v>
      </c>
      <c r="Y12" s="70">
        <v>3.4580112897999997E-2</v>
      </c>
      <c r="Z12" s="70">
        <v>3.2253818456999997E-2</v>
      </c>
      <c r="AA12" s="70">
        <v>2.6407489187000002E-2</v>
      </c>
      <c r="AB12" s="70">
        <v>0</v>
      </c>
      <c r="AC12" s="70">
        <v>2.9553048953E-2</v>
      </c>
      <c r="AD12" s="70">
        <v>2.6962667244999999E-2</v>
      </c>
      <c r="AE12" s="70">
        <v>2.2069911663999998E-2</v>
      </c>
      <c r="AF12" s="70">
        <v>0</v>
      </c>
      <c r="AG12" s="70">
        <v>0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0">
        <v>0</v>
      </c>
      <c r="AN12" s="70">
        <v>0</v>
      </c>
      <c r="AO12" s="70">
        <v>2.5213943909999999E-3</v>
      </c>
      <c r="AP12" s="70">
        <v>2.4367191730000001E-3</v>
      </c>
      <c r="AQ12" s="70">
        <v>2.2293178459999998E-3</v>
      </c>
      <c r="AR12" s="70">
        <v>0</v>
      </c>
      <c r="AS12" s="70">
        <v>3.1319325839000003E-2</v>
      </c>
      <c r="AT12" s="70">
        <v>3.1119601300999999E-2</v>
      </c>
      <c r="AU12" s="70">
        <v>3.1438154895999999E-2</v>
      </c>
      <c r="AV12" s="70">
        <v>0</v>
      </c>
      <c r="AW12" s="70">
        <v>3.6467912810000001E-3</v>
      </c>
      <c r="AX12" s="70">
        <v>4.0595329710000003E-3</v>
      </c>
      <c r="AY12" s="70">
        <v>3.9009590270000002E-3</v>
      </c>
      <c r="AZ12" s="70">
        <v>0</v>
      </c>
      <c r="BA12" s="70">
        <v>5.5452266400000004E-3</v>
      </c>
      <c r="BB12" s="70">
        <v>1.8601502528E-2</v>
      </c>
      <c r="BC12" s="70">
        <v>1.8677603992999999E-2</v>
      </c>
      <c r="BD12" s="70">
        <v>0</v>
      </c>
      <c r="BE12" s="70">
        <v>1.3219000071000001E-2</v>
      </c>
      <c r="BF12" s="70">
        <v>1.2893835584999999E-2</v>
      </c>
      <c r="BG12" s="70">
        <v>1.2003040755E-2</v>
      </c>
      <c r="BH12" s="70">
        <v>0</v>
      </c>
      <c r="BI12" s="70">
        <v>0</v>
      </c>
      <c r="BJ12" s="70">
        <v>0</v>
      </c>
      <c r="BK12" s="70">
        <v>0</v>
      </c>
      <c r="BL12" s="70">
        <v>0</v>
      </c>
      <c r="BM12" s="70">
        <v>7.0306399327999994E-2</v>
      </c>
      <c r="BN12" s="70">
        <v>6.8019137707999999E-2</v>
      </c>
      <c r="BO12" s="70">
        <v>6.2129079855999997E-2</v>
      </c>
      <c r="BP12" s="70">
        <v>0</v>
      </c>
      <c r="BQ12" s="70">
        <v>0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3.4003227720000001E-2</v>
      </c>
      <c r="BZ12" s="70">
        <v>3.0420987922999999E-2</v>
      </c>
      <c r="CA12" s="70">
        <v>2.3974795313000001E-2</v>
      </c>
      <c r="CB12" s="70">
        <v>0</v>
      </c>
      <c r="CC12" s="70">
        <v>3.1700879921E-2</v>
      </c>
      <c r="CD12" s="70">
        <v>2.9085039550999999E-2</v>
      </c>
      <c r="CE12" s="70">
        <v>2.3437405530999999E-2</v>
      </c>
      <c r="CF12" s="70">
        <v>0</v>
      </c>
      <c r="CG12" s="70">
        <v>3.381842621E-3</v>
      </c>
      <c r="CH12" s="70">
        <v>3.2676985740000002E-3</v>
      </c>
      <c r="CI12" s="70">
        <v>2.9861865889999999E-3</v>
      </c>
      <c r="CJ12" s="70">
        <v>0</v>
      </c>
      <c r="CK12" s="70">
        <v>1.620662083E-3</v>
      </c>
      <c r="CL12" s="70">
        <v>1.59593764E-3</v>
      </c>
      <c r="CM12" s="70">
        <v>1.5963734900000001E-3</v>
      </c>
    </row>
    <row r="13" spans="1:91" x14ac:dyDescent="0.25">
      <c r="A13" s="72" t="s">
        <v>260</v>
      </c>
      <c r="B13" s="72" t="s">
        <v>134</v>
      </c>
      <c r="C13" s="88">
        <f t="shared" ca="1" si="1"/>
        <v>1.8908910372000001E-2</v>
      </c>
      <c r="D13" s="88">
        <f t="shared" ca="1" si="0"/>
        <v>1.5834917560000002E-2</v>
      </c>
      <c r="E13" s="88">
        <f t="shared" ca="1" si="0"/>
        <v>0</v>
      </c>
      <c r="F13" s="88">
        <f t="shared" ca="1" si="0"/>
        <v>0</v>
      </c>
      <c r="G13" s="88">
        <f t="shared" ca="1" si="0"/>
        <v>1.4857882070000001E-3</v>
      </c>
      <c r="H13" s="88">
        <f t="shared" ca="1" si="0"/>
        <v>1.9873594954749996E-2</v>
      </c>
      <c r="I13" s="88">
        <f t="shared" ca="1" si="0"/>
        <v>2.5589742077499998E-3</v>
      </c>
      <c r="J13" s="88">
        <f t="shared" ca="1" si="0"/>
        <v>1.018509868875E-2</v>
      </c>
      <c r="K13" s="88">
        <f t="shared" ca="1" si="0"/>
        <v>7.9222926275000008E-3</v>
      </c>
      <c r="L13" s="88">
        <f t="shared" ca="1" si="0"/>
        <v>0</v>
      </c>
      <c r="M13" s="88">
        <f t="shared" ca="1" si="0"/>
        <v>4.1562319257999997E-2</v>
      </c>
      <c r="N13" s="88">
        <f t="shared" ca="1" si="0"/>
        <v>0</v>
      </c>
      <c r="O13" s="88">
        <f t="shared" ca="1" si="0"/>
        <v>0</v>
      </c>
      <c r="P13" s="88">
        <f t="shared" ca="1" si="0"/>
        <v>1.7583642219749999E-2</v>
      </c>
      <c r="Q13" s="88">
        <f t="shared" ca="1" si="0"/>
        <v>1.696575397675E-2</v>
      </c>
      <c r="R13" s="88">
        <f t="shared" ca="1" si="0"/>
        <v>2.0026246804999998E-3</v>
      </c>
      <c r="S13" s="88">
        <f t="shared" ca="1" si="0"/>
        <v>1.0089471217500001E-3</v>
      </c>
      <c r="X13" s="70">
        <v>0</v>
      </c>
      <c r="Y13" s="70">
        <v>1.75720046E-2</v>
      </c>
      <c r="Z13" s="70">
        <v>3.1744312309000003E-2</v>
      </c>
      <c r="AA13" s="70">
        <v>2.6319324578999999E-2</v>
      </c>
      <c r="AB13" s="70">
        <v>0</v>
      </c>
      <c r="AC13" s="70">
        <v>1.4687029284E-2</v>
      </c>
      <c r="AD13" s="70">
        <v>2.6639034392000001E-2</v>
      </c>
      <c r="AE13" s="70">
        <v>2.2013606564000001E-2</v>
      </c>
      <c r="AF13" s="70">
        <v>0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0">
        <v>0</v>
      </c>
      <c r="AN13" s="70">
        <v>0</v>
      </c>
      <c r="AO13" s="70">
        <v>1.2886055160000001E-3</v>
      </c>
      <c r="AP13" s="70">
        <v>2.4208306029999999E-3</v>
      </c>
      <c r="AQ13" s="70">
        <v>2.2337167089999999E-3</v>
      </c>
      <c r="AR13" s="70">
        <v>0</v>
      </c>
      <c r="AS13" s="70">
        <v>1.6348607477999998E-2</v>
      </c>
      <c r="AT13" s="70">
        <v>3.1505570525999997E-2</v>
      </c>
      <c r="AU13" s="70">
        <v>3.1640201814999998E-2</v>
      </c>
      <c r="AV13" s="70">
        <v>0</v>
      </c>
      <c r="AW13" s="70">
        <v>2.1812821469999999E-3</v>
      </c>
      <c r="AX13" s="70">
        <v>4.1152430759999999E-3</v>
      </c>
      <c r="AY13" s="70">
        <v>3.9393716079999998E-3</v>
      </c>
      <c r="AZ13" s="70">
        <v>0</v>
      </c>
      <c r="BA13" s="70">
        <v>4.1163349930000001E-3</v>
      </c>
      <c r="BB13" s="70">
        <v>1.8216817367E-2</v>
      </c>
      <c r="BC13" s="70">
        <v>1.8407242394999999E-2</v>
      </c>
      <c r="BD13" s="70">
        <v>0</v>
      </c>
      <c r="BE13" s="70">
        <v>6.7281095359999999E-3</v>
      </c>
      <c r="BF13" s="70">
        <v>1.287643269E-2</v>
      </c>
      <c r="BG13" s="70">
        <v>1.2084628284000001E-2</v>
      </c>
      <c r="BH13" s="70">
        <v>0</v>
      </c>
      <c r="BI13" s="70">
        <v>0</v>
      </c>
      <c r="BJ13" s="70">
        <v>0</v>
      </c>
      <c r="BK13" s="70">
        <v>0</v>
      </c>
      <c r="BL13" s="70">
        <v>0</v>
      </c>
      <c r="BM13" s="70">
        <v>3.6718940814999997E-2</v>
      </c>
      <c r="BN13" s="70">
        <v>6.7554570283999998E-2</v>
      </c>
      <c r="BO13" s="70">
        <v>6.1975765932999999E-2</v>
      </c>
      <c r="BP13" s="70">
        <v>0</v>
      </c>
      <c r="BQ13" s="70">
        <v>0</v>
      </c>
      <c r="BR13" s="70">
        <v>0</v>
      </c>
      <c r="BS13" s="70">
        <v>0</v>
      </c>
      <c r="BT13" s="70">
        <v>0</v>
      </c>
      <c r="BU13" s="70">
        <v>0</v>
      </c>
      <c r="BV13" s="70">
        <v>0</v>
      </c>
      <c r="BW13" s="70">
        <v>0</v>
      </c>
      <c r="BX13" s="70">
        <v>0</v>
      </c>
      <c r="BY13" s="70">
        <v>1.6703816925E-2</v>
      </c>
      <c r="BZ13" s="70">
        <v>2.9781718621999999E-2</v>
      </c>
      <c r="CA13" s="70">
        <v>2.3849033331999999E-2</v>
      </c>
      <c r="CB13" s="70">
        <v>0</v>
      </c>
      <c r="CC13" s="70">
        <v>1.5894080240999999E-2</v>
      </c>
      <c r="CD13" s="70">
        <v>2.8629669345000001E-2</v>
      </c>
      <c r="CE13" s="70">
        <v>2.3339266320999998E-2</v>
      </c>
      <c r="CF13" s="70">
        <v>0</v>
      </c>
      <c r="CG13" s="70">
        <v>1.753770218E-3</v>
      </c>
      <c r="CH13" s="70">
        <v>3.255945679E-3</v>
      </c>
      <c r="CI13" s="70">
        <v>3.0007828250000002E-3</v>
      </c>
      <c r="CJ13" s="70">
        <v>0</v>
      </c>
      <c r="CK13" s="70">
        <v>8.3764253000000004E-4</v>
      </c>
      <c r="CL13" s="70">
        <v>1.601970666E-3</v>
      </c>
      <c r="CM13" s="70">
        <v>1.5961752909999999E-3</v>
      </c>
    </row>
    <row r="14" spans="1:91" x14ac:dyDescent="0.25">
      <c r="A14" s="72" t="s">
        <v>260</v>
      </c>
      <c r="B14" s="72" t="s">
        <v>116</v>
      </c>
      <c r="C14" s="88">
        <f t="shared" ca="1" si="1"/>
        <v>1.8292947300749998E-2</v>
      </c>
      <c r="D14" s="88">
        <f t="shared" ca="1" si="0"/>
        <v>1.406740946075E-2</v>
      </c>
      <c r="E14" s="88">
        <f t="shared" ca="1" si="0"/>
        <v>0.16076595061175</v>
      </c>
      <c r="F14" s="88">
        <f t="shared" ca="1" si="0"/>
        <v>9.0449951155999991E-2</v>
      </c>
      <c r="G14" s="88">
        <f t="shared" ca="1" si="0"/>
        <v>1.4935638295E-3</v>
      </c>
      <c r="H14" s="88">
        <f t="shared" ca="1" si="0"/>
        <v>3.0208396528E-2</v>
      </c>
      <c r="I14" s="88">
        <f t="shared" ca="1" si="0"/>
        <v>0.11127374507375</v>
      </c>
      <c r="J14" s="88">
        <f t="shared" ca="1" si="0"/>
        <v>7.1070163144999997E-3</v>
      </c>
      <c r="K14" s="88">
        <f t="shared" ca="1" si="0"/>
        <v>7.7618980434999993E-3</v>
      </c>
      <c r="L14" s="88">
        <f t="shared" ca="1" si="0"/>
        <v>5.654804826175E-2</v>
      </c>
      <c r="M14" s="88">
        <f t="shared" ca="1" si="0"/>
        <v>0</v>
      </c>
      <c r="N14" s="88">
        <f t="shared" ca="1" si="0"/>
        <v>0</v>
      </c>
      <c r="O14" s="88">
        <f t="shared" ca="1" si="0"/>
        <v>0</v>
      </c>
      <c r="P14" s="88">
        <f t="shared" ca="1" si="0"/>
        <v>1.8065185644499999E-2</v>
      </c>
      <c r="Q14" s="88">
        <f t="shared" ca="1" si="0"/>
        <v>1.6136473065999999E-2</v>
      </c>
      <c r="R14" s="88">
        <f t="shared" ca="1" si="0"/>
        <v>2.0040354797500001E-3</v>
      </c>
      <c r="S14" s="88">
        <f t="shared" ca="1" si="0"/>
        <v>9.6925771950000001E-4</v>
      </c>
      <c r="X14" s="70">
        <v>2.1152337925E-2</v>
      </c>
      <c r="Y14" s="70">
        <v>1.9156534456000001E-2</v>
      </c>
      <c r="Z14" s="70">
        <v>1.8101233445999999E-2</v>
      </c>
      <c r="AA14" s="70">
        <v>1.4761683376E-2</v>
      </c>
      <c r="AB14" s="70">
        <v>1.720867215E-2</v>
      </c>
      <c r="AC14" s="70">
        <v>1.3966662021E-2</v>
      </c>
      <c r="AD14" s="70">
        <v>1.3826390915E-2</v>
      </c>
      <c r="AE14" s="70">
        <v>1.1267912757000001E-2</v>
      </c>
      <c r="AF14" s="70">
        <v>0.14687701452099999</v>
      </c>
      <c r="AG14" s="70">
        <v>0.16366425822799999</v>
      </c>
      <c r="AH14" s="70">
        <v>0.168825458879</v>
      </c>
      <c r="AI14" s="70">
        <v>0.16369707081900001</v>
      </c>
      <c r="AJ14" s="70">
        <v>8.7640593281000004E-2</v>
      </c>
      <c r="AK14" s="70">
        <v>9.2179835195999996E-2</v>
      </c>
      <c r="AL14" s="70">
        <v>9.2226842029E-2</v>
      </c>
      <c r="AM14" s="70">
        <v>8.9752534117999994E-2</v>
      </c>
      <c r="AN14" s="70">
        <v>1.631785594E-3</v>
      </c>
      <c r="AO14" s="70">
        <v>1.5559404220000001E-3</v>
      </c>
      <c r="AP14" s="70">
        <v>1.454278277E-3</v>
      </c>
      <c r="AQ14" s="70">
        <v>1.3322510249999999E-3</v>
      </c>
      <c r="AR14" s="70">
        <v>5.6698971342999997E-2</v>
      </c>
      <c r="AS14" s="70">
        <v>2.2722271866E-2</v>
      </c>
      <c r="AT14" s="70">
        <v>2.0543932088999999E-2</v>
      </c>
      <c r="AU14" s="70">
        <v>2.0868410814E-2</v>
      </c>
      <c r="AV14" s="70">
        <v>0.12794340241400001</v>
      </c>
      <c r="AW14" s="70">
        <v>0.10575545633400001</v>
      </c>
      <c r="AX14" s="70">
        <v>0.107630453912</v>
      </c>
      <c r="AY14" s="70">
        <v>0.103765667635</v>
      </c>
      <c r="AZ14" s="70">
        <v>1.9817568170000001E-3</v>
      </c>
      <c r="BA14" s="70">
        <v>3.3910475509999999E-3</v>
      </c>
      <c r="BB14" s="70">
        <v>1.1522592563000001E-2</v>
      </c>
      <c r="BC14" s="70">
        <v>1.1532668326999999E-2</v>
      </c>
      <c r="BD14" s="70">
        <v>8.3379102229999991E-3</v>
      </c>
      <c r="BE14" s="70">
        <v>8.0517274799999997E-3</v>
      </c>
      <c r="BF14" s="70">
        <v>7.5872306090000001E-3</v>
      </c>
      <c r="BG14" s="70">
        <v>7.0707238620000001E-3</v>
      </c>
      <c r="BH14" s="70">
        <v>5.6270337036999997E-2</v>
      </c>
      <c r="BI14" s="70">
        <v>5.9279123349999997E-2</v>
      </c>
      <c r="BJ14" s="70">
        <v>5.6326028448999997E-2</v>
      </c>
      <c r="BK14" s="70">
        <v>5.4316704211000003E-2</v>
      </c>
      <c r="BL14" s="70">
        <v>0</v>
      </c>
      <c r="BM14" s="70">
        <v>0</v>
      </c>
      <c r="BN14" s="70">
        <v>0</v>
      </c>
      <c r="BO14" s="70">
        <v>0</v>
      </c>
      <c r="BP14" s="70">
        <v>0</v>
      </c>
      <c r="BQ14" s="70">
        <v>0</v>
      </c>
      <c r="BR14" s="70">
        <v>0</v>
      </c>
      <c r="BS14" s="70">
        <v>0</v>
      </c>
      <c r="BT14" s="70">
        <v>0</v>
      </c>
      <c r="BU14" s="70">
        <v>0</v>
      </c>
      <c r="BV14" s="70">
        <v>0</v>
      </c>
      <c r="BW14" s="70">
        <v>0</v>
      </c>
      <c r="BX14" s="70">
        <v>2.1578948468999999E-2</v>
      </c>
      <c r="BY14" s="70">
        <v>1.9444207184000001E-2</v>
      </c>
      <c r="BZ14" s="70">
        <v>1.7441811152000001E-2</v>
      </c>
      <c r="CA14" s="70">
        <v>1.3795775773000001E-2</v>
      </c>
      <c r="CB14" s="70">
        <v>1.9300708236000001E-2</v>
      </c>
      <c r="CC14" s="70">
        <v>1.6657287132000001E-2</v>
      </c>
      <c r="CD14" s="70">
        <v>1.5848570360000001E-2</v>
      </c>
      <c r="CE14" s="70">
        <v>1.2739326536E-2</v>
      </c>
      <c r="CF14" s="70">
        <v>2.1937409450000001E-3</v>
      </c>
      <c r="CG14" s="70">
        <v>2.0889831690000002E-3</v>
      </c>
      <c r="CH14" s="70">
        <v>1.949625267E-3</v>
      </c>
      <c r="CI14" s="70">
        <v>1.783792538E-3</v>
      </c>
      <c r="CJ14" s="70">
        <v>1.0171884609999999E-3</v>
      </c>
      <c r="CK14" s="70">
        <v>9.7647776799999998E-4</v>
      </c>
      <c r="CL14" s="70">
        <v>9.4433551000000005E-4</v>
      </c>
      <c r="CM14" s="70">
        <v>9.3902913899999996E-4</v>
      </c>
    </row>
    <row r="15" spans="1:91" x14ac:dyDescent="0.25">
      <c r="A15" s="72" t="s">
        <v>260</v>
      </c>
      <c r="B15" s="72" t="s">
        <v>117</v>
      </c>
      <c r="C15" s="88">
        <f t="shared" ca="1" si="1"/>
        <v>1.8004844229749999E-2</v>
      </c>
      <c r="D15" s="88">
        <f t="shared" ca="1" si="0"/>
        <v>1.386329794525E-2</v>
      </c>
      <c r="E15" s="88">
        <f t="shared" ca="1" si="0"/>
        <v>0.16023031378175001</v>
      </c>
      <c r="F15" s="88">
        <f t="shared" ca="1" si="0"/>
        <v>9.0488414254500008E-2</v>
      </c>
      <c r="G15" s="88">
        <f t="shared" ca="1" si="0"/>
        <v>1.4837012382499998E-3</v>
      </c>
      <c r="H15" s="88">
        <f t="shared" ca="1" si="0"/>
        <v>2.9194861312249999E-2</v>
      </c>
      <c r="I15" s="88">
        <f t="shared" ca="1" si="0"/>
        <v>0.1099615845345</v>
      </c>
      <c r="J15" s="88">
        <f t="shared" ca="1" si="0"/>
        <v>7.2511909917500009E-3</v>
      </c>
      <c r="K15" s="88">
        <f t="shared" ca="1" si="0"/>
        <v>7.7149991335000003E-3</v>
      </c>
      <c r="L15" s="88">
        <f t="shared" ca="1" si="0"/>
        <v>5.6803285006000001E-2</v>
      </c>
      <c r="M15" s="88">
        <f t="shared" ca="1" si="0"/>
        <v>0</v>
      </c>
      <c r="N15" s="88">
        <f t="shared" ca="1" si="0"/>
        <v>0</v>
      </c>
      <c r="O15" s="88">
        <f t="shared" ca="1" si="0"/>
        <v>0</v>
      </c>
      <c r="P15" s="88">
        <f t="shared" ca="1" si="0"/>
        <v>1.7761361491750002E-2</v>
      </c>
      <c r="Q15" s="88">
        <f t="shared" ca="1" si="0"/>
        <v>1.5888403922250001E-2</v>
      </c>
      <c r="R15" s="88">
        <f t="shared" ca="1" si="0"/>
        <v>1.9907152997500001E-3</v>
      </c>
      <c r="S15" s="88">
        <f t="shared" ca="1" si="0"/>
        <v>9.8083136675000009E-4</v>
      </c>
      <c r="X15" s="70">
        <v>2.0661935090999999E-2</v>
      </c>
      <c r="Y15" s="70">
        <v>1.8961058919E-2</v>
      </c>
      <c r="Z15" s="70">
        <v>1.7815765914000001E-2</v>
      </c>
      <c r="AA15" s="70">
        <v>1.4580616995E-2</v>
      </c>
      <c r="AB15" s="70">
        <v>1.6810803571E-2</v>
      </c>
      <c r="AC15" s="70">
        <v>1.3922360115000001E-2</v>
      </c>
      <c r="AD15" s="70">
        <v>1.3586159404000001E-2</v>
      </c>
      <c r="AE15" s="70">
        <v>1.1133868691E-2</v>
      </c>
      <c r="AF15" s="70">
        <v>0.144536874318</v>
      </c>
      <c r="AG15" s="70">
        <v>0.16635520208999999</v>
      </c>
      <c r="AH15" s="70">
        <v>0.16767508764</v>
      </c>
      <c r="AI15" s="70">
        <v>0.16235409107900001</v>
      </c>
      <c r="AJ15" s="70">
        <v>8.6671265499000005E-2</v>
      </c>
      <c r="AK15" s="70">
        <v>9.3413892720000002E-2</v>
      </c>
      <c r="AL15" s="70">
        <v>9.2234133861999995E-2</v>
      </c>
      <c r="AM15" s="70">
        <v>8.9634364937E-2</v>
      </c>
      <c r="AN15" s="70">
        <v>1.6173966459999999E-3</v>
      </c>
      <c r="AO15" s="70">
        <v>1.5407194139999999E-3</v>
      </c>
      <c r="AP15" s="70">
        <v>1.4516531839999999E-3</v>
      </c>
      <c r="AQ15" s="70">
        <v>1.325035709E-3</v>
      </c>
      <c r="AR15" s="70">
        <v>5.2835719529999998E-2</v>
      </c>
      <c r="AS15" s="70">
        <v>2.2508005902999999E-2</v>
      </c>
      <c r="AT15" s="70">
        <v>2.0634550216000001E-2</v>
      </c>
      <c r="AU15" s="70">
        <v>2.0801169599999999E-2</v>
      </c>
      <c r="AV15" s="70">
        <v>0.123237956242</v>
      </c>
      <c r="AW15" s="70">
        <v>0.106768453933</v>
      </c>
      <c r="AX15" s="70">
        <v>0.106916098306</v>
      </c>
      <c r="AY15" s="70">
        <v>0.102923829657</v>
      </c>
      <c r="AZ15" s="70">
        <v>2.0062454470000002E-3</v>
      </c>
      <c r="BA15" s="70">
        <v>3.9118091790000002E-3</v>
      </c>
      <c r="BB15" s="70">
        <v>1.1544693405000001E-2</v>
      </c>
      <c r="BC15" s="70">
        <v>1.1542015936000001E-2</v>
      </c>
      <c r="BD15" s="70">
        <v>8.2643363889999995E-3</v>
      </c>
      <c r="BE15" s="70">
        <v>7.9728019380000004E-3</v>
      </c>
      <c r="BF15" s="70">
        <v>7.5812557559999999E-3</v>
      </c>
      <c r="BG15" s="70">
        <v>7.0416024509999996E-3</v>
      </c>
      <c r="BH15" s="70">
        <v>5.5924372261999998E-2</v>
      </c>
      <c r="BI15" s="70">
        <v>6.0033069507999998E-2</v>
      </c>
      <c r="BJ15" s="70">
        <v>5.6687550163999997E-2</v>
      </c>
      <c r="BK15" s="70">
        <v>5.4568148089999997E-2</v>
      </c>
      <c r="BL15" s="70">
        <v>0</v>
      </c>
      <c r="BM15" s="70">
        <v>0</v>
      </c>
      <c r="BN15" s="70">
        <v>0</v>
      </c>
      <c r="BO15" s="70">
        <v>0</v>
      </c>
      <c r="BP15" s="70">
        <v>0</v>
      </c>
      <c r="BQ15" s="70">
        <v>0</v>
      </c>
      <c r="BR15" s="70">
        <v>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2.1118159391000001E-2</v>
      </c>
      <c r="BY15" s="70">
        <v>1.9167825821999999E-2</v>
      </c>
      <c r="BZ15" s="70">
        <v>1.7159457805999999E-2</v>
      </c>
      <c r="CA15" s="70">
        <v>1.3600002948E-2</v>
      </c>
      <c r="CB15" s="70">
        <v>1.8897206374000001E-2</v>
      </c>
      <c r="CC15" s="70">
        <v>1.6521948798000001E-2</v>
      </c>
      <c r="CD15" s="70">
        <v>1.5566548482E-2</v>
      </c>
      <c r="CE15" s="70">
        <v>1.2567912035E-2</v>
      </c>
      <c r="CF15" s="70">
        <v>2.174125836E-3</v>
      </c>
      <c r="CG15" s="70">
        <v>2.0681774040000002E-3</v>
      </c>
      <c r="CH15" s="70">
        <v>1.946336307E-3</v>
      </c>
      <c r="CI15" s="70">
        <v>1.7742216520000001E-3</v>
      </c>
      <c r="CJ15" s="70">
        <v>1.0205196670000001E-3</v>
      </c>
      <c r="CK15" s="70">
        <v>9.8497995200000008E-4</v>
      </c>
      <c r="CL15" s="70">
        <v>9.5895834100000004E-4</v>
      </c>
      <c r="CM15" s="70">
        <v>9.58867507E-4</v>
      </c>
    </row>
    <row r="16" spans="1:91" x14ac:dyDescent="0.25">
      <c r="A16" s="72" t="s">
        <v>260</v>
      </c>
      <c r="B16" s="72" t="s">
        <v>84</v>
      </c>
      <c r="C16" s="88">
        <f t="shared" ca="1" si="1"/>
        <v>1.81355236225E-2</v>
      </c>
      <c r="D16" s="88">
        <f t="shared" ca="1" si="0"/>
        <v>1.39857289205E-2</v>
      </c>
      <c r="E16" s="88">
        <f t="shared" ca="1" si="0"/>
        <v>0.16100382182599998</v>
      </c>
      <c r="F16" s="88">
        <f t="shared" ca="1" si="0"/>
        <v>9.0973202116249999E-2</v>
      </c>
      <c r="G16" s="88">
        <f t="shared" ca="1" si="0"/>
        <v>1.493371405E-3</v>
      </c>
      <c r="H16" s="88">
        <f t="shared" ca="1" si="0"/>
        <v>2.9520265434999998E-2</v>
      </c>
      <c r="I16" s="88">
        <f t="shared" ca="1" si="0"/>
        <v>0.11060610918375</v>
      </c>
      <c r="J16" s="88">
        <f t="shared" ca="1" si="0"/>
        <v>7.3357164582499995E-3</v>
      </c>
      <c r="K16" s="88">
        <f t="shared" ca="1" si="0"/>
        <v>7.8043973712499989E-3</v>
      </c>
      <c r="L16" s="88">
        <f t="shared" ca="1" si="0"/>
        <v>5.69489228685E-2</v>
      </c>
      <c r="M16" s="88">
        <f t="shared" ca="1" si="0"/>
        <v>0</v>
      </c>
      <c r="N16" s="88">
        <f t="shared" ca="1" si="0"/>
        <v>0</v>
      </c>
      <c r="O16" s="88">
        <f t="shared" ca="1" si="0"/>
        <v>0</v>
      </c>
      <c r="P16" s="88">
        <f t="shared" ca="1" si="0"/>
        <v>1.7851714000249999E-2</v>
      </c>
      <c r="Q16" s="88">
        <f t="shared" ca="1" si="0"/>
        <v>1.5995856729000002E-2</v>
      </c>
      <c r="R16" s="88">
        <f t="shared" ca="1" si="0"/>
        <v>2.0135407274999998E-3</v>
      </c>
      <c r="S16" s="88">
        <f t="shared" ca="1" si="0"/>
        <v>9.7764481125000007E-4</v>
      </c>
      <c r="X16" s="70">
        <v>2.0941919720999999E-2</v>
      </c>
      <c r="Y16" s="70">
        <v>1.9110078001000001E-2</v>
      </c>
      <c r="Z16" s="70">
        <v>1.7890353251E-2</v>
      </c>
      <c r="AA16" s="70">
        <v>1.4599743517E-2</v>
      </c>
      <c r="AB16" s="70">
        <v>1.7063997878E-2</v>
      </c>
      <c r="AC16" s="70">
        <v>1.4066059787E-2</v>
      </c>
      <c r="AD16" s="70">
        <v>1.3653751029999999E-2</v>
      </c>
      <c r="AE16" s="70">
        <v>1.1159106986999999E-2</v>
      </c>
      <c r="AF16" s="70">
        <v>0.14494712435000001</v>
      </c>
      <c r="AG16" s="70">
        <v>0.164628577433</v>
      </c>
      <c r="AH16" s="70">
        <v>0.16988944150900001</v>
      </c>
      <c r="AI16" s="70">
        <v>0.16455014401199999</v>
      </c>
      <c r="AJ16" s="70">
        <v>8.7068950377999998E-2</v>
      </c>
      <c r="AK16" s="70">
        <v>9.2906490174999995E-2</v>
      </c>
      <c r="AL16" s="70">
        <v>9.3257595210000002E-2</v>
      </c>
      <c r="AM16" s="70">
        <v>9.0659772701999999E-2</v>
      </c>
      <c r="AN16" s="70">
        <v>1.627549404E-3</v>
      </c>
      <c r="AO16" s="70">
        <v>1.552036908E-3</v>
      </c>
      <c r="AP16" s="70">
        <v>1.460686069E-3</v>
      </c>
      <c r="AQ16" s="70">
        <v>1.3332132390000001E-3</v>
      </c>
      <c r="AR16" s="70">
        <v>5.3250308803000003E-2</v>
      </c>
      <c r="AS16" s="70">
        <v>2.2795005186E-2</v>
      </c>
      <c r="AT16" s="70">
        <v>2.0924416525999998E-2</v>
      </c>
      <c r="AU16" s="70">
        <v>2.1111331224999998E-2</v>
      </c>
      <c r="AV16" s="70">
        <v>0.123509825551</v>
      </c>
      <c r="AW16" s="70">
        <v>0.106351027684</v>
      </c>
      <c r="AX16" s="70">
        <v>0.10828618380799999</v>
      </c>
      <c r="AY16" s="70">
        <v>0.10427739969200001</v>
      </c>
      <c r="AZ16" s="70">
        <v>2.0398656139999998E-3</v>
      </c>
      <c r="BA16" s="70">
        <v>3.9683366809999997E-3</v>
      </c>
      <c r="BB16" s="70">
        <v>1.1670516202000001E-2</v>
      </c>
      <c r="BC16" s="70">
        <v>1.1664147336E-2</v>
      </c>
      <c r="BD16" s="70">
        <v>8.3584185659999997E-3</v>
      </c>
      <c r="BE16" s="70">
        <v>8.0741200499999995E-3</v>
      </c>
      <c r="BF16" s="70">
        <v>7.664901002E-3</v>
      </c>
      <c r="BG16" s="70">
        <v>7.1201498669999997E-3</v>
      </c>
      <c r="BH16" s="70">
        <v>5.6012875535999998E-2</v>
      </c>
      <c r="BI16" s="70">
        <v>5.9582785688000003E-2</v>
      </c>
      <c r="BJ16" s="70">
        <v>5.7158303716000003E-2</v>
      </c>
      <c r="BK16" s="70">
        <v>5.5041726534000003E-2</v>
      </c>
      <c r="BL16" s="70">
        <v>0</v>
      </c>
      <c r="BM16" s="70">
        <v>0</v>
      </c>
      <c r="BN16" s="70">
        <v>0</v>
      </c>
      <c r="BO16" s="70">
        <v>0</v>
      </c>
      <c r="BP16" s="70">
        <v>0</v>
      </c>
      <c r="BQ16" s="70">
        <v>0</v>
      </c>
      <c r="BR16" s="70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2.1372420765999999E-2</v>
      </c>
      <c r="BY16" s="70">
        <v>1.9245167899999999E-2</v>
      </c>
      <c r="BZ16" s="70">
        <v>1.7202706089E-2</v>
      </c>
      <c r="CA16" s="70">
        <v>1.3586561246E-2</v>
      </c>
      <c r="CB16" s="70">
        <v>1.9155866114000001E-2</v>
      </c>
      <c r="CC16" s="70">
        <v>1.6641689809E-2</v>
      </c>
      <c r="CD16" s="70">
        <v>1.5618607184999999E-2</v>
      </c>
      <c r="CE16" s="70">
        <v>1.2567263808000001E-2</v>
      </c>
      <c r="CF16" s="70">
        <v>2.1987930399999999E-3</v>
      </c>
      <c r="CG16" s="70">
        <v>2.093887649E-3</v>
      </c>
      <c r="CH16" s="70">
        <v>1.9675314740000001E-3</v>
      </c>
      <c r="CI16" s="70">
        <v>1.7939507469999999E-3</v>
      </c>
      <c r="CJ16" s="70">
        <v>1.027970825E-3</v>
      </c>
      <c r="CK16" s="70">
        <v>9.9312429700000007E-4</v>
      </c>
      <c r="CL16" s="70">
        <v>9.4711774999999996E-4</v>
      </c>
      <c r="CM16" s="70">
        <v>9.4236637299999996E-4</v>
      </c>
    </row>
    <row r="17" spans="1:91" x14ac:dyDescent="0.25">
      <c r="A17" s="72" t="s">
        <v>260</v>
      </c>
      <c r="B17" s="72" t="s">
        <v>85</v>
      </c>
      <c r="C17" s="88">
        <f t="shared" ca="1" si="1"/>
        <v>1.9185802488750001E-2</v>
      </c>
      <c r="D17" s="88">
        <f t="shared" ca="1" si="0"/>
        <v>1.485600817175E-2</v>
      </c>
      <c r="E17" s="88">
        <f t="shared" ca="1" si="0"/>
        <v>0.17107418371899996</v>
      </c>
      <c r="F17" s="88">
        <f t="shared" ca="1" si="0"/>
        <v>9.6690754406999993E-2</v>
      </c>
      <c r="G17" s="88">
        <f t="shared" ca="1" si="0"/>
        <v>1.5827912085000001E-3</v>
      </c>
      <c r="H17" s="88">
        <f t="shared" ca="1" si="0"/>
        <v>3.2524649123499998E-2</v>
      </c>
      <c r="I17" s="88">
        <f t="shared" ca="1" si="0"/>
        <v>0.11848033748424999</v>
      </c>
      <c r="J17" s="88">
        <f t="shared" ca="1" si="0"/>
        <v>7.8126801305000004E-3</v>
      </c>
      <c r="K17" s="88">
        <f t="shared" ca="1" si="0"/>
        <v>8.2732671342499991E-3</v>
      </c>
      <c r="L17" s="88">
        <f t="shared" ca="1" si="0"/>
        <v>6.0568472589500003E-2</v>
      </c>
      <c r="M17" s="88">
        <f t="shared" ca="1" si="0"/>
        <v>0</v>
      </c>
      <c r="N17" s="88">
        <f t="shared" ca="1" si="0"/>
        <v>0</v>
      </c>
      <c r="O17" s="88">
        <f t="shared" ca="1" si="0"/>
        <v>0</v>
      </c>
      <c r="P17" s="88">
        <f t="shared" ca="1" si="0"/>
        <v>1.8875967665999999E-2</v>
      </c>
      <c r="Q17" s="88">
        <f t="shared" ca="1" si="0"/>
        <v>1.6958882269750002E-2</v>
      </c>
      <c r="R17" s="88">
        <f t="shared" ca="1" si="0"/>
        <v>2.1298737339999997E-3</v>
      </c>
      <c r="S17" s="88">
        <f t="shared" ca="1" si="0"/>
        <v>1.035223611E-3</v>
      </c>
      <c r="X17" s="70">
        <v>2.2364014004999998E-2</v>
      </c>
      <c r="Y17" s="70">
        <v>2.0192734266E-2</v>
      </c>
      <c r="Z17" s="70">
        <v>1.8865479922000002E-2</v>
      </c>
      <c r="AA17" s="70">
        <v>1.5320981762E-2</v>
      </c>
      <c r="AB17" s="70">
        <v>1.8349890396000001E-2</v>
      </c>
      <c r="AC17" s="70">
        <v>1.4829547937E-2</v>
      </c>
      <c r="AD17" s="70">
        <v>1.4513495144000001E-2</v>
      </c>
      <c r="AE17" s="70">
        <v>1.173109921E-2</v>
      </c>
      <c r="AF17" s="70">
        <v>0.15529915163800001</v>
      </c>
      <c r="AG17" s="70">
        <v>0.17435879537599999</v>
      </c>
      <c r="AH17" s="70">
        <v>0.17970056309999999</v>
      </c>
      <c r="AI17" s="70">
        <v>0.17493822476199999</v>
      </c>
      <c r="AJ17" s="70">
        <v>9.3201819899000005E-2</v>
      </c>
      <c r="AK17" s="70">
        <v>9.8679828878999995E-2</v>
      </c>
      <c r="AL17" s="70">
        <v>9.8620933559000007E-2</v>
      </c>
      <c r="AM17" s="70">
        <v>9.6260435290999993E-2</v>
      </c>
      <c r="AN17" s="70">
        <v>1.7286608290000001E-3</v>
      </c>
      <c r="AO17" s="70">
        <v>1.649733384E-3</v>
      </c>
      <c r="AP17" s="70">
        <v>1.537187764E-3</v>
      </c>
      <c r="AQ17" s="70">
        <v>1.4155828569999999E-3</v>
      </c>
      <c r="AR17" s="70">
        <v>6.0829632988000003E-2</v>
      </c>
      <c r="AS17" s="70">
        <v>2.4428716235000002E-2</v>
      </c>
      <c r="AT17" s="70">
        <v>2.2222921528000001E-2</v>
      </c>
      <c r="AU17" s="70">
        <v>2.2617325742999999E-2</v>
      </c>
      <c r="AV17" s="70">
        <v>0.13594817205000001</v>
      </c>
      <c r="AW17" s="70">
        <v>0.112591308739</v>
      </c>
      <c r="AX17" s="70">
        <v>0.114536140117</v>
      </c>
      <c r="AY17" s="70">
        <v>0.110845729031</v>
      </c>
      <c r="AZ17" s="70">
        <v>2.2465883129999999E-3</v>
      </c>
      <c r="BA17" s="70">
        <v>4.2379479320000003E-3</v>
      </c>
      <c r="BB17" s="70">
        <v>1.2364106979999999E-2</v>
      </c>
      <c r="BC17" s="70">
        <v>1.2402077297E-2</v>
      </c>
      <c r="BD17" s="70">
        <v>8.8980455599999998E-3</v>
      </c>
      <c r="BE17" s="70">
        <v>8.5786559619999998E-3</v>
      </c>
      <c r="BF17" s="70">
        <v>8.0614529839999997E-3</v>
      </c>
      <c r="BG17" s="70">
        <v>7.5549140309999997E-3</v>
      </c>
      <c r="BH17" s="70">
        <v>6.0005111951000001E-2</v>
      </c>
      <c r="BI17" s="70">
        <v>6.3610788890000006E-2</v>
      </c>
      <c r="BJ17" s="70">
        <v>6.0322376353000001E-2</v>
      </c>
      <c r="BK17" s="70">
        <v>5.8335613164000003E-2</v>
      </c>
      <c r="BL17" s="70">
        <v>0</v>
      </c>
      <c r="BM17" s="70">
        <v>0</v>
      </c>
      <c r="BN17" s="70">
        <v>0</v>
      </c>
      <c r="BO17" s="70">
        <v>0</v>
      </c>
      <c r="BP17" s="70">
        <v>0</v>
      </c>
      <c r="BQ17" s="70">
        <v>0</v>
      </c>
      <c r="BR17" s="70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2.2771144263E-2</v>
      </c>
      <c r="BY17" s="70">
        <v>2.0443773562000001E-2</v>
      </c>
      <c r="BZ17" s="70">
        <v>1.8078119255E-2</v>
      </c>
      <c r="CA17" s="70">
        <v>1.4210833584E-2</v>
      </c>
      <c r="CB17" s="70">
        <v>2.0498353298999999E-2</v>
      </c>
      <c r="CC17" s="70">
        <v>1.7600964258999999E-2</v>
      </c>
      <c r="CD17" s="70">
        <v>1.6542886619999999E-2</v>
      </c>
      <c r="CE17" s="70">
        <v>1.3193324901E-2</v>
      </c>
      <c r="CF17" s="70">
        <v>2.3304948740000002E-3</v>
      </c>
      <c r="CG17" s="70">
        <v>2.2211097369999998E-3</v>
      </c>
      <c r="CH17" s="70">
        <v>2.0669206339999999E-3</v>
      </c>
      <c r="CI17" s="70">
        <v>1.900969691E-3</v>
      </c>
      <c r="CJ17" s="70">
        <v>1.0803050760000001E-3</v>
      </c>
      <c r="CK17" s="70">
        <v>1.0443936239999999E-3</v>
      </c>
      <c r="CL17" s="70">
        <v>1.007308213E-3</v>
      </c>
      <c r="CM17" s="70">
        <v>1.008887531E-3</v>
      </c>
    </row>
    <row r="18" spans="1:91" x14ac:dyDescent="0.25">
      <c r="A18" s="72" t="s">
        <v>260</v>
      </c>
      <c r="B18" s="72" t="s">
        <v>113</v>
      </c>
      <c r="C18" s="88">
        <f t="shared" ca="1" si="1"/>
        <v>6.6341206857499996E-3</v>
      </c>
      <c r="D18" s="88">
        <f t="shared" ca="1" si="0"/>
        <v>5.2725815504999999E-3</v>
      </c>
      <c r="E18" s="88">
        <f t="shared" ca="1" si="0"/>
        <v>4.5867170068999999E-2</v>
      </c>
      <c r="F18" s="88">
        <f t="shared" ca="1" si="0"/>
        <v>2.7789121871499997E-2</v>
      </c>
      <c r="G18" s="88">
        <f t="shared" ca="1" si="0"/>
        <v>5.210074279999999E-4</v>
      </c>
      <c r="H18" s="88">
        <f t="shared" ca="1" si="0"/>
        <v>1.300563741125E-2</v>
      </c>
      <c r="I18" s="88">
        <f t="shared" ca="1" si="0"/>
        <v>3.5462480264500003E-2</v>
      </c>
      <c r="J18" s="88">
        <f t="shared" ca="1" si="0"/>
        <v>8.6140955674999999E-4</v>
      </c>
      <c r="K18" s="88">
        <f t="shared" ca="1" si="0"/>
        <v>2.7156262862500003E-3</v>
      </c>
      <c r="L18" s="88">
        <f t="shared" ca="1" si="0"/>
        <v>1.7901290989000004E-2</v>
      </c>
      <c r="M18" s="88">
        <f t="shared" ca="1" si="0"/>
        <v>0</v>
      </c>
      <c r="N18" s="88">
        <f t="shared" ca="1" si="0"/>
        <v>0</v>
      </c>
      <c r="O18" s="88">
        <f t="shared" ca="1" si="0"/>
        <v>0</v>
      </c>
      <c r="P18" s="88">
        <f t="shared" ca="1" si="0"/>
        <v>6.7761840897499993E-3</v>
      </c>
      <c r="Q18" s="88">
        <f t="shared" ca="1" si="0"/>
        <v>6.0291203914999997E-3</v>
      </c>
      <c r="R18" s="88">
        <f t="shared" ca="1" si="0"/>
        <v>7.1146015050000007E-4</v>
      </c>
      <c r="S18" s="88">
        <f t="shared" ca="1" si="0"/>
        <v>3.71309694E-4</v>
      </c>
      <c r="X18" s="70">
        <v>1.9358711535E-2</v>
      </c>
      <c r="Y18" s="70">
        <v>6.5679684449999999E-3</v>
      </c>
      <c r="Z18" s="70">
        <v>0</v>
      </c>
      <c r="AA18" s="70">
        <v>6.0980276299999999E-4</v>
      </c>
      <c r="AB18" s="70">
        <v>1.5904125722E-2</v>
      </c>
      <c r="AC18" s="70">
        <v>4.7022813059999996E-3</v>
      </c>
      <c r="AD18" s="70">
        <v>0</v>
      </c>
      <c r="AE18" s="70">
        <v>4.8391917399999998E-4</v>
      </c>
      <c r="AF18" s="70">
        <v>0.129043772261</v>
      </c>
      <c r="AG18" s="70">
        <v>4.9182625682999997E-2</v>
      </c>
      <c r="AH18" s="70">
        <v>0</v>
      </c>
      <c r="AI18" s="70">
        <v>5.2422823320000004E-3</v>
      </c>
      <c r="AJ18" s="70">
        <v>7.8731609071999997E-2</v>
      </c>
      <c r="AK18" s="70">
        <v>2.952012851E-2</v>
      </c>
      <c r="AL18" s="70">
        <v>0</v>
      </c>
      <c r="AM18" s="70">
        <v>2.9047499040000002E-3</v>
      </c>
      <c r="AN18" s="70">
        <v>1.5060882499999999E-3</v>
      </c>
      <c r="AO18" s="70">
        <v>5.3631384099999996E-4</v>
      </c>
      <c r="AP18" s="70">
        <v>0</v>
      </c>
      <c r="AQ18" s="70">
        <v>4.1627620999999998E-5</v>
      </c>
      <c r="AR18" s="70">
        <v>4.2896388325E-2</v>
      </c>
      <c r="AS18" s="70">
        <v>8.5725043509999998E-3</v>
      </c>
      <c r="AT18" s="70">
        <v>0</v>
      </c>
      <c r="AU18" s="70">
        <v>5.5365696899999995E-4</v>
      </c>
      <c r="AV18" s="70">
        <v>0.105443362103</v>
      </c>
      <c r="AW18" s="70">
        <v>3.3109632217000001E-2</v>
      </c>
      <c r="AX18" s="70">
        <v>0</v>
      </c>
      <c r="AY18" s="70">
        <v>3.296926738E-3</v>
      </c>
      <c r="AZ18" s="70">
        <v>2.2424060589999999E-3</v>
      </c>
      <c r="BA18" s="70">
        <v>8.3462602899999998E-4</v>
      </c>
      <c r="BB18" s="70">
        <v>0</v>
      </c>
      <c r="BC18" s="70">
        <v>3.6860613899999999E-4</v>
      </c>
      <c r="BD18" s="70">
        <v>7.7566723420000004E-3</v>
      </c>
      <c r="BE18" s="70">
        <v>2.8848300539999999E-3</v>
      </c>
      <c r="BF18" s="70">
        <v>0</v>
      </c>
      <c r="BG18" s="70">
        <v>2.21002749E-4</v>
      </c>
      <c r="BH18" s="70">
        <v>5.0180526203000002E-2</v>
      </c>
      <c r="BI18" s="70">
        <v>1.9630315565000001E-2</v>
      </c>
      <c r="BJ18" s="70">
        <v>0</v>
      </c>
      <c r="BK18" s="70">
        <v>1.794322188E-3</v>
      </c>
      <c r="BL18" s="70">
        <v>0</v>
      </c>
      <c r="BM18" s="70">
        <v>0</v>
      </c>
      <c r="BN18" s="70">
        <v>0</v>
      </c>
      <c r="BO18" s="70">
        <v>0</v>
      </c>
      <c r="BP18" s="70">
        <v>0</v>
      </c>
      <c r="BQ18" s="70">
        <v>0</v>
      </c>
      <c r="BR18" s="70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1.9727681234999999E-2</v>
      </c>
      <c r="BY18" s="70">
        <v>6.7807569760000002E-3</v>
      </c>
      <c r="BZ18" s="70">
        <v>0</v>
      </c>
      <c r="CA18" s="70">
        <v>5.9629814800000005E-4</v>
      </c>
      <c r="CB18" s="70">
        <v>1.7892213638000001E-2</v>
      </c>
      <c r="CC18" s="70">
        <v>5.6683630859999997E-3</v>
      </c>
      <c r="CD18" s="70">
        <v>0</v>
      </c>
      <c r="CE18" s="70">
        <v>5.5590484199999997E-4</v>
      </c>
      <c r="CF18" s="70">
        <v>2.044072887E-3</v>
      </c>
      <c r="CG18" s="70">
        <v>7.4856899700000005E-4</v>
      </c>
      <c r="CH18" s="70">
        <v>0</v>
      </c>
      <c r="CI18" s="70">
        <v>5.3198717999999999E-5</v>
      </c>
      <c r="CJ18" s="70">
        <v>1.074253563E-3</v>
      </c>
      <c r="CK18" s="70">
        <v>3.7704492E-4</v>
      </c>
      <c r="CL18" s="70">
        <v>0</v>
      </c>
      <c r="CM18" s="70">
        <v>3.3940292999999998E-5</v>
      </c>
    </row>
    <row r="19" spans="1:91" x14ac:dyDescent="0.25">
      <c r="A19" s="72" t="s">
        <v>260</v>
      </c>
      <c r="B19" s="72" t="s">
        <v>98</v>
      </c>
      <c r="C19" s="88">
        <f t="shared" ca="1" si="1"/>
        <v>1.9788000233500001E-2</v>
      </c>
      <c r="D19" s="88">
        <f t="shared" ca="1" si="0"/>
        <v>1.700995320675E-2</v>
      </c>
      <c r="E19" s="88">
        <f t="shared" ca="1" si="0"/>
        <v>0</v>
      </c>
      <c r="F19" s="88">
        <f t="shared" ca="1" si="0"/>
        <v>0</v>
      </c>
      <c r="G19" s="88">
        <f t="shared" ca="1" si="0"/>
        <v>1.5006632010000002E-3</v>
      </c>
      <c r="H19" s="88">
        <f t="shared" ca="1" si="0"/>
        <v>1.7790012673E-2</v>
      </c>
      <c r="I19" s="88">
        <f t="shared" ca="1" si="0"/>
        <v>1.9818364995000002E-3</v>
      </c>
      <c r="J19" s="88">
        <f t="shared" ca="1" si="0"/>
        <v>0.28536795211924998</v>
      </c>
      <c r="K19" s="88">
        <f t="shared" ca="1" si="0"/>
        <v>0</v>
      </c>
      <c r="L19" s="88">
        <f t="shared" ca="1" si="0"/>
        <v>0</v>
      </c>
      <c r="M19" s="88">
        <f t="shared" ca="1" si="0"/>
        <v>4.3330105738999994E-2</v>
      </c>
      <c r="N19" s="88">
        <f t="shared" ca="1" si="0"/>
        <v>0</v>
      </c>
      <c r="O19" s="88">
        <f t="shared" ca="1" si="0"/>
        <v>0</v>
      </c>
      <c r="P19" s="88">
        <f t="shared" ca="1" si="0"/>
        <v>1.9001836264499999E-2</v>
      </c>
      <c r="Q19" s="88">
        <f t="shared" ca="1" si="0"/>
        <v>1.8100088970249999E-2</v>
      </c>
      <c r="R19" s="88">
        <f t="shared" ca="1" si="0"/>
        <v>2.0238474342500002E-3</v>
      </c>
      <c r="S19" s="88">
        <f t="shared" ref="D19:S35" ca="1" si="2">AVERAGE(OFFSET($X19,0,4*S$2-4,1,4))</f>
        <v>1.00479713425E-3</v>
      </c>
      <c r="X19" s="70">
        <v>2.2652203773999999E-2</v>
      </c>
      <c r="Y19" s="70">
        <v>2.1413051066E-2</v>
      </c>
      <c r="Z19" s="70">
        <v>1.9054943105E-2</v>
      </c>
      <c r="AA19" s="70">
        <v>1.6031802989000001E-2</v>
      </c>
      <c r="AB19" s="70">
        <v>2.0019036298E-2</v>
      </c>
      <c r="AC19" s="70">
        <v>1.8477684899999999E-2</v>
      </c>
      <c r="AD19" s="70">
        <v>1.6072823585E-2</v>
      </c>
      <c r="AE19" s="70">
        <v>1.3470268044E-2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0">
        <v>0</v>
      </c>
      <c r="AN19" s="70">
        <v>1.6424727640000001E-3</v>
      </c>
      <c r="AO19" s="70">
        <v>1.5653933050000001E-3</v>
      </c>
      <c r="AP19" s="70">
        <v>1.4519738600000001E-3</v>
      </c>
      <c r="AQ19" s="70">
        <v>1.3428128750000001E-3</v>
      </c>
      <c r="AR19" s="70">
        <v>1.3525734219E-2</v>
      </c>
      <c r="AS19" s="70">
        <v>1.9618459277000001E-2</v>
      </c>
      <c r="AT19" s="70">
        <v>1.9076921640000001E-2</v>
      </c>
      <c r="AU19" s="70">
        <v>1.8938935556E-2</v>
      </c>
      <c r="AV19" s="70">
        <v>8.3022992400000003E-4</v>
      </c>
      <c r="AW19" s="70">
        <v>2.2140361139999999E-3</v>
      </c>
      <c r="AX19" s="70">
        <v>2.4978837910000001E-3</v>
      </c>
      <c r="AY19" s="70">
        <v>2.3851961690000002E-3</v>
      </c>
      <c r="AZ19" s="70">
        <v>0.42207269381200002</v>
      </c>
      <c r="BA19" s="70">
        <v>0.347589232001</v>
      </c>
      <c r="BB19" s="70">
        <v>0.191516104198</v>
      </c>
      <c r="BC19" s="70">
        <v>0.180293778466</v>
      </c>
      <c r="BD19" s="70">
        <v>0</v>
      </c>
      <c r="BE19" s="70">
        <v>0</v>
      </c>
      <c r="BF19" s="70">
        <v>0</v>
      </c>
      <c r="BG19" s="70">
        <v>0</v>
      </c>
      <c r="BH19" s="70">
        <v>0</v>
      </c>
      <c r="BI19" s="70">
        <v>0</v>
      </c>
      <c r="BJ19" s="70">
        <v>0</v>
      </c>
      <c r="BK19" s="70">
        <v>0</v>
      </c>
      <c r="BL19" s="70">
        <v>5.1948110849000001E-2</v>
      </c>
      <c r="BM19" s="70">
        <v>4.4160666635999997E-2</v>
      </c>
      <c r="BN19" s="70">
        <v>4.0265694928000001E-2</v>
      </c>
      <c r="BO19" s="70">
        <v>3.6945950542999997E-2</v>
      </c>
      <c r="BP19" s="70">
        <v>0</v>
      </c>
      <c r="BQ19" s="70">
        <v>0</v>
      </c>
      <c r="BR19" s="70">
        <v>0</v>
      </c>
      <c r="BS19" s="70">
        <v>0</v>
      </c>
      <c r="BT19" s="70">
        <v>0</v>
      </c>
      <c r="BU19" s="70">
        <v>0</v>
      </c>
      <c r="BV19" s="70">
        <v>0</v>
      </c>
      <c r="BW19" s="70">
        <v>0</v>
      </c>
      <c r="BX19" s="70">
        <v>2.265813136E-2</v>
      </c>
      <c r="BY19" s="70">
        <v>2.0995246948E-2</v>
      </c>
      <c r="BZ19" s="70">
        <v>1.7828019979E-2</v>
      </c>
      <c r="CA19" s="70">
        <v>1.4525946771E-2</v>
      </c>
      <c r="CB19" s="70">
        <v>2.1272644896999999E-2</v>
      </c>
      <c r="CC19" s="70">
        <v>1.9672340805999999E-2</v>
      </c>
      <c r="CD19" s="70">
        <v>1.7206330490000001E-2</v>
      </c>
      <c r="CE19" s="70">
        <v>1.4249039688000001E-2</v>
      </c>
      <c r="CF19" s="70">
        <v>2.2190658389999998E-3</v>
      </c>
      <c r="CG19" s="70">
        <v>2.1121139620000002E-3</v>
      </c>
      <c r="CH19" s="70">
        <v>1.9569739709999999E-3</v>
      </c>
      <c r="CI19" s="70">
        <v>1.807235965E-3</v>
      </c>
      <c r="CJ19" s="70">
        <v>1.050349185E-3</v>
      </c>
      <c r="CK19" s="70">
        <v>1.012063739E-3</v>
      </c>
      <c r="CL19" s="70">
        <v>9.74542166E-4</v>
      </c>
      <c r="CM19" s="70">
        <v>9.8223344700000006E-4</v>
      </c>
    </row>
    <row r="20" spans="1:91" x14ac:dyDescent="0.25">
      <c r="A20" s="72" t="s">
        <v>260</v>
      </c>
      <c r="B20" s="72" t="s">
        <v>124</v>
      </c>
      <c r="C20" s="88">
        <f t="shared" ca="1" si="1"/>
        <v>7.6998140500000005E-5</v>
      </c>
      <c r="D20" s="88">
        <f t="shared" ca="1" si="2"/>
        <v>6.5659526250000001E-5</v>
      </c>
      <c r="E20" s="88">
        <f t="shared" ca="1" si="2"/>
        <v>0</v>
      </c>
      <c r="F20" s="88">
        <f t="shared" ca="1" si="2"/>
        <v>0</v>
      </c>
      <c r="G20" s="88">
        <f t="shared" ca="1" si="2"/>
        <v>0</v>
      </c>
      <c r="H20" s="88">
        <f t="shared" ca="1" si="2"/>
        <v>6.5258523749999999E-5</v>
      </c>
      <c r="I20" s="88">
        <f t="shared" ca="1" si="2"/>
        <v>0</v>
      </c>
      <c r="J20" s="88">
        <f t="shared" ca="1" si="2"/>
        <v>1.007226215E-3</v>
      </c>
      <c r="K20" s="88">
        <f t="shared" ca="1" si="2"/>
        <v>0</v>
      </c>
      <c r="L20" s="88">
        <f t="shared" ca="1" si="2"/>
        <v>0</v>
      </c>
      <c r="M20" s="88">
        <f t="shared" ca="1" si="2"/>
        <v>1.5775668950000001E-4</v>
      </c>
      <c r="N20" s="88">
        <f t="shared" ca="1" si="2"/>
        <v>0</v>
      </c>
      <c r="O20" s="88">
        <f t="shared" ca="1" si="2"/>
        <v>0</v>
      </c>
      <c r="P20" s="88">
        <f t="shared" ca="1" si="2"/>
        <v>7.5533405250000004E-5</v>
      </c>
      <c r="Q20" s="88">
        <f t="shared" ca="1" si="2"/>
        <v>7.0484216250000001E-5</v>
      </c>
      <c r="R20" s="88">
        <f t="shared" ca="1" si="2"/>
        <v>8.0029967499999989E-6</v>
      </c>
      <c r="S20" s="88">
        <f t="shared" ca="1" si="2"/>
        <v>3.4521093139999997E-3</v>
      </c>
      <c r="X20" s="70">
        <v>8.4366766999999996E-5</v>
      </c>
      <c r="Y20" s="70">
        <v>8.1780751000000001E-5</v>
      </c>
      <c r="Z20" s="70">
        <v>7.5773877E-5</v>
      </c>
      <c r="AA20" s="70">
        <v>6.6071166999999995E-5</v>
      </c>
      <c r="AB20" s="70">
        <v>7.4065383000000004E-5</v>
      </c>
      <c r="AC20" s="70">
        <v>6.9798756999999996E-5</v>
      </c>
      <c r="AD20" s="70">
        <v>6.3453710999999995E-5</v>
      </c>
      <c r="AE20" s="70">
        <v>5.5320254E-5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0">
        <v>5.4757833999999999E-5</v>
      </c>
      <c r="AS20" s="70">
        <v>7.1902632999999995E-5</v>
      </c>
      <c r="AT20" s="70">
        <v>6.8488915999999998E-5</v>
      </c>
      <c r="AU20" s="70">
        <v>6.5884711999999996E-5</v>
      </c>
      <c r="AV20" s="70">
        <v>0</v>
      </c>
      <c r="AW20" s="70">
        <v>0</v>
      </c>
      <c r="AX20" s="70">
        <v>0</v>
      </c>
      <c r="AY20" s="70">
        <v>0</v>
      </c>
      <c r="AZ20" s="70">
        <v>1.4879128019999999E-3</v>
      </c>
      <c r="BA20" s="70">
        <v>1.2084379799999999E-3</v>
      </c>
      <c r="BB20" s="70">
        <v>6.8573676400000003E-4</v>
      </c>
      <c r="BC20" s="70">
        <v>6.4681731399999999E-4</v>
      </c>
      <c r="BD20" s="70">
        <v>0</v>
      </c>
      <c r="BE20" s="70">
        <v>0</v>
      </c>
      <c r="BF20" s="70">
        <v>0</v>
      </c>
      <c r="BG20" s="70">
        <v>0</v>
      </c>
      <c r="BH20" s="70">
        <v>0</v>
      </c>
      <c r="BI20" s="70">
        <v>0</v>
      </c>
      <c r="BJ20" s="70">
        <v>0</v>
      </c>
      <c r="BK20" s="70">
        <v>0</v>
      </c>
      <c r="BL20" s="70">
        <v>1.8452786000000001E-4</v>
      </c>
      <c r="BM20" s="70">
        <v>1.5847644499999999E-4</v>
      </c>
      <c r="BN20" s="70">
        <v>1.4974621199999999E-4</v>
      </c>
      <c r="BO20" s="70">
        <v>1.3827624099999999E-4</v>
      </c>
      <c r="BP20" s="70">
        <v>0</v>
      </c>
      <c r="BQ20" s="70">
        <v>0</v>
      </c>
      <c r="BR20" s="70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v>0</v>
      </c>
      <c r="BX20" s="70">
        <v>8.5913990000000004E-5</v>
      </c>
      <c r="BY20" s="70">
        <v>8.1531752000000006E-5</v>
      </c>
      <c r="BZ20" s="70">
        <v>7.3201883000000001E-5</v>
      </c>
      <c r="CA20" s="70">
        <v>6.1485996000000003E-5</v>
      </c>
      <c r="CB20" s="70">
        <v>7.8745344E-5</v>
      </c>
      <c r="CC20" s="70">
        <v>7.5100049000000003E-5</v>
      </c>
      <c r="CD20" s="70">
        <v>6.8713937000000001E-5</v>
      </c>
      <c r="CE20" s="70">
        <v>5.9377535000000001E-5</v>
      </c>
      <c r="CF20" s="70">
        <v>8.7441610000000001E-6</v>
      </c>
      <c r="CG20" s="70">
        <v>8.3133250000000006E-6</v>
      </c>
      <c r="CH20" s="70">
        <v>7.8340529999999999E-6</v>
      </c>
      <c r="CI20" s="70">
        <v>7.1204480000000001E-6</v>
      </c>
      <c r="CJ20" s="70">
        <v>4.3638655369999998E-3</v>
      </c>
      <c r="CK20" s="70">
        <v>3.9790701439999998E-3</v>
      </c>
      <c r="CL20" s="70">
        <v>3.490570143E-3</v>
      </c>
      <c r="CM20" s="70">
        <v>1.9749314320000001E-3</v>
      </c>
    </row>
    <row r="21" spans="1:91" x14ac:dyDescent="0.25">
      <c r="A21" s="72" t="s">
        <v>260</v>
      </c>
      <c r="B21" s="72" t="s">
        <v>167</v>
      </c>
      <c r="C21" s="88">
        <f t="shared" ca="1" si="1"/>
        <v>2.1787510497499997E-3</v>
      </c>
      <c r="D21" s="88">
        <f t="shared" ca="1" si="2"/>
        <v>1.83130195575E-3</v>
      </c>
      <c r="E21" s="88">
        <f t="shared" ca="1" si="2"/>
        <v>0</v>
      </c>
      <c r="F21" s="88">
        <f t="shared" ca="1" si="2"/>
        <v>0</v>
      </c>
      <c r="G21" s="88">
        <f t="shared" ca="1" si="2"/>
        <v>1.6954258924999999E-4</v>
      </c>
      <c r="H21" s="88">
        <f t="shared" ca="1" si="2"/>
        <v>2.30529426475E-3</v>
      </c>
      <c r="I21" s="88">
        <f t="shared" ca="1" si="2"/>
        <v>3.0673093075000003E-4</v>
      </c>
      <c r="J21" s="88">
        <f t="shared" ca="1" si="2"/>
        <v>1.5092775315000001E-3</v>
      </c>
      <c r="K21" s="88">
        <f t="shared" ca="1" si="2"/>
        <v>9.0113054599999997E-4</v>
      </c>
      <c r="L21" s="88">
        <f t="shared" ca="1" si="2"/>
        <v>0</v>
      </c>
      <c r="M21" s="88">
        <f t="shared" ca="1" si="2"/>
        <v>4.6912870252500006E-3</v>
      </c>
      <c r="N21" s="88">
        <f t="shared" ca="1" si="2"/>
        <v>0</v>
      </c>
      <c r="O21" s="88">
        <f t="shared" ca="1" si="2"/>
        <v>0</v>
      </c>
      <c r="P21" s="88">
        <f t="shared" ca="1" si="2"/>
        <v>2.0061814607499999E-3</v>
      </c>
      <c r="Q21" s="88">
        <f t="shared" ca="1" si="2"/>
        <v>1.9478003415000001E-3</v>
      </c>
      <c r="R21" s="88">
        <f t="shared" ca="1" si="2"/>
        <v>2.5132135674999997E-4</v>
      </c>
      <c r="S21" s="88">
        <f t="shared" ca="1" si="2"/>
        <v>1.3075950850000001E-4</v>
      </c>
      <c r="X21" s="70">
        <v>0</v>
      </c>
      <c r="Y21" s="70">
        <v>0</v>
      </c>
      <c r="Z21" s="70">
        <v>4.8992071079999996E-3</v>
      </c>
      <c r="AA21" s="70">
        <v>3.8157970910000002E-3</v>
      </c>
      <c r="AB21" s="70">
        <v>0</v>
      </c>
      <c r="AC21" s="70">
        <v>0</v>
      </c>
      <c r="AD21" s="70">
        <v>4.1117582369999996E-3</v>
      </c>
      <c r="AE21" s="70">
        <v>3.213449586E-3</v>
      </c>
      <c r="AF21" s="70">
        <v>0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0">
        <v>0</v>
      </c>
      <c r="AN21" s="70">
        <v>0</v>
      </c>
      <c r="AO21" s="70">
        <v>0</v>
      </c>
      <c r="AP21" s="70">
        <v>3.5870415199999999E-4</v>
      </c>
      <c r="AQ21" s="70">
        <v>3.1946620500000001E-4</v>
      </c>
      <c r="AR21" s="70">
        <v>0</v>
      </c>
      <c r="AS21" s="70">
        <v>0</v>
      </c>
      <c r="AT21" s="70">
        <v>4.5794803750000002E-3</v>
      </c>
      <c r="AU21" s="70">
        <v>4.6416966839999997E-3</v>
      </c>
      <c r="AV21" s="70">
        <v>0</v>
      </c>
      <c r="AW21" s="70">
        <v>0</v>
      </c>
      <c r="AX21" s="70">
        <v>6.2836493800000001E-4</v>
      </c>
      <c r="AY21" s="70">
        <v>5.9855878500000002E-4</v>
      </c>
      <c r="AZ21" s="70">
        <v>0</v>
      </c>
      <c r="BA21" s="70">
        <v>0</v>
      </c>
      <c r="BB21" s="70">
        <v>3.037150797E-3</v>
      </c>
      <c r="BC21" s="70">
        <v>2.9999593289999999E-3</v>
      </c>
      <c r="BD21" s="70">
        <v>0</v>
      </c>
      <c r="BE21" s="70">
        <v>0</v>
      </c>
      <c r="BF21" s="70">
        <v>1.887752732E-3</v>
      </c>
      <c r="BG21" s="70">
        <v>1.7167694520000001E-3</v>
      </c>
      <c r="BH21" s="70">
        <v>0</v>
      </c>
      <c r="BI21" s="70">
        <v>0</v>
      </c>
      <c r="BJ21" s="70">
        <v>0</v>
      </c>
      <c r="BK21" s="70">
        <v>0</v>
      </c>
      <c r="BL21" s="70">
        <v>0</v>
      </c>
      <c r="BM21" s="70">
        <v>0</v>
      </c>
      <c r="BN21" s="70">
        <v>9.9195559660000005E-3</v>
      </c>
      <c r="BO21" s="70">
        <v>8.8455921350000001E-3</v>
      </c>
      <c r="BP21" s="70">
        <v>0</v>
      </c>
      <c r="BQ21" s="70">
        <v>0</v>
      </c>
      <c r="BR21" s="70">
        <v>0</v>
      </c>
      <c r="BS21" s="70">
        <v>0</v>
      </c>
      <c r="BT21" s="70">
        <v>0</v>
      </c>
      <c r="BU21" s="70">
        <v>0</v>
      </c>
      <c r="BV21" s="70">
        <v>0</v>
      </c>
      <c r="BW21" s="70">
        <v>0</v>
      </c>
      <c r="BX21" s="70">
        <v>0</v>
      </c>
      <c r="BY21" s="70">
        <v>0</v>
      </c>
      <c r="BZ21" s="70">
        <v>4.5937680270000001E-3</v>
      </c>
      <c r="CA21" s="70">
        <v>3.4309578159999999E-3</v>
      </c>
      <c r="CB21" s="70">
        <v>0</v>
      </c>
      <c r="CC21" s="70">
        <v>0</v>
      </c>
      <c r="CD21" s="70">
        <v>4.4131339780000001E-3</v>
      </c>
      <c r="CE21" s="70">
        <v>3.378067388E-3</v>
      </c>
      <c r="CF21" s="70">
        <v>0</v>
      </c>
      <c r="CG21" s="70">
        <v>0</v>
      </c>
      <c r="CH21" s="70">
        <v>5.31137351E-4</v>
      </c>
      <c r="CI21" s="70">
        <v>4.74148076E-4</v>
      </c>
      <c r="CJ21" s="70">
        <v>0</v>
      </c>
      <c r="CK21" s="70">
        <v>0</v>
      </c>
      <c r="CL21" s="70">
        <v>2.7326179599999998E-4</v>
      </c>
      <c r="CM21" s="70">
        <v>2.4977623800000003E-4</v>
      </c>
    </row>
    <row r="22" spans="1:91" x14ac:dyDescent="0.25">
      <c r="A22" s="72" t="s">
        <v>260</v>
      </c>
      <c r="B22" s="72" t="s">
        <v>76</v>
      </c>
      <c r="C22" s="88">
        <f t="shared" ca="1" si="1"/>
        <v>6.0091649575000003E-4</v>
      </c>
      <c r="D22" s="88">
        <f t="shared" ca="1" si="2"/>
        <v>5.1529784374999995E-4</v>
      </c>
      <c r="E22" s="88">
        <f t="shared" ca="1" si="2"/>
        <v>0</v>
      </c>
      <c r="F22" s="88">
        <f t="shared" ca="1" si="2"/>
        <v>0</v>
      </c>
      <c r="G22" s="88">
        <f t="shared" ca="1" si="2"/>
        <v>4.5529988499999998E-5</v>
      </c>
      <c r="H22" s="88">
        <f t="shared" ca="1" si="2"/>
        <v>5.3775950225000001E-4</v>
      </c>
      <c r="I22" s="88">
        <f t="shared" ca="1" si="2"/>
        <v>6.0284851250000001E-5</v>
      </c>
      <c r="J22" s="88">
        <f t="shared" ca="1" si="2"/>
        <v>1.0169124183250002E-2</v>
      </c>
      <c r="K22" s="88">
        <f t="shared" ca="1" si="2"/>
        <v>0</v>
      </c>
      <c r="L22" s="88">
        <f t="shared" ca="1" si="2"/>
        <v>0</v>
      </c>
      <c r="M22" s="88">
        <f t="shared" ca="1" si="2"/>
        <v>1.3198965215E-3</v>
      </c>
      <c r="N22" s="88">
        <f t="shared" ca="1" si="2"/>
        <v>0</v>
      </c>
      <c r="O22" s="88">
        <f t="shared" ca="1" si="2"/>
        <v>0</v>
      </c>
      <c r="P22" s="88">
        <f t="shared" ca="1" si="2"/>
        <v>5.7780231825000001E-4</v>
      </c>
      <c r="Q22" s="88">
        <f t="shared" ca="1" si="2"/>
        <v>5.4939877099999994E-4</v>
      </c>
      <c r="R22" s="88">
        <f t="shared" ca="1" si="2"/>
        <v>6.1217636000000014E-5</v>
      </c>
      <c r="S22" s="88">
        <f t="shared" ca="1" si="2"/>
        <v>1.1097382604749999E-2</v>
      </c>
      <c r="X22" s="70">
        <v>6.8487540399999995E-4</v>
      </c>
      <c r="Y22" s="70">
        <v>6.5052596500000004E-4</v>
      </c>
      <c r="Z22" s="70">
        <v>5.8730637300000003E-4</v>
      </c>
      <c r="AA22" s="70">
        <v>4.8095824099999998E-4</v>
      </c>
      <c r="AB22" s="70">
        <v>6.0552096599999995E-4</v>
      </c>
      <c r="AC22" s="70">
        <v>5.5897982699999998E-4</v>
      </c>
      <c r="AD22" s="70">
        <v>4.9325550699999999E-4</v>
      </c>
      <c r="AE22" s="70">
        <v>4.0343507499999997E-4</v>
      </c>
      <c r="AF22" s="70">
        <v>0</v>
      </c>
      <c r="AG22" s="70">
        <v>0</v>
      </c>
      <c r="AH22" s="70">
        <v>0</v>
      </c>
      <c r="AI22" s="70">
        <v>0</v>
      </c>
      <c r="AJ22" s="70">
        <v>0</v>
      </c>
      <c r="AK22" s="70">
        <v>0</v>
      </c>
      <c r="AL22" s="70">
        <v>0</v>
      </c>
      <c r="AM22" s="70">
        <v>0</v>
      </c>
      <c r="AN22" s="70">
        <v>4.9693542999999999E-5</v>
      </c>
      <c r="AO22" s="70">
        <v>4.7385883999999999E-5</v>
      </c>
      <c r="AP22" s="70">
        <v>4.4376689999999997E-5</v>
      </c>
      <c r="AQ22" s="70">
        <v>4.0663837000000003E-5</v>
      </c>
      <c r="AR22" s="70">
        <v>4.2093856999999999E-4</v>
      </c>
      <c r="AS22" s="70">
        <v>5.8726997399999998E-4</v>
      </c>
      <c r="AT22" s="70">
        <v>5.6909163300000005E-4</v>
      </c>
      <c r="AU22" s="70">
        <v>5.7373783199999998E-4</v>
      </c>
      <c r="AV22" s="70">
        <v>2.7120388999999999E-5</v>
      </c>
      <c r="AW22" s="70">
        <v>6.7391856000000001E-5</v>
      </c>
      <c r="AX22" s="70">
        <v>7.4893153999999997E-5</v>
      </c>
      <c r="AY22" s="70">
        <v>7.1734006000000004E-5</v>
      </c>
      <c r="AZ22" s="70">
        <v>1.4554187051000001E-2</v>
      </c>
      <c r="BA22" s="70">
        <v>1.4154149809E-2</v>
      </c>
      <c r="BB22" s="70">
        <v>6.1842199699999999E-3</v>
      </c>
      <c r="BC22" s="70">
        <v>5.7839399030000004E-3</v>
      </c>
      <c r="BD22" s="70">
        <v>0</v>
      </c>
      <c r="BE22" s="70">
        <v>0</v>
      </c>
      <c r="BF22" s="70">
        <v>0</v>
      </c>
      <c r="BG22" s="70">
        <v>0</v>
      </c>
      <c r="BH22" s="70">
        <v>0</v>
      </c>
      <c r="BI22" s="70">
        <v>0</v>
      </c>
      <c r="BJ22" s="70">
        <v>0</v>
      </c>
      <c r="BK22" s="70">
        <v>0</v>
      </c>
      <c r="BL22" s="70">
        <v>1.582221977E-3</v>
      </c>
      <c r="BM22" s="70">
        <v>1.3391029550000001E-3</v>
      </c>
      <c r="BN22" s="70">
        <v>1.232553976E-3</v>
      </c>
      <c r="BO22" s="70">
        <v>1.125707178E-3</v>
      </c>
      <c r="BP22" s="70">
        <v>0</v>
      </c>
      <c r="BQ22" s="70">
        <v>0</v>
      </c>
      <c r="BR22" s="70">
        <v>0</v>
      </c>
      <c r="BS22" s="70">
        <v>0</v>
      </c>
      <c r="BT22" s="70">
        <v>0</v>
      </c>
      <c r="BU22" s="70">
        <v>0</v>
      </c>
      <c r="BV22" s="70">
        <v>0</v>
      </c>
      <c r="BW22" s="70">
        <v>0</v>
      </c>
      <c r="BX22" s="70">
        <v>6.8562473300000002E-4</v>
      </c>
      <c r="BY22" s="70">
        <v>6.3797538100000004E-4</v>
      </c>
      <c r="BZ22" s="70">
        <v>5.5218396299999998E-4</v>
      </c>
      <c r="CA22" s="70">
        <v>4.35425196E-4</v>
      </c>
      <c r="CB22" s="70">
        <v>6.4333948399999995E-4</v>
      </c>
      <c r="CC22" s="70">
        <v>5.9704315300000005E-4</v>
      </c>
      <c r="CD22" s="70">
        <v>5.3014568699999995E-4</v>
      </c>
      <c r="CE22" s="70">
        <v>4.2706675999999998E-4</v>
      </c>
      <c r="CF22" s="70">
        <v>6.6943433000000004E-5</v>
      </c>
      <c r="CG22" s="70">
        <v>6.3748294000000004E-5</v>
      </c>
      <c r="CH22" s="70">
        <v>5.9617046999999997E-5</v>
      </c>
      <c r="CI22" s="70">
        <v>5.4561770000000001E-5</v>
      </c>
      <c r="CJ22" s="70">
        <v>1.4245103691999999E-2</v>
      </c>
      <c r="CK22" s="70">
        <v>1.2894541783999999E-2</v>
      </c>
      <c r="CL22" s="70">
        <v>1.1000820846999999E-2</v>
      </c>
      <c r="CM22" s="70">
        <v>6.249064096E-3</v>
      </c>
    </row>
    <row r="23" spans="1:91" x14ac:dyDescent="0.25">
      <c r="A23" s="72" t="s">
        <v>260</v>
      </c>
      <c r="B23" s="72" t="s">
        <v>135</v>
      </c>
      <c r="C23" s="88">
        <f t="shared" ca="1" si="1"/>
        <v>4.6681649999999997E-6</v>
      </c>
      <c r="D23" s="88">
        <f t="shared" ca="1" si="2"/>
        <v>0</v>
      </c>
      <c r="E23" s="88">
        <f t="shared" ca="1" si="2"/>
        <v>1.8324733384749999E-2</v>
      </c>
      <c r="F23" s="88">
        <f t="shared" ca="1" si="2"/>
        <v>2.0148715619749999E-2</v>
      </c>
      <c r="G23" s="88">
        <f t="shared" ca="1" si="2"/>
        <v>2.09335044425E-3</v>
      </c>
      <c r="H23" s="88">
        <f t="shared" ca="1" si="2"/>
        <v>8.3352622459500009E-2</v>
      </c>
      <c r="I23" s="88">
        <f t="shared" ca="1" si="2"/>
        <v>2.5611669567999998E-2</v>
      </c>
      <c r="J23" s="88">
        <f t="shared" ca="1" si="2"/>
        <v>1.6209955720499998E-2</v>
      </c>
      <c r="K23" s="88">
        <f t="shared" ca="1" si="2"/>
        <v>1.11545794195E-2</v>
      </c>
      <c r="L23" s="88">
        <f t="shared" ca="1" si="2"/>
        <v>4.1584173948E-2</v>
      </c>
      <c r="M23" s="88">
        <f t="shared" ca="1" si="2"/>
        <v>9.2994610385000002E-3</v>
      </c>
      <c r="N23" s="88">
        <f t="shared" ca="1" si="2"/>
        <v>0</v>
      </c>
      <c r="O23" s="88">
        <f t="shared" ca="1" si="2"/>
        <v>0</v>
      </c>
      <c r="P23" s="88">
        <f t="shared" ca="1" si="2"/>
        <v>5.7394896364999998E-3</v>
      </c>
      <c r="Q23" s="88">
        <f t="shared" ca="1" si="2"/>
        <v>0</v>
      </c>
      <c r="R23" s="88">
        <f t="shared" ca="1" si="2"/>
        <v>2.8132973315E-3</v>
      </c>
      <c r="S23" s="88">
        <f t="shared" ca="1" si="2"/>
        <v>1.526421992E-3</v>
      </c>
      <c r="X23" s="70">
        <v>0</v>
      </c>
      <c r="Y23" s="70">
        <v>1.8672659999999999E-5</v>
      </c>
      <c r="Z23" s="70">
        <v>0</v>
      </c>
      <c r="AA23" s="70">
        <v>0</v>
      </c>
      <c r="AB23" s="70">
        <v>0</v>
      </c>
      <c r="AC23" s="70">
        <v>0</v>
      </c>
      <c r="AD23" s="70">
        <v>0</v>
      </c>
      <c r="AE23" s="70">
        <v>0</v>
      </c>
      <c r="AF23" s="70">
        <v>0</v>
      </c>
      <c r="AG23" s="70">
        <v>1.1812605465000001E-2</v>
      </c>
      <c r="AH23" s="70">
        <v>2.7062975957999998E-2</v>
      </c>
      <c r="AI23" s="70">
        <v>3.4423352115999999E-2</v>
      </c>
      <c r="AJ23" s="70">
        <v>0</v>
      </c>
      <c r="AK23" s="70">
        <v>1.2246759422E-2</v>
      </c>
      <c r="AL23" s="70">
        <v>2.9319866363000002E-2</v>
      </c>
      <c r="AM23" s="70">
        <v>3.9028236693999997E-2</v>
      </c>
      <c r="AN23" s="70">
        <v>0</v>
      </c>
      <c r="AO23" s="70">
        <v>1.3867316149999999E-3</v>
      </c>
      <c r="AP23" s="70">
        <v>3.1545660080000001E-3</v>
      </c>
      <c r="AQ23" s="70">
        <v>3.8321041540000001E-3</v>
      </c>
      <c r="AR23" s="70">
        <v>0</v>
      </c>
      <c r="AS23" s="70">
        <v>5.1280970443E-2</v>
      </c>
      <c r="AT23" s="70">
        <v>0.120646810652</v>
      </c>
      <c r="AU23" s="70">
        <v>0.161482708743</v>
      </c>
      <c r="AV23" s="70">
        <v>0</v>
      </c>
      <c r="AW23" s="70">
        <v>1.6576450563E-2</v>
      </c>
      <c r="AX23" s="70">
        <v>3.8158422141999999E-2</v>
      </c>
      <c r="AY23" s="70">
        <v>4.7711805566999999E-2</v>
      </c>
      <c r="AZ23" s="70">
        <v>0</v>
      </c>
      <c r="BA23" s="70">
        <v>6.0171197979999999E-3</v>
      </c>
      <c r="BB23" s="70">
        <v>2.5426192585999999E-2</v>
      </c>
      <c r="BC23" s="70">
        <v>3.3396510498E-2</v>
      </c>
      <c r="BD23" s="70">
        <v>0</v>
      </c>
      <c r="BE23" s="70">
        <v>7.2555675660000004E-3</v>
      </c>
      <c r="BF23" s="70">
        <v>1.6761467834E-2</v>
      </c>
      <c r="BG23" s="70">
        <v>2.0601282278E-2</v>
      </c>
      <c r="BH23" s="70">
        <v>0</v>
      </c>
      <c r="BI23" s="70">
        <v>2.5911797810000001E-2</v>
      </c>
      <c r="BJ23" s="70">
        <v>6.1694812829000002E-2</v>
      </c>
      <c r="BK23" s="70">
        <v>7.8730085153000007E-2</v>
      </c>
      <c r="BL23" s="70">
        <v>0</v>
      </c>
      <c r="BM23" s="70">
        <v>6.8807570769999996E-3</v>
      </c>
      <c r="BN23" s="70">
        <v>1.4775253594999999E-2</v>
      </c>
      <c r="BO23" s="70">
        <v>1.5541833482E-2</v>
      </c>
      <c r="BP23" s="70">
        <v>0</v>
      </c>
      <c r="BQ23" s="70">
        <v>0</v>
      </c>
      <c r="BR23" s="70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3.5565251639999998E-3</v>
      </c>
      <c r="BZ23" s="70">
        <v>8.0711835019999997E-3</v>
      </c>
      <c r="CA23" s="70">
        <v>1.1330249880000001E-2</v>
      </c>
      <c r="CB23" s="70">
        <v>0</v>
      </c>
      <c r="CC23" s="70">
        <v>0</v>
      </c>
      <c r="CD23" s="70">
        <v>0</v>
      </c>
      <c r="CE23" s="70">
        <v>0</v>
      </c>
      <c r="CF23" s="70">
        <v>0</v>
      </c>
      <c r="CG23" s="70">
        <v>1.8801154510000001E-3</v>
      </c>
      <c r="CH23" s="70">
        <v>4.2332549709999997E-3</v>
      </c>
      <c r="CI23" s="70">
        <v>5.1398189039999998E-3</v>
      </c>
      <c r="CJ23" s="70">
        <v>0</v>
      </c>
      <c r="CK23" s="70">
        <v>1.041077457E-3</v>
      </c>
      <c r="CL23" s="70">
        <v>2.281234773E-3</v>
      </c>
      <c r="CM23" s="70">
        <v>2.7833757379999999E-3</v>
      </c>
    </row>
    <row r="24" spans="1:91" x14ac:dyDescent="0.25">
      <c r="A24" s="72" t="s">
        <v>260</v>
      </c>
      <c r="B24" s="72" t="s">
        <v>126</v>
      </c>
      <c r="C24" s="88">
        <f t="shared" ca="1" si="1"/>
        <v>4.9388050974999995E-4</v>
      </c>
      <c r="D24" s="88">
        <f t="shared" ca="1" si="2"/>
        <v>4.2134722125000001E-4</v>
      </c>
      <c r="E24" s="88">
        <f t="shared" ca="1" si="2"/>
        <v>0</v>
      </c>
      <c r="F24" s="88">
        <f t="shared" ca="1" si="2"/>
        <v>0</v>
      </c>
      <c r="G24" s="88">
        <f t="shared" ca="1" si="2"/>
        <v>3.819489225E-5</v>
      </c>
      <c r="H24" s="88">
        <f t="shared" ca="1" si="2"/>
        <v>4.1757314924999997E-4</v>
      </c>
      <c r="I24" s="88">
        <f t="shared" ca="1" si="2"/>
        <v>4.750245975E-5</v>
      </c>
      <c r="J24" s="88">
        <f t="shared" ca="1" si="2"/>
        <v>6.4945872477500007E-3</v>
      </c>
      <c r="K24" s="88">
        <f t="shared" ca="1" si="2"/>
        <v>0</v>
      </c>
      <c r="L24" s="88">
        <f t="shared" ca="1" si="2"/>
        <v>0</v>
      </c>
      <c r="M24" s="88">
        <f t="shared" ca="1" si="2"/>
        <v>1.0160666137500002E-3</v>
      </c>
      <c r="N24" s="88">
        <f t="shared" ca="1" si="2"/>
        <v>0</v>
      </c>
      <c r="O24" s="88">
        <f t="shared" ca="1" si="2"/>
        <v>0</v>
      </c>
      <c r="P24" s="88">
        <f t="shared" ca="1" si="2"/>
        <v>4.8412596275000002E-4</v>
      </c>
      <c r="Q24" s="88">
        <f t="shared" ca="1" si="2"/>
        <v>4.522158415E-4</v>
      </c>
      <c r="R24" s="88">
        <f t="shared" ca="1" si="2"/>
        <v>5.07384565E-5</v>
      </c>
      <c r="S24" s="88">
        <f t="shared" ca="1" si="2"/>
        <v>2.1061073026E-2</v>
      </c>
      <c r="X24" s="70">
        <v>5.4088339799999996E-4</v>
      </c>
      <c r="Y24" s="70">
        <v>5.2543989199999995E-4</v>
      </c>
      <c r="Z24" s="70">
        <v>4.8703036400000001E-4</v>
      </c>
      <c r="AA24" s="70">
        <v>4.2216838499999998E-4</v>
      </c>
      <c r="AB24" s="70">
        <v>4.74139975E-4</v>
      </c>
      <c r="AC24" s="70">
        <v>4.4905070599999999E-4</v>
      </c>
      <c r="AD24" s="70">
        <v>4.0849208099999999E-4</v>
      </c>
      <c r="AE24" s="70">
        <v>3.5370612300000001E-4</v>
      </c>
      <c r="AF24" s="70">
        <v>0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0">
        <v>0</v>
      </c>
      <c r="AN24" s="70">
        <v>4.1677817999999999E-5</v>
      </c>
      <c r="AO24" s="70">
        <v>3.9719145E-5</v>
      </c>
      <c r="AP24" s="70">
        <v>3.7298617000000002E-5</v>
      </c>
      <c r="AQ24" s="70">
        <v>3.4083988999999997E-5</v>
      </c>
      <c r="AR24" s="70">
        <v>3.4266648000000002E-4</v>
      </c>
      <c r="AS24" s="70">
        <v>4.6263270399999999E-4</v>
      </c>
      <c r="AT24" s="70">
        <v>4.3930621100000001E-4</v>
      </c>
      <c r="AU24" s="70">
        <v>4.2568720200000001E-4</v>
      </c>
      <c r="AV24" s="70">
        <v>2.3777848999999999E-5</v>
      </c>
      <c r="AW24" s="70">
        <v>5.3858081E-5</v>
      </c>
      <c r="AX24" s="70">
        <v>5.7382576000000003E-5</v>
      </c>
      <c r="AY24" s="70">
        <v>5.4991333E-5</v>
      </c>
      <c r="AZ24" s="70">
        <v>9.5502313100000007E-3</v>
      </c>
      <c r="BA24" s="70">
        <v>7.8317902659999997E-3</v>
      </c>
      <c r="BB24" s="70">
        <v>4.4242517400000002E-3</v>
      </c>
      <c r="BC24" s="70">
        <v>4.1720756750000003E-3</v>
      </c>
      <c r="BD24" s="70">
        <v>0</v>
      </c>
      <c r="BE24" s="70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1.187534929E-3</v>
      </c>
      <c r="BM24" s="70">
        <v>1.022555664E-3</v>
      </c>
      <c r="BN24" s="70">
        <v>9.6400461000000002E-4</v>
      </c>
      <c r="BO24" s="70">
        <v>8.9017125200000001E-4</v>
      </c>
      <c r="BP24" s="70">
        <v>0</v>
      </c>
      <c r="BQ24" s="70">
        <v>0</v>
      </c>
      <c r="BR24" s="70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5.5070974899999996E-4</v>
      </c>
      <c r="BY24" s="70">
        <v>5.24009889E-4</v>
      </c>
      <c r="BZ24" s="70">
        <v>4.6958379400000001E-4</v>
      </c>
      <c r="CA24" s="70">
        <v>3.92200419E-4</v>
      </c>
      <c r="CB24" s="70">
        <v>5.0454352499999995E-4</v>
      </c>
      <c r="CC24" s="70">
        <v>4.8281561600000002E-4</v>
      </c>
      <c r="CD24" s="70">
        <v>4.4209324200000002E-4</v>
      </c>
      <c r="CE24" s="70">
        <v>3.7941098299999998E-4</v>
      </c>
      <c r="CF24" s="70">
        <v>5.5483277000000002E-5</v>
      </c>
      <c r="CG24" s="70">
        <v>5.2782518999999997E-5</v>
      </c>
      <c r="CH24" s="70">
        <v>4.9553642000000001E-5</v>
      </c>
      <c r="CI24" s="70">
        <v>4.5134388E-5</v>
      </c>
      <c r="CJ24" s="70">
        <v>2.6766834177000001E-2</v>
      </c>
      <c r="CK24" s="70">
        <v>2.4457907352E-2</v>
      </c>
      <c r="CL24" s="70">
        <v>2.0981184329999999E-2</v>
      </c>
      <c r="CM24" s="70">
        <v>1.2038366244999999E-2</v>
      </c>
    </row>
    <row r="25" spans="1:91" x14ac:dyDescent="0.25">
      <c r="A25" s="72" t="s">
        <v>260</v>
      </c>
      <c r="B25" s="72" t="s">
        <v>127</v>
      </c>
      <c r="C25" s="88">
        <f t="shared" ca="1" si="1"/>
        <v>1.152383509E-3</v>
      </c>
      <c r="D25" s="88">
        <f t="shared" ca="1" si="2"/>
        <v>9.8314378374999992E-4</v>
      </c>
      <c r="E25" s="88">
        <f t="shared" ca="1" si="2"/>
        <v>0</v>
      </c>
      <c r="F25" s="88">
        <f t="shared" ca="1" si="2"/>
        <v>0</v>
      </c>
      <c r="G25" s="88">
        <f t="shared" ca="1" si="2"/>
        <v>8.912155949999999E-5</v>
      </c>
      <c r="H25" s="88">
        <f t="shared" ca="1" si="2"/>
        <v>9.7433638399999989E-4</v>
      </c>
      <c r="I25" s="88">
        <f t="shared" ca="1" si="2"/>
        <v>1.1083911275000001E-4</v>
      </c>
      <c r="J25" s="88">
        <f t="shared" ca="1" si="2"/>
        <v>1.51540827315E-2</v>
      </c>
      <c r="K25" s="88">
        <f t="shared" ca="1" si="2"/>
        <v>0</v>
      </c>
      <c r="L25" s="88">
        <f t="shared" ca="1" si="2"/>
        <v>0</v>
      </c>
      <c r="M25" s="88">
        <f t="shared" ca="1" si="2"/>
        <v>2.3708279902499999E-3</v>
      </c>
      <c r="N25" s="88">
        <f t="shared" ca="1" si="2"/>
        <v>0</v>
      </c>
      <c r="O25" s="88">
        <f t="shared" ca="1" si="2"/>
        <v>0</v>
      </c>
      <c r="P25" s="88">
        <f t="shared" ca="1" si="2"/>
        <v>1.1296300265000001E-3</v>
      </c>
      <c r="Q25" s="88">
        <f t="shared" ca="1" si="2"/>
        <v>1.0551721162499999E-3</v>
      </c>
      <c r="R25" s="88">
        <f t="shared" ca="1" si="2"/>
        <v>1.1838998175E-4</v>
      </c>
      <c r="S25" s="88">
        <f t="shared" ca="1" si="2"/>
        <v>4.9142395929749998E-2</v>
      </c>
      <c r="X25" s="70">
        <v>1.2620598150000001E-3</v>
      </c>
      <c r="Y25" s="70">
        <v>1.2260126379999999E-3</v>
      </c>
      <c r="Z25" s="70">
        <v>1.1364004380000001E-3</v>
      </c>
      <c r="AA25" s="70">
        <v>9.8506114500000004E-4</v>
      </c>
      <c r="AB25" s="70">
        <v>1.106323915E-3</v>
      </c>
      <c r="AC25" s="70">
        <v>1.047785449E-3</v>
      </c>
      <c r="AD25" s="70">
        <v>9.53152536E-4</v>
      </c>
      <c r="AE25" s="70">
        <v>8.2531323499999997E-4</v>
      </c>
      <c r="AF25" s="70">
        <v>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0">
        <v>0</v>
      </c>
      <c r="AN25" s="70">
        <v>9.7247929E-5</v>
      </c>
      <c r="AO25" s="70">
        <v>9.2679416000000003E-5</v>
      </c>
      <c r="AP25" s="70">
        <v>8.7029900000000005E-5</v>
      </c>
      <c r="AQ25" s="70">
        <v>7.9528993000000005E-5</v>
      </c>
      <c r="AR25" s="70">
        <v>7.9955165999999998E-4</v>
      </c>
      <c r="AS25" s="70">
        <v>1.0794789569999999E-3</v>
      </c>
      <c r="AT25" s="70">
        <v>1.025047665E-3</v>
      </c>
      <c r="AU25" s="70">
        <v>9.93267254E-4</v>
      </c>
      <c r="AV25" s="70">
        <v>5.5481727999999998E-5</v>
      </c>
      <c r="AW25" s="70">
        <v>1.2566954399999999E-4</v>
      </c>
      <c r="AX25" s="70">
        <v>1.3389212300000001E-4</v>
      </c>
      <c r="AY25" s="70">
        <v>1.2831305600000001E-4</v>
      </c>
      <c r="AZ25" s="70">
        <v>2.2283976386999998E-2</v>
      </c>
      <c r="BA25" s="70">
        <v>1.8274276871999999E-2</v>
      </c>
      <c r="BB25" s="70">
        <v>1.0323311615000001E-2</v>
      </c>
      <c r="BC25" s="70">
        <v>9.7347660520000004E-3</v>
      </c>
      <c r="BD25" s="70">
        <v>0</v>
      </c>
      <c r="BE25" s="70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2.7709194989999999E-3</v>
      </c>
      <c r="BM25" s="70">
        <v>2.3859812799999999E-3</v>
      </c>
      <c r="BN25" s="70">
        <v>2.2493452019999999E-3</v>
      </c>
      <c r="BO25" s="70">
        <v>2.0770659799999999E-3</v>
      </c>
      <c r="BP25" s="70">
        <v>0</v>
      </c>
      <c r="BQ25" s="70">
        <v>0</v>
      </c>
      <c r="BR25" s="70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1.2849900659999999E-3</v>
      </c>
      <c r="BY25" s="70">
        <v>1.2227066480000001E-3</v>
      </c>
      <c r="BZ25" s="70">
        <v>1.095688542E-3</v>
      </c>
      <c r="CA25" s="70">
        <v>9.1513485000000003E-4</v>
      </c>
      <c r="CB25" s="70">
        <v>1.1772687269999999E-3</v>
      </c>
      <c r="CC25" s="70">
        <v>1.126580934E-3</v>
      </c>
      <c r="CD25" s="70">
        <v>1.0315472740000001E-3</v>
      </c>
      <c r="CE25" s="70">
        <v>8.8529153000000001E-4</v>
      </c>
      <c r="CF25" s="70">
        <v>1.29462271E-4</v>
      </c>
      <c r="CG25" s="70">
        <v>1.2316023100000001E-4</v>
      </c>
      <c r="CH25" s="70">
        <v>1.15624472E-4</v>
      </c>
      <c r="CI25" s="70">
        <v>1.05312953E-4</v>
      </c>
      <c r="CJ25" s="70">
        <v>6.2455856001000003E-2</v>
      </c>
      <c r="CK25" s="70">
        <v>5.7068340767E-2</v>
      </c>
      <c r="CL25" s="70">
        <v>4.8956052956000001E-2</v>
      </c>
      <c r="CM25" s="70">
        <v>2.8089333995E-2</v>
      </c>
    </row>
    <row r="26" spans="1:91" x14ac:dyDescent="0.25">
      <c r="A26" s="72" t="s">
        <v>260</v>
      </c>
      <c r="B26" s="72" t="s">
        <v>136</v>
      </c>
      <c r="C26" s="88">
        <f t="shared" ca="1" si="1"/>
        <v>3.9065282382500007E-3</v>
      </c>
      <c r="D26" s="88">
        <f t="shared" ca="1" si="2"/>
        <v>3.3465001565000001E-3</v>
      </c>
      <c r="E26" s="88">
        <f t="shared" ca="1" si="2"/>
        <v>0</v>
      </c>
      <c r="F26" s="88">
        <f t="shared" ca="1" si="2"/>
        <v>0</v>
      </c>
      <c r="G26" s="88">
        <f t="shared" ca="1" si="2"/>
        <v>2.9926932375000002E-4</v>
      </c>
      <c r="H26" s="88">
        <f t="shared" ca="1" si="2"/>
        <v>3.2794790465000001E-3</v>
      </c>
      <c r="I26" s="88">
        <f t="shared" ca="1" si="2"/>
        <v>3.8056550649999995E-4</v>
      </c>
      <c r="J26" s="88">
        <f t="shared" ca="1" si="2"/>
        <v>1.2468541830000001E-3</v>
      </c>
      <c r="K26" s="88">
        <f t="shared" ca="1" si="2"/>
        <v>1.5273618714999999E-3</v>
      </c>
      <c r="L26" s="88">
        <f t="shared" ca="1" si="2"/>
        <v>0</v>
      </c>
      <c r="M26" s="88">
        <f t="shared" ca="1" si="2"/>
        <v>7.9032664917500009E-3</v>
      </c>
      <c r="N26" s="88">
        <f t="shared" ca="1" si="2"/>
        <v>0</v>
      </c>
      <c r="O26" s="88">
        <f t="shared" ca="1" si="2"/>
        <v>0</v>
      </c>
      <c r="P26" s="88">
        <f t="shared" ca="1" si="2"/>
        <v>3.8251123702499998E-3</v>
      </c>
      <c r="Q26" s="88">
        <f t="shared" ca="1" si="2"/>
        <v>3.5825430585000001E-3</v>
      </c>
      <c r="R26" s="88">
        <f t="shared" ca="1" si="2"/>
        <v>3.9909457624999999E-4</v>
      </c>
      <c r="S26" s="88">
        <f t="shared" ca="1" si="2"/>
        <v>1.3462997624999999E-4</v>
      </c>
      <c r="X26" s="70">
        <v>4.2657583710000004E-3</v>
      </c>
      <c r="Y26" s="70">
        <v>4.14849834E-3</v>
      </c>
      <c r="Z26" s="70">
        <v>3.8579403400000002E-3</v>
      </c>
      <c r="AA26" s="70">
        <v>3.3539159020000001E-3</v>
      </c>
      <c r="AB26" s="70">
        <v>3.7610598559999998E-3</v>
      </c>
      <c r="AC26" s="70">
        <v>3.5525178920000002E-3</v>
      </c>
      <c r="AD26" s="70">
        <v>3.2476057409999998E-3</v>
      </c>
      <c r="AE26" s="70">
        <v>2.8248171370000002E-3</v>
      </c>
      <c r="AF26" s="70">
        <v>0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0">
        <v>0</v>
      </c>
      <c r="AN26" s="70">
        <v>3.2610648400000002E-4</v>
      </c>
      <c r="AO26" s="70">
        <v>3.10620814E-4</v>
      </c>
      <c r="AP26" s="70">
        <v>2.9327342099999998E-4</v>
      </c>
      <c r="AQ26" s="70">
        <v>2.6707657600000002E-4</v>
      </c>
      <c r="AR26" s="70">
        <v>2.8028522819999999E-3</v>
      </c>
      <c r="AS26" s="70">
        <v>3.597098312E-3</v>
      </c>
      <c r="AT26" s="70">
        <v>3.4195306370000001E-3</v>
      </c>
      <c r="AU26" s="70">
        <v>3.2984349549999999E-3</v>
      </c>
      <c r="AV26" s="70">
        <v>2.05200564E-4</v>
      </c>
      <c r="AW26" s="70">
        <v>4.3058415300000001E-4</v>
      </c>
      <c r="AX26" s="70">
        <v>4.5234968E-4</v>
      </c>
      <c r="AY26" s="70">
        <v>4.3412762900000001E-4</v>
      </c>
      <c r="AZ26" s="70">
        <v>2.5030822200000001E-4</v>
      </c>
      <c r="BA26" s="70">
        <v>6.5058331199999999E-4</v>
      </c>
      <c r="BB26" s="70">
        <v>2.0372694990000001E-3</v>
      </c>
      <c r="BC26" s="70">
        <v>2.0492556990000001E-3</v>
      </c>
      <c r="BD26" s="70">
        <v>1.639708846E-3</v>
      </c>
      <c r="BE26" s="70">
        <v>1.577336863E-3</v>
      </c>
      <c r="BF26" s="70">
        <v>1.5039416089999999E-3</v>
      </c>
      <c r="BG26" s="70">
        <v>1.388460168E-3</v>
      </c>
      <c r="BH26" s="70">
        <v>0</v>
      </c>
      <c r="BI26" s="70">
        <v>0</v>
      </c>
      <c r="BJ26" s="70">
        <v>0</v>
      </c>
      <c r="BK26" s="70">
        <v>0</v>
      </c>
      <c r="BL26" s="70">
        <v>9.2911620899999992E-3</v>
      </c>
      <c r="BM26" s="70">
        <v>7.9476847310000001E-3</v>
      </c>
      <c r="BN26" s="70">
        <v>7.4803777090000001E-3</v>
      </c>
      <c r="BO26" s="70">
        <v>6.8938414369999999E-3</v>
      </c>
      <c r="BP26" s="70">
        <v>0</v>
      </c>
      <c r="BQ26" s="70">
        <v>0</v>
      </c>
      <c r="BR26" s="70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4.3404255290000002E-3</v>
      </c>
      <c r="BY26" s="70">
        <v>4.1232973329999997E-3</v>
      </c>
      <c r="BZ26" s="70">
        <v>3.7210872829999998E-3</v>
      </c>
      <c r="CA26" s="70">
        <v>3.1156393359999999E-3</v>
      </c>
      <c r="CB26" s="70">
        <v>3.9893714970000004E-3</v>
      </c>
      <c r="CC26" s="70">
        <v>3.8140463390000001E-3</v>
      </c>
      <c r="CD26" s="70">
        <v>3.5058073170000001E-3</v>
      </c>
      <c r="CE26" s="70">
        <v>3.0209470810000001E-3</v>
      </c>
      <c r="CF26" s="70">
        <v>4.3578212200000001E-4</v>
      </c>
      <c r="CG26" s="70">
        <v>4.1435667700000001E-4</v>
      </c>
      <c r="CH26" s="70">
        <v>3.9115100499999999E-4</v>
      </c>
      <c r="CI26" s="70">
        <v>3.5508850099999999E-4</v>
      </c>
      <c r="CJ26" s="70">
        <v>1.23874835E-4</v>
      </c>
      <c r="CK26" s="70">
        <v>1.26770551E-4</v>
      </c>
      <c r="CL26" s="70">
        <v>1.3170721000000001E-4</v>
      </c>
      <c r="CM26" s="70">
        <v>1.5616730900000001E-4</v>
      </c>
    </row>
    <row r="27" spans="1:91" x14ac:dyDescent="0.25">
      <c r="A27" s="72" t="s">
        <v>260</v>
      </c>
      <c r="B27" s="72" t="s">
        <v>73</v>
      </c>
      <c r="C27" s="88">
        <f t="shared" ca="1" si="1"/>
        <v>1.6818441625E-4</v>
      </c>
      <c r="D27" s="88">
        <f t="shared" ca="1" si="2"/>
        <v>1.4422140125000001E-4</v>
      </c>
      <c r="E27" s="88">
        <f t="shared" ca="1" si="2"/>
        <v>0</v>
      </c>
      <c r="F27" s="88">
        <f t="shared" ca="1" si="2"/>
        <v>0</v>
      </c>
      <c r="G27" s="88">
        <f t="shared" ca="1" si="2"/>
        <v>1.2742973499999999E-5</v>
      </c>
      <c r="H27" s="88">
        <f t="shared" ca="1" si="2"/>
        <v>1.505078615E-4</v>
      </c>
      <c r="I27" s="88">
        <f t="shared" ca="1" si="2"/>
        <v>1.4974919999999999E-5</v>
      </c>
      <c r="J27" s="88">
        <f t="shared" ca="1" si="2"/>
        <v>2.84611113E-3</v>
      </c>
      <c r="K27" s="88">
        <f t="shared" ca="1" si="2"/>
        <v>0</v>
      </c>
      <c r="L27" s="88">
        <f t="shared" ca="1" si="2"/>
        <v>0</v>
      </c>
      <c r="M27" s="88">
        <f t="shared" ca="1" si="2"/>
        <v>3.6941249275000004E-4</v>
      </c>
      <c r="N27" s="88">
        <f t="shared" ca="1" si="2"/>
        <v>0</v>
      </c>
      <c r="O27" s="88">
        <f t="shared" ca="1" si="2"/>
        <v>0</v>
      </c>
      <c r="P27" s="88">
        <f t="shared" ca="1" si="2"/>
        <v>1.6171514575000001E-4</v>
      </c>
      <c r="Q27" s="88">
        <f t="shared" ca="1" si="2"/>
        <v>1.5376520725E-4</v>
      </c>
      <c r="R27" s="88">
        <f t="shared" ca="1" si="2"/>
        <v>0</v>
      </c>
      <c r="S27" s="88">
        <f t="shared" ca="1" si="2"/>
        <v>0</v>
      </c>
      <c r="X27" s="70">
        <v>1.91681882E-4</v>
      </c>
      <c r="Y27" s="70">
        <v>1.8206994799999999E-4</v>
      </c>
      <c r="Z27" s="70">
        <v>1.6437526900000001E-4</v>
      </c>
      <c r="AA27" s="70">
        <v>1.34610566E-4</v>
      </c>
      <c r="AB27" s="70">
        <v>1.6947294399999999E-4</v>
      </c>
      <c r="AC27" s="70">
        <v>1.56447444E-4</v>
      </c>
      <c r="AD27" s="70">
        <v>1.3805170299999999E-4</v>
      </c>
      <c r="AE27" s="70">
        <v>1.12913514E-4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0">
        <v>0</v>
      </c>
      <c r="AN27" s="70">
        <v>1.3908298E-5</v>
      </c>
      <c r="AO27" s="70">
        <v>1.3262489E-5</v>
      </c>
      <c r="AP27" s="70">
        <v>1.242017E-5</v>
      </c>
      <c r="AQ27" s="70">
        <v>1.1380936999999999E-5</v>
      </c>
      <c r="AR27" s="70">
        <v>1.17811613E-4</v>
      </c>
      <c r="AS27" s="70">
        <v>1.6436452799999999E-4</v>
      </c>
      <c r="AT27" s="70">
        <v>1.5927721599999999E-4</v>
      </c>
      <c r="AU27" s="70">
        <v>1.60578089E-4</v>
      </c>
      <c r="AV27" s="70">
        <v>0</v>
      </c>
      <c r="AW27" s="70">
        <v>1.8861660999999999E-5</v>
      </c>
      <c r="AX27" s="70">
        <v>2.0961000000000001E-5</v>
      </c>
      <c r="AY27" s="70">
        <v>2.0077019E-5</v>
      </c>
      <c r="AZ27" s="70">
        <v>4.0733474130000002E-3</v>
      </c>
      <c r="BA27" s="70">
        <v>3.9614332620000001E-3</v>
      </c>
      <c r="BB27" s="70">
        <v>1.7308312819999999E-3</v>
      </c>
      <c r="BC27" s="70">
        <v>1.6188325630000001E-3</v>
      </c>
      <c r="BD27" s="70">
        <v>0</v>
      </c>
      <c r="BE27" s="70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4.4283262499999999E-4</v>
      </c>
      <c r="BM27" s="70">
        <v>3.7478749799999998E-4</v>
      </c>
      <c r="BN27" s="70">
        <v>3.4496840700000002E-4</v>
      </c>
      <c r="BO27" s="70">
        <v>3.1506144100000002E-4</v>
      </c>
      <c r="BP27" s="70">
        <v>0</v>
      </c>
      <c r="BQ27" s="70">
        <v>0</v>
      </c>
      <c r="BR27" s="70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1.9189275199999999E-4</v>
      </c>
      <c r="BY27" s="70">
        <v>1.7855716900000001E-4</v>
      </c>
      <c r="BZ27" s="70">
        <v>1.5454386300000001E-4</v>
      </c>
      <c r="CA27" s="70">
        <v>1.2186679899999999E-4</v>
      </c>
      <c r="CB27" s="70">
        <v>1.80057859E-4</v>
      </c>
      <c r="CC27" s="70">
        <v>1.6709888E-4</v>
      </c>
      <c r="CD27" s="70">
        <v>1.4837673100000001E-4</v>
      </c>
      <c r="CE27" s="70">
        <v>1.19527359E-4</v>
      </c>
      <c r="CF27" s="70">
        <v>0</v>
      </c>
      <c r="CG27" s="70">
        <v>0</v>
      </c>
      <c r="CH27" s="70">
        <v>0</v>
      </c>
      <c r="CI27" s="70">
        <v>0</v>
      </c>
      <c r="CJ27" s="70">
        <v>0</v>
      </c>
      <c r="CK27" s="70">
        <v>0</v>
      </c>
      <c r="CL27" s="70">
        <v>0</v>
      </c>
      <c r="CM27" s="70">
        <v>0</v>
      </c>
    </row>
    <row r="28" spans="1:91" x14ac:dyDescent="0.25">
      <c r="A28" s="72" t="s">
        <v>260</v>
      </c>
      <c r="B28" s="72" t="s">
        <v>74</v>
      </c>
      <c r="C28" s="88">
        <f t="shared" ca="1" si="1"/>
        <v>1.6818441625E-4</v>
      </c>
      <c r="D28" s="88">
        <f t="shared" ca="1" si="2"/>
        <v>1.4422140125000001E-4</v>
      </c>
      <c r="E28" s="88">
        <f t="shared" ca="1" si="2"/>
        <v>0</v>
      </c>
      <c r="F28" s="88">
        <f t="shared" ca="1" si="2"/>
        <v>0</v>
      </c>
      <c r="G28" s="88">
        <f t="shared" ca="1" si="2"/>
        <v>1.2742973499999999E-5</v>
      </c>
      <c r="H28" s="88">
        <f t="shared" ca="1" si="2"/>
        <v>1.505078615E-4</v>
      </c>
      <c r="I28" s="88">
        <f t="shared" ca="1" si="2"/>
        <v>1.4974919999999999E-5</v>
      </c>
      <c r="J28" s="88">
        <f t="shared" ca="1" si="2"/>
        <v>2.84611113E-3</v>
      </c>
      <c r="K28" s="88">
        <f t="shared" ca="1" si="2"/>
        <v>0</v>
      </c>
      <c r="L28" s="88">
        <f t="shared" ca="1" si="2"/>
        <v>0</v>
      </c>
      <c r="M28" s="88">
        <f t="shared" ca="1" si="2"/>
        <v>3.6941249275000004E-4</v>
      </c>
      <c r="N28" s="88">
        <f t="shared" ca="1" si="2"/>
        <v>0</v>
      </c>
      <c r="O28" s="88">
        <f t="shared" ca="1" si="2"/>
        <v>0</v>
      </c>
      <c r="P28" s="88">
        <f t="shared" ca="1" si="2"/>
        <v>1.6171514575000001E-4</v>
      </c>
      <c r="Q28" s="88">
        <f t="shared" ca="1" si="2"/>
        <v>1.5376520725E-4</v>
      </c>
      <c r="R28" s="88">
        <f t="shared" ca="1" si="2"/>
        <v>0</v>
      </c>
      <c r="S28" s="88">
        <f t="shared" ca="1" si="2"/>
        <v>0</v>
      </c>
      <c r="X28" s="70">
        <v>1.91681882E-4</v>
      </c>
      <c r="Y28" s="70">
        <v>1.8206994799999999E-4</v>
      </c>
      <c r="Z28" s="70">
        <v>1.6437526900000001E-4</v>
      </c>
      <c r="AA28" s="70">
        <v>1.34610566E-4</v>
      </c>
      <c r="AB28" s="70">
        <v>1.6947294399999999E-4</v>
      </c>
      <c r="AC28" s="70">
        <v>1.56447444E-4</v>
      </c>
      <c r="AD28" s="70">
        <v>1.3805170299999999E-4</v>
      </c>
      <c r="AE28" s="70">
        <v>1.12913514E-4</v>
      </c>
      <c r="AF28" s="70">
        <v>0</v>
      </c>
      <c r="AG28" s="70">
        <v>0</v>
      </c>
      <c r="AH28" s="70">
        <v>0</v>
      </c>
      <c r="AI28" s="70">
        <v>0</v>
      </c>
      <c r="AJ28" s="70">
        <v>0</v>
      </c>
      <c r="AK28" s="70">
        <v>0</v>
      </c>
      <c r="AL28" s="70">
        <v>0</v>
      </c>
      <c r="AM28" s="70">
        <v>0</v>
      </c>
      <c r="AN28" s="70">
        <v>1.3908298E-5</v>
      </c>
      <c r="AO28" s="70">
        <v>1.3262489E-5</v>
      </c>
      <c r="AP28" s="70">
        <v>1.242017E-5</v>
      </c>
      <c r="AQ28" s="70">
        <v>1.1380936999999999E-5</v>
      </c>
      <c r="AR28" s="70">
        <v>1.17811613E-4</v>
      </c>
      <c r="AS28" s="70">
        <v>1.6436452799999999E-4</v>
      </c>
      <c r="AT28" s="70">
        <v>1.5927721599999999E-4</v>
      </c>
      <c r="AU28" s="70">
        <v>1.60578089E-4</v>
      </c>
      <c r="AV28" s="70">
        <v>0</v>
      </c>
      <c r="AW28" s="70">
        <v>1.8861660999999999E-5</v>
      </c>
      <c r="AX28" s="70">
        <v>2.0961000000000001E-5</v>
      </c>
      <c r="AY28" s="70">
        <v>2.0077019E-5</v>
      </c>
      <c r="AZ28" s="70">
        <v>4.0733474130000002E-3</v>
      </c>
      <c r="BA28" s="70">
        <v>3.9614332620000001E-3</v>
      </c>
      <c r="BB28" s="70">
        <v>1.7308312819999999E-3</v>
      </c>
      <c r="BC28" s="70">
        <v>1.6188325630000001E-3</v>
      </c>
      <c r="BD28" s="70">
        <v>0</v>
      </c>
      <c r="BE28" s="70">
        <v>0</v>
      </c>
      <c r="BF28" s="70">
        <v>0</v>
      </c>
      <c r="BG28" s="70">
        <v>0</v>
      </c>
      <c r="BH28" s="70">
        <v>0</v>
      </c>
      <c r="BI28" s="70">
        <v>0</v>
      </c>
      <c r="BJ28" s="70">
        <v>0</v>
      </c>
      <c r="BK28" s="70">
        <v>0</v>
      </c>
      <c r="BL28" s="70">
        <v>4.4283262499999999E-4</v>
      </c>
      <c r="BM28" s="70">
        <v>3.7478749799999998E-4</v>
      </c>
      <c r="BN28" s="70">
        <v>3.4496840700000002E-4</v>
      </c>
      <c r="BO28" s="70">
        <v>3.1506144100000002E-4</v>
      </c>
      <c r="BP28" s="70">
        <v>0</v>
      </c>
      <c r="BQ28" s="70">
        <v>0</v>
      </c>
      <c r="BR28" s="70">
        <v>0</v>
      </c>
      <c r="BS28" s="70">
        <v>0</v>
      </c>
      <c r="BT28" s="70">
        <v>0</v>
      </c>
      <c r="BU28" s="70">
        <v>0</v>
      </c>
      <c r="BV28" s="70">
        <v>0</v>
      </c>
      <c r="BW28" s="70">
        <v>0</v>
      </c>
      <c r="BX28" s="70">
        <v>1.9189275199999999E-4</v>
      </c>
      <c r="BY28" s="70">
        <v>1.7855716900000001E-4</v>
      </c>
      <c r="BZ28" s="70">
        <v>1.5454386300000001E-4</v>
      </c>
      <c r="CA28" s="70">
        <v>1.2186679899999999E-4</v>
      </c>
      <c r="CB28" s="70">
        <v>1.80057859E-4</v>
      </c>
      <c r="CC28" s="70">
        <v>1.6709888E-4</v>
      </c>
      <c r="CD28" s="70">
        <v>1.4837673100000001E-4</v>
      </c>
      <c r="CE28" s="70">
        <v>1.19527359E-4</v>
      </c>
      <c r="CF28" s="70">
        <v>0</v>
      </c>
      <c r="CG28" s="70">
        <v>0</v>
      </c>
      <c r="CH28" s="70">
        <v>0</v>
      </c>
      <c r="CI28" s="70">
        <v>0</v>
      </c>
      <c r="CJ28" s="70">
        <v>0</v>
      </c>
      <c r="CK28" s="70">
        <v>0</v>
      </c>
      <c r="CL28" s="70">
        <v>0</v>
      </c>
      <c r="CM28" s="70">
        <v>0</v>
      </c>
    </row>
    <row r="29" spans="1:91" x14ac:dyDescent="0.25">
      <c r="A29" s="72" t="s">
        <v>260</v>
      </c>
      <c r="B29" s="72" t="s">
        <v>120</v>
      </c>
      <c r="C29" s="88">
        <f t="shared" ca="1" si="1"/>
        <v>2.3312259480000003E-3</v>
      </c>
      <c r="D29" s="88">
        <f t="shared" ca="1" si="2"/>
        <v>1.7974662557500001E-3</v>
      </c>
      <c r="E29" s="88">
        <f t="shared" ca="1" si="2"/>
        <v>2.0749028331250002E-2</v>
      </c>
      <c r="F29" s="88">
        <f t="shared" ca="1" si="2"/>
        <v>1.1695882510750001E-2</v>
      </c>
      <c r="G29" s="88">
        <f t="shared" ca="1" si="2"/>
        <v>1.9188688750000003E-4</v>
      </c>
      <c r="H29" s="88">
        <f t="shared" ca="1" si="2"/>
        <v>3.8515175694999997E-3</v>
      </c>
      <c r="I29" s="88">
        <f t="shared" ca="1" si="2"/>
        <v>1.4298957036249999E-2</v>
      </c>
      <c r="J29" s="88">
        <f t="shared" ca="1" si="2"/>
        <v>9.3043887849999997E-4</v>
      </c>
      <c r="K29" s="88">
        <f t="shared" ca="1" si="2"/>
        <v>1.0007068072500002E-3</v>
      </c>
      <c r="L29" s="88">
        <f t="shared" ca="1" si="2"/>
        <v>7.3131824940000003E-3</v>
      </c>
      <c r="M29" s="88">
        <f t="shared" ca="1" si="2"/>
        <v>0</v>
      </c>
      <c r="N29" s="88">
        <f t="shared" ca="1" si="2"/>
        <v>0</v>
      </c>
      <c r="O29" s="88">
        <f t="shared" ca="1" si="2"/>
        <v>0</v>
      </c>
      <c r="P29" s="88">
        <f t="shared" ca="1" si="2"/>
        <v>2.2969033285000001E-3</v>
      </c>
      <c r="Q29" s="88">
        <f t="shared" ca="1" si="2"/>
        <v>2.0571669554999999E-3</v>
      </c>
      <c r="R29" s="88">
        <f t="shared" ca="1" si="2"/>
        <v>2.5800284050000002E-4</v>
      </c>
      <c r="S29" s="88">
        <f t="shared" ca="1" si="2"/>
        <v>1.2505118200000002E-4</v>
      </c>
      <c r="X29" s="70">
        <v>2.6942541120000001E-3</v>
      </c>
      <c r="Y29" s="70">
        <v>2.4467206770000002E-3</v>
      </c>
      <c r="Z29" s="70">
        <v>2.301462477E-3</v>
      </c>
      <c r="AA29" s="70">
        <v>1.882466526E-3</v>
      </c>
      <c r="AB29" s="70">
        <v>2.1971885079999998E-3</v>
      </c>
      <c r="AC29" s="70">
        <v>1.793600933E-3</v>
      </c>
      <c r="AD29" s="70">
        <v>1.760551162E-3</v>
      </c>
      <c r="AE29" s="70">
        <v>1.4385244199999999E-3</v>
      </c>
      <c r="AF29" s="70">
        <v>1.8767703510999999E-2</v>
      </c>
      <c r="AG29" s="70">
        <v>2.1209490192999999E-2</v>
      </c>
      <c r="AH29" s="70">
        <v>2.1838223201000002E-2</v>
      </c>
      <c r="AI29" s="70">
        <v>2.1180696419999999E-2</v>
      </c>
      <c r="AJ29" s="70">
        <v>1.1236580883000001E-2</v>
      </c>
      <c r="AK29" s="70">
        <v>1.1948860951E-2</v>
      </c>
      <c r="AL29" s="70">
        <v>1.1958146183E-2</v>
      </c>
      <c r="AM29" s="70">
        <v>1.1639942025999999E-2</v>
      </c>
      <c r="AN29" s="70">
        <v>2.0943603000000001E-4</v>
      </c>
      <c r="AO29" s="70">
        <v>1.9970827E-4</v>
      </c>
      <c r="AP29" s="70">
        <v>1.87025584E-4</v>
      </c>
      <c r="AQ29" s="70">
        <v>1.71377666E-4</v>
      </c>
      <c r="AR29" s="70">
        <v>7.0928649219999997E-3</v>
      </c>
      <c r="AS29" s="70">
        <v>2.9375749660000001E-3</v>
      </c>
      <c r="AT29" s="70">
        <v>2.6731524269999998E-3</v>
      </c>
      <c r="AU29" s="70">
        <v>2.7024779630000001E-3</v>
      </c>
      <c r="AV29" s="70">
        <v>1.6196433141E-2</v>
      </c>
      <c r="AW29" s="70">
        <v>1.3683915687E-2</v>
      </c>
      <c r="AX29" s="70">
        <v>1.3905922873E-2</v>
      </c>
      <c r="AY29" s="70">
        <v>1.3409556444E-2</v>
      </c>
      <c r="AZ29" s="70">
        <v>2.5773660700000001E-4</v>
      </c>
      <c r="BA29" s="70">
        <v>4.9205826999999998E-4</v>
      </c>
      <c r="BB29" s="70">
        <v>1.4847410120000001E-3</v>
      </c>
      <c r="BC29" s="70">
        <v>1.487219625E-3</v>
      </c>
      <c r="BD29" s="70">
        <v>1.07389788E-3</v>
      </c>
      <c r="BE29" s="70">
        <v>1.03670896E-3</v>
      </c>
      <c r="BF29" s="70">
        <v>9.7925115300000003E-4</v>
      </c>
      <c r="BG29" s="70">
        <v>9.1296923600000005E-4</v>
      </c>
      <c r="BH29" s="70">
        <v>7.2219286069999996E-3</v>
      </c>
      <c r="BI29" s="70">
        <v>7.6681296870000004E-3</v>
      </c>
      <c r="BJ29" s="70">
        <v>7.310390093E-3</v>
      </c>
      <c r="BK29" s="70">
        <v>7.0522815890000003E-3</v>
      </c>
      <c r="BL29" s="70">
        <v>0</v>
      </c>
      <c r="BM29" s="70">
        <v>0</v>
      </c>
      <c r="BN29" s="70">
        <v>0</v>
      </c>
      <c r="BO29" s="70">
        <v>0</v>
      </c>
      <c r="BP29" s="70">
        <v>0</v>
      </c>
      <c r="BQ29" s="70">
        <v>0</v>
      </c>
      <c r="BR29" s="70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2.748583262E-3</v>
      </c>
      <c r="BY29" s="70">
        <v>2.4724993509999999E-3</v>
      </c>
      <c r="BZ29" s="70">
        <v>2.2123166540000002E-3</v>
      </c>
      <c r="CA29" s="70">
        <v>1.7542140470000001E-3</v>
      </c>
      <c r="CB29" s="70">
        <v>2.4636619840000002E-3</v>
      </c>
      <c r="CC29" s="70">
        <v>2.1291527410000001E-3</v>
      </c>
      <c r="CD29" s="70">
        <v>2.013464537E-3</v>
      </c>
      <c r="CE29" s="70">
        <v>1.6223885599999999E-3</v>
      </c>
      <c r="CF29" s="70">
        <v>2.8213278699999999E-4</v>
      </c>
      <c r="CG29" s="70">
        <v>2.6866890199999998E-4</v>
      </c>
      <c r="CH29" s="70">
        <v>2.5125719899999997E-4</v>
      </c>
      <c r="CI29" s="70">
        <v>2.2995247400000001E-4</v>
      </c>
      <c r="CJ29" s="70">
        <v>1.30667963E-4</v>
      </c>
      <c r="CK29" s="70">
        <v>1.2602795900000001E-4</v>
      </c>
      <c r="CL29" s="70">
        <v>1.21867266E-4</v>
      </c>
      <c r="CM29" s="70">
        <v>1.2164153999999999E-4</v>
      </c>
    </row>
    <row r="30" spans="1:91" x14ac:dyDescent="0.25">
      <c r="A30" s="72" t="s">
        <v>260</v>
      </c>
      <c r="B30" s="72" t="s">
        <v>96</v>
      </c>
      <c r="C30" s="88">
        <f t="shared" ca="1" si="1"/>
        <v>1.623680161725E-2</v>
      </c>
      <c r="D30" s="88">
        <f t="shared" ca="1" si="2"/>
        <v>1.4017457296250001E-2</v>
      </c>
      <c r="E30" s="88">
        <f t="shared" ca="1" si="2"/>
        <v>0</v>
      </c>
      <c r="F30" s="88">
        <f t="shared" ca="1" si="2"/>
        <v>0</v>
      </c>
      <c r="G30" s="88">
        <f t="shared" ca="1" si="2"/>
        <v>1.2301756332499998E-3</v>
      </c>
      <c r="H30" s="88">
        <f t="shared" ca="1" si="2"/>
        <v>1.4488273704750001E-2</v>
      </c>
      <c r="I30" s="88">
        <f t="shared" ca="1" si="2"/>
        <v>1.6260242832500001E-3</v>
      </c>
      <c r="J30" s="88">
        <f t="shared" ca="1" si="2"/>
        <v>6.3807725067500003E-3</v>
      </c>
      <c r="K30" s="88">
        <f t="shared" ca="1" si="2"/>
        <v>6.3736625794999996E-3</v>
      </c>
      <c r="L30" s="88">
        <f t="shared" ca="1" si="2"/>
        <v>0</v>
      </c>
      <c r="M30" s="88">
        <f t="shared" ca="1" si="2"/>
        <v>3.5441530359499998E-2</v>
      </c>
      <c r="N30" s="88">
        <f t="shared" ca="1" si="2"/>
        <v>0</v>
      </c>
      <c r="O30" s="88">
        <f t="shared" ca="1" si="2"/>
        <v>0</v>
      </c>
      <c r="P30" s="88">
        <f t="shared" ca="1" si="2"/>
        <v>1.5575773409749999E-2</v>
      </c>
      <c r="Q30" s="88">
        <f t="shared" ca="1" si="2"/>
        <v>1.4879167766499999E-2</v>
      </c>
      <c r="R30" s="88">
        <f t="shared" ca="1" si="2"/>
        <v>1.65563560825E-3</v>
      </c>
      <c r="S30" s="88">
        <f t="shared" ca="1" si="2"/>
        <v>8.0000226000000001E-4</v>
      </c>
      <c r="X30" s="70">
        <v>1.8579254803E-2</v>
      </c>
      <c r="Y30" s="70">
        <v>1.7724438818E-2</v>
      </c>
      <c r="Z30" s="70">
        <v>1.5832142976E-2</v>
      </c>
      <c r="AA30" s="70">
        <v>1.2811369872E-2</v>
      </c>
      <c r="AB30" s="70">
        <v>1.6465120079000001E-2</v>
      </c>
      <c r="AC30" s="70">
        <v>1.5365376777000001E-2</v>
      </c>
      <c r="AD30" s="70">
        <v>1.3422403528999999E-2</v>
      </c>
      <c r="AE30" s="70">
        <v>1.08169288E-2</v>
      </c>
      <c r="AF30" s="70">
        <v>0</v>
      </c>
      <c r="AG30" s="7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0">
        <v>0</v>
      </c>
      <c r="AN30" s="70">
        <v>1.3435778069999999E-3</v>
      </c>
      <c r="AO30" s="70">
        <v>1.282168816E-3</v>
      </c>
      <c r="AP30" s="70">
        <v>1.1947109629999999E-3</v>
      </c>
      <c r="AQ30" s="70">
        <v>1.1002449469999999E-3</v>
      </c>
      <c r="AR30" s="70">
        <v>1.1058711816999999E-2</v>
      </c>
      <c r="AS30" s="70">
        <v>1.5825328648999999E-2</v>
      </c>
      <c r="AT30" s="70">
        <v>1.5396312465000001E-2</v>
      </c>
      <c r="AU30" s="70">
        <v>1.5672741888E-2</v>
      </c>
      <c r="AV30" s="70">
        <v>6.8815146400000001E-4</v>
      </c>
      <c r="AW30" s="70">
        <v>1.8157664899999999E-3</v>
      </c>
      <c r="AX30" s="70">
        <v>2.0412657150000002E-3</v>
      </c>
      <c r="AY30" s="70">
        <v>1.9589134639999999E-3</v>
      </c>
      <c r="AZ30" s="70">
        <v>1.9951837960000001E-3</v>
      </c>
      <c r="BA30" s="70">
        <v>3.7042243800000001E-3</v>
      </c>
      <c r="BB30" s="70">
        <v>9.907570014E-3</v>
      </c>
      <c r="BC30" s="70">
        <v>9.9161118370000006E-3</v>
      </c>
      <c r="BD30" s="70">
        <v>6.8675490400000004E-3</v>
      </c>
      <c r="BE30" s="70">
        <v>6.6021417549999998E-3</v>
      </c>
      <c r="BF30" s="70">
        <v>6.2072859780000003E-3</v>
      </c>
      <c r="BG30" s="70">
        <v>5.8176735449999998E-3</v>
      </c>
      <c r="BH30" s="70">
        <v>0</v>
      </c>
      <c r="BI30" s="70">
        <v>0</v>
      </c>
      <c r="BJ30" s="70">
        <v>0</v>
      </c>
      <c r="BK30" s="70">
        <v>0</v>
      </c>
      <c r="BL30" s="70">
        <v>4.2466046277999998E-2</v>
      </c>
      <c r="BM30" s="70">
        <v>3.6016009958E-2</v>
      </c>
      <c r="BN30" s="70">
        <v>3.3034491690000001E-2</v>
      </c>
      <c r="BO30" s="70">
        <v>3.0249573512E-2</v>
      </c>
      <c r="BP30" s="70">
        <v>0</v>
      </c>
      <c r="BQ30" s="70">
        <v>0</v>
      </c>
      <c r="BR30" s="70">
        <v>0</v>
      </c>
      <c r="BS30" s="70">
        <v>0</v>
      </c>
      <c r="BT30" s="70">
        <v>0</v>
      </c>
      <c r="BU30" s="70">
        <v>0</v>
      </c>
      <c r="BV30" s="70">
        <v>0</v>
      </c>
      <c r="BW30" s="70">
        <v>0</v>
      </c>
      <c r="BX30" s="70">
        <v>1.8576773665999999E-2</v>
      </c>
      <c r="BY30" s="70">
        <v>1.7397903563E-2</v>
      </c>
      <c r="BZ30" s="70">
        <v>1.4822334075999999E-2</v>
      </c>
      <c r="CA30" s="70">
        <v>1.1506082334E-2</v>
      </c>
      <c r="CB30" s="70">
        <v>1.7468758205000001E-2</v>
      </c>
      <c r="CC30" s="70">
        <v>1.633509096E-2</v>
      </c>
      <c r="CD30" s="70">
        <v>1.4338835002E-2</v>
      </c>
      <c r="CE30" s="70">
        <v>1.1373986899E-2</v>
      </c>
      <c r="CF30" s="70">
        <v>1.811625181E-3</v>
      </c>
      <c r="CG30" s="70">
        <v>1.726508553E-3</v>
      </c>
      <c r="CH30" s="70">
        <v>1.606684192E-3</v>
      </c>
      <c r="CI30" s="70">
        <v>1.4777245070000001E-3</v>
      </c>
      <c r="CJ30" s="70">
        <v>8.3316696000000005E-4</v>
      </c>
      <c r="CK30" s="70">
        <v>8.0566004199999998E-4</v>
      </c>
      <c r="CL30" s="70">
        <v>7.7680027799999999E-4</v>
      </c>
      <c r="CM30" s="70">
        <v>7.8438176000000001E-4</v>
      </c>
    </row>
    <row r="31" spans="1:91" x14ac:dyDescent="0.25">
      <c r="A31" s="72" t="s">
        <v>260</v>
      </c>
      <c r="B31" s="72" t="s">
        <v>97</v>
      </c>
      <c r="C31" s="88">
        <f t="shared" ca="1" si="1"/>
        <v>1.8039808643500001E-2</v>
      </c>
      <c r="D31" s="88">
        <f t="shared" ca="1" si="2"/>
        <v>1.553269972475E-2</v>
      </c>
      <c r="E31" s="88">
        <f t="shared" ca="1" si="2"/>
        <v>0</v>
      </c>
      <c r="F31" s="88">
        <f t="shared" ca="1" si="2"/>
        <v>0</v>
      </c>
      <c r="G31" s="88">
        <f t="shared" ca="1" si="2"/>
        <v>1.3619580005000001E-3</v>
      </c>
      <c r="H31" s="88">
        <f t="shared" ca="1" si="2"/>
        <v>1.5996221345500002E-2</v>
      </c>
      <c r="I31" s="88">
        <f t="shared" ca="1" si="2"/>
        <v>1.8140602955000001E-3</v>
      </c>
      <c r="J31" s="88">
        <f t="shared" ca="1" si="2"/>
        <v>6.9337072005000002E-3</v>
      </c>
      <c r="K31" s="88">
        <f t="shared" ca="1" si="2"/>
        <v>7.0376677192499999E-3</v>
      </c>
      <c r="L31" s="88">
        <f t="shared" ca="1" si="2"/>
        <v>0</v>
      </c>
      <c r="M31" s="88">
        <f t="shared" ca="1" si="2"/>
        <v>3.9104662431999997E-2</v>
      </c>
      <c r="N31" s="88">
        <f t="shared" ca="1" si="2"/>
        <v>0</v>
      </c>
      <c r="O31" s="88">
        <f t="shared" ca="1" si="2"/>
        <v>0</v>
      </c>
      <c r="P31" s="88">
        <f t="shared" ca="1" si="2"/>
        <v>1.7326658108499999E-2</v>
      </c>
      <c r="Q31" s="88">
        <f t="shared" ca="1" si="2"/>
        <v>1.6516059175250002E-2</v>
      </c>
      <c r="R31" s="88">
        <f t="shared" ca="1" si="2"/>
        <v>1.8312238569999999E-3</v>
      </c>
      <c r="S31" s="88">
        <f t="shared" ca="1" si="2"/>
        <v>8.8757619074999994E-4</v>
      </c>
      <c r="X31" s="70">
        <v>2.0534963010999999E-2</v>
      </c>
      <c r="Y31" s="70">
        <v>1.9523772671E-2</v>
      </c>
      <c r="Z31" s="70">
        <v>1.7647520895000001E-2</v>
      </c>
      <c r="AA31" s="70">
        <v>1.4452977997E-2</v>
      </c>
      <c r="AB31" s="70">
        <v>1.8201173897999998E-2</v>
      </c>
      <c r="AC31" s="70">
        <v>1.6842005010000001E-2</v>
      </c>
      <c r="AD31" s="70">
        <v>1.4900057655E-2</v>
      </c>
      <c r="AE31" s="70">
        <v>1.2187562335999999E-2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0">
        <v>0</v>
      </c>
      <c r="AN31" s="70">
        <v>1.486510692E-3</v>
      </c>
      <c r="AO31" s="70">
        <v>1.417478177E-3</v>
      </c>
      <c r="AP31" s="70">
        <v>1.3274569019999999E-3</v>
      </c>
      <c r="AQ31" s="70">
        <v>1.216386231E-3</v>
      </c>
      <c r="AR31" s="70">
        <v>1.2587720266E-2</v>
      </c>
      <c r="AS31" s="70">
        <v>1.7466450181000001E-2</v>
      </c>
      <c r="AT31" s="70">
        <v>1.6898087658000001E-2</v>
      </c>
      <c r="AU31" s="70">
        <v>1.7032627277000001E-2</v>
      </c>
      <c r="AV31" s="70">
        <v>8.15935827E-4</v>
      </c>
      <c r="AW31" s="70">
        <v>2.0281314209999999E-3</v>
      </c>
      <c r="AX31" s="70">
        <v>2.2534309170000001E-3</v>
      </c>
      <c r="AY31" s="70">
        <v>2.1587430169999998E-3</v>
      </c>
      <c r="AZ31" s="70">
        <v>2.0899276460000001E-3</v>
      </c>
      <c r="BA31" s="70">
        <v>3.9316479339999997E-3</v>
      </c>
      <c r="BB31" s="70">
        <v>1.0858808801E-2</v>
      </c>
      <c r="BC31" s="70">
        <v>1.0854444421E-2</v>
      </c>
      <c r="BD31" s="70">
        <v>7.5658614220000002E-3</v>
      </c>
      <c r="BE31" s="70">
        <v>7.2833411639999998E-3</v>
      </c>
      <c r="BF31" s="70">
        <v>6.8835142429999998E-3</v>
      </c>
      <c r="BG31" s="70">
        <v>6.4179540479999998E-3</v>
      </c>
      <c r="BH31" s="70">
        <v>0</v>
      </c>
      <c r="BI31" s="70">
        <v>0</v>
      </c>
      <c r="BJ31" s="70">
        <v>0</v>
      </c>
      <c r="BK31" s="70">
        <v>0</v>
      </c>
      <c r="BL31" s="70">
        <v>4.7010010434999999E-2</v>
      </c>
      <c r="BM31" s="70">
        <v>3.9690009686999997E-2</v>
      </c>
      <c r="BN31" s="70">
        <v>3.6443240580000001E-2</v>
      </c>
      <c r="BO31" s="70">
        <v>3.3275389026000003E-2</v>
      </c>
      <c r="BP31" s="70">
        <v>0</v>
      </c>
      <c r="BQ31" s="70">
        <v>0</v>
      </c>
      <c r="BR31" s="70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70">
        <v>2.0544753841000001E-2</v>
      </c>
      <c r="BY31" s="70">
        <v>1.912996455E-2</v>
      </c>
      <c r="BZ31" s="70">
        <v>1.6569942274E-2</v>
      </c>
      <c r="CA31" s="70">
        <v>1.3061971768999999E-2</v>
      </c>
      <c r="CB31" s="70">
        <v>1.9306022007999999E-2</v>
      </c>
      <c r="CC31" s="70">
        <v>1.7942948207999999E-2</v>
      </c>
      <c r="CD31" s="70">
        <v>1.5959178928000001E-2</v>
      </c>
      <c r="CE31" s="70">
        <v>1.2856087557E-2</v>
      </c>
      <c r="CF31" s="70">
        <v>2.0024867919999998E-3</v>
      </c>
      <c r="CG31" s="70">
        <v>1.9069274440000001E-3</v>
      </c>
      <c r="CH31" s="70">
        <v>1.783348695E-3</v>
      </c>
      <c r="CI31" s="70">
        <v>1.6321324970000001E-3</v>
      </c>
      <c r="CJ31" s="70">
        <v>9.2744916599999999E-4</v>
      </c>
      <c r="CK31" s="70">
        <v>8.9450317000000002E-4</v>
      </c>
      <c r="CL31" s="70">
        <v>8.6497802899999996E-4</v>
      </c>
      <c r="CM31" s="70">
        <v>8.6337439800000001E-4</v>
      </c>
    </row>
    <row r="32" spans="1:91" x14ac:dyDescent="0.25">
      <c r="A32" s="72" t="s">
        <v>260</v>
      </c>
      <c r="B32" s="72" t="s">
        <v>125</v>
      </c>
      <c r="C32" s="88">
        <f t="shared" ca="1" si="1"/>
        <v>4.1156638125000003E-4</v>
      </c>
      <c r="D32" s="88">
        <f t="shared" ca="1" si="2"/>
        <v>3.5112226299999997E-4</v>
      </c>
      <c r="E32" s="88">
        <f t="shared" ca="1" si="2"/>
        <v>0</v>
      </c>
      <c r="F32" s="88">
        <f t="shared" ca="1" si="2"/>
        <v>0</v>
      </c>
      <c r="G32" s="88">
        <f t="shared" ca="1" si="2"/>
        <v>3.1829107249999995E-5</v>
      </c>
      <c r="H32" s="88">
        <f t="shared" ca="1" si="2"/>
        <v>3.4797958225E-4</v>
      </c>
      <c r="I32" s="88">
        <f t="shared" ca="1" si="2"/>
        <v>3.9585463499999999E-5</v>
      </c>
      <c r="J32" s="88">
        <f t="shared" ca="1" si="2"/>
        <v>5.4121395455E-3</v>
      </c>
      <c r="K32" s="88">
        <f t="shared" ca="1" si="2"/>
        <v>0</v>
      </c>
      <c r="L32" s="88">
        <f t="shared" ca="1" si="2"/>
        <v>0</v>
      </c>
      <c r="M32" s="88">
        <f t="shared" ca="1" si="2"/>
        <v>8.4672424624999997E-4</v>
      </c>
      <c r="N32" s="88">
        <f t="shared" ca="1" si="2"/>
        <v>0</v>
      </c>
      <c r="O32" s="88">
        <f t="shared" ca="1" si="2"/>
        <v>0</v>
      </c>
      <c r="P32" s="88">
        <f t="shared" ca="1" si="2"/>
        <v>4.0343808950000007E-4</v>
      </c>
      <c r="Q32" s="88">
        <f t="shared" ca="1" si="2"/>
        <v>3.7684777024999999E-4</v>
      </c>
      <c r="R32" s="88">
        <f t="shared" ca="1" si="2"/>
        <v>4.2281968250000004E-5</v>
      </c>
      <c r="S32" s="88">
        <f t="shared" ca="1" si="2"/>
        <v>1.7550885421000001E-2</v>
      </c>
      <c r="X32" s="70">
        <v>4.5073575800000002E-4</v>
      </c>
      <c r="Y32" s="70">
        <v>4.3786514399999998E-4</v>
      </c>
      <c r="Z32" s="70">
        <v>4.0585827800000002E-4</v>
      </c>
      <c r="AA32" s="70">
        <v>3.51806345E-4</v>
      </c>
      <c r="AB32" s="70">
        <v>3.9511521399999999E-4</v>
      </c>
      <c r="AC32" s="70">
        <v>3.7420880499999999E-4</v>
      </c>
      <c r="AD32" s="70">
        <v>3.4041032900000002E-4</v>
      </c>
      <c r="AE32" s="70">
        <v>2.94754704E-4</v>
      </c>
      <c r="AF32" s="7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0">
        <v>0</v>
      </c>
      <c r="AN32" s="70">
        <v>3.4731197999999998E-5</v>
      </c>
      <c r="AO32" s="70">
        <v>3.3099775000000003E-5</v>
      </c>
      <c r="AP32" s="70">
        <v>3.1082167000000002E-5</v>
      </c>
      <c r="AQ32" s="70">
        <v>2.8403289E-5</v>
      </c>
      <c r="AR32" s="70">
        <v>2.8555589000000002E-4</v>
      </c>
      <c r="AS32" s="70">
        <v>3.8552936600000002E-4</v>
      </c>
      <c r="AT32" s="70">
        <v>3.6609127099999998E-4</v>
      </c>
      <c r="AU32" s="70">
        <v>3.5474180199999999E-4</v>
      </c>
      <c r="AV32" s="70">
        <v>1.9814887E-5</v>
      </c>
      <c r="AW32" s="70">
        <v>4.4881839999999997E-5</v>
      </c>
      <c r="AX32" s="70">
        <v>4.7818938999999997E-5</v>
      </c>
      <c r="AY32" s="70">
        <v>4.5826187999999999E-5</v>
      </c>
      <c r="AZ32" s="70">
        <v>7.9584254799999997E-3</v>
      </c>
      <c r="BA32" s="70">
        <v>6.5264879650000001E-3</v>
      </c>
      <c r="BB32" s="70">
        <v>3.686910183E-3</v>
      </c>
      <c r="BC32" s="70">
        <v>3.4767345539999999E-3</v>
      </c>
      <c r="BD32" s="70">
        <v>0</v>
      </c>
      <c r="BE32" s="70">
        <v>0</v>
      </c>
      <c r="BF32" s="70">
        <v>0</v>
      </c>
      <c r="BG32" s="70">
        <v>0</v>
      </c>
      <c r="BH32" s="70">
        <v>0</v>
      </c>
      <c r="BI32" s="70">
        <v>0</v>
      </c>
      <c r="BJ32" s="70">
        <v>0</v>
      </c>
      <c r="BK32" s="70">
        <v>0</v>
      </c>
      <c r="BL32" s="70">
        <v>9.8961296899999999E-4</v>
      </c>
      <c r="BM32" s="70">
        <v>8.5213583599999998E-4</v>
      </c>
      <c r="BN32" s="70">
        <v>8.0333875800000002E-4</v>
      </c>
      <c r="BO32" s="70">
        <v>7.4180942200000001E-4</v>
      </c>
      <c r="BP32" s="70">
        <v>0</v>
      </c>
      <c r="BQ32" s="70">
        <v>0</v>
      </c>
      <c r="BR32" s="70">
        <v>0</v>
      </c>
      <c r="BS32" s="70">
        <v>0</v>
      </c>
      <c r="BT32" s="70">
        <v>0</v>
      </c>
      <c r="BU32" s="70">
        <v>0</v>
      </c>
      <c r="BV32" s="70">
        <v>0</v>
      </c>
      <c r="BW32" s="70">
        <v>0</v>
      </c>
      <c r="BX32" s="70">
        <v>4.5892357400000001E-4</v>
      </c>
      <c r="BY32" s="70">
        <v>4.3667578900000002E-4</v>
      </c>
      <c r="BZ32" s="70">
        <v>3.9131994500000002E-4</v>
      </c>
      <c r="CA32" s="70">
        <v>3.2683305000000002E-4</v>
      </c>
      <c r="CB32" s="70">
        <v>4.2045469200000001E-4</v>
      </c>
      <c r="CC32" s="70">
        <v>4.0234866099999998E-4</v>
      </c>
      <c r="CD32" s="70">
        <v>3.6841128299999997E-4</v>
      </c>
      <c r="CE32" s="70">
        <v>3.16176445E-4</v>
      </c>
      <c r="CF32" s="70">
        <v>4.6236209000000001E-5</v>
      </c>
      <c r="CG32" s="70">
        <v>4.3985714E-5</v>
      </c>
      <c r="CH32" s="70">
        <v>4.1294139000000002E-5</v>
      </c>
      <c r="CI32" s="70">
        <v>3.7611811000000001E-5</v>
      </c>
      <c r="CJ32" s="70">
        <v>2.2305792134999999E-2</v>
      </c>
      <c r="CK32" s="70">
        <v>2.0381543326999998E-2</v>
      </c>
      <c r="CL32" s="70">
        <v>1.7484268098000001E-2</v>
      </c>
      <c r="CM32" s="70">
        <v>1.0031938124E-2</v>
      </c>
    </row>
    <row r="33" spans="1:91" x14ac:dyDescent="0.25">
      <c r="A33" s="72" t="s">
        <v>260</v>
      </c>
      <c r="B33" s="72" t="s">
        <v>129</v>
      </c>
      <c r="C33" s="88">
        <f t="shared" ca="1" si="1"/>
        <v>8.7799706425E-4</v>
      </c>
      <c r="D33" s="88">
        <f t="shared" ca="1" si="2"/>
        <v>7.4905499300000002E-4</v>
      </c>
      <c r="E33" s="88">
        <f t="shared" ca="1" si="2"/>
        <v>0</v>
      </c>
      <c r="F33" s="88">
        <f t="shared" ca="1" si="2"/>
        <v>0</v>
      </c>
      <c r="G33" s="88">
        <f t="shared" ca="1" si="2"/>
        <v>6.7901309750000008E-5</v>
      </c>
      <c r="H33" s="88">
        <f t="shared" ca="1" si="2"/>
        <v>7.4234610399999997E-4</v>
      </c>
      <c r="I33" s="88">
        <f t="shared" ca="1" si="2"/>
        <v>8.444802075E-5</v>
      </c>
      <c r="J33" s="88">
        <f t="shared" ca="1" si="2"/>
        <v>1.154572532675E-2</v>
      </c>
      <c r="K33" s="88">
        <f t="shared" ca="1" si="2"/>
        <v>0</v>
      </c>
      <c r="L33" s="88">
        <f t="shared" ca="1" si="2"/>
        <v>0</v>
      </c>
      <c r="M33" s="88">
        <f t="shared" ca="1" si="2"/>
        <v>1.806323176E-3</v>
      </c>
      <c r="N33" s="88">
        <f t="shared" ca="1" si="2"/>
        <v>0</v>
      </c>
      <c r="O33" s="88">
        <f t="shared" ca="1" si="2"/>
        <v>0</v>
      </c>
      <c r="P33" s="88">
        <f t="shared" ca="1" si="2"/>
        <v>8.6065907299999998E-4</v>
      </c>
      <c r="Q33" s="88">
        <f t="shared" ca="1" si="2"/>
        <v>8.039346122499999E-4</v>
      </c>
      <c r="R33" s="88">
        <f t="shared" ca="1" si="2"/>
        <v>9.0200838499999994E-5</v>
      </c>
      <c r="S33" s="88">
        <f t="shared" ca="1" si="2"/>
        <v>3.7441607951499999E-2</v>
      </c>
      <c r="X33" s="70">
        <v>9.6155745399999996E-4</v>
      </c>
      <c r="Y33" s="70">
        <v>9.3409862499999996E-4</v>
      </c>
      <c r="Z33" s="70">
        <v>8.6581986100000001E-4</v>
      </c>
      <c r="AA33" s="70">
        <v>7.5051231699999998E-4</v>
      </c>
      <c r="AB33" s="70">
        <v>8.4290880000000002E-4</v>
      </c>
      <c r="AC33" s="70">
        <v>7.9830211900000004E-4</v>
      </c>
      <c r="AD33" s="70">
        <v>7.26205639E-4</v>
      </c>
      <c r="AE33" s="70">
        <v>6.2880341400000002E-4</v>
      </c>
      <c r="AF33" s="70">
        <v>0</v>
      </c>
      <c r="AG33" s="70">
        <v>0</v>
      </c>
      <c r="AH33" s="70">
        <v>0</v>
      </c>
      <c r="AI33" s="70">
        <v>0</v>
      </c>
      <c r="AJ33" s="70">
        <v>0</v>
      </c>
      <c r="AK33" s="70">
        <v>0</v>
      </c>
      <c r="AL33" s="70">
        <v>0</v>
      </c>
      <c r="AM33" s="70">
        <v>0</v>
      </c>
      <c r="AN33" s="70">
        <v>7.4092419000000001E-5</v>
      </c>
      <c r="AO33" s="70">
        <v>7.0611713000000002E-5</v>
      </c>
      <c r="AP33" s="70">
        <v>6.6307756999999998E-5</v>
      </c>
      <c r="AQ33" s="70">
        <v>6.0593349999999998E-5</v>
      </c>
      <c r="AR33" s="70">
        <v>6.0918149199999997E-4</v>
      </c>
      <c r="AS33" s="70">
        <v>8.2245157800000005E-4</v>
      </c>
      <c r="AT33" s="70">
        <v>7.8098276100000005E-4</v>
      </c>
      <c r="AU33" s="70">
        <v>7.5676858500000005E-4</v>
      </c>
      <c r="AV33" s="70">
        <v>4.2271436000000002E-5</v>
      </c>
      <c r="AW33" s="70">
        <v>9.5747058999999998E-5</v>
      </c>
      <c r="AX33" s="70">
        <v>1.02012497E-4</v>
      </c>
      <c r="AY33" s="70">
        <v>9.7761091000000004E-5</v>
      </c>
      <c r="AZ33" s="70">
        <v>1.6977730169000001E-2</v>
      </c>
      <c r="BA33" s="70">
        <v>1.3923006437E-2</v>
      </c>
      <c r="BB33" s="70">
        <v>7.8652690899999999E-3</v>
      </c>
      <c r="BC33" s="70">
        <v>7.4168956110000003E-3</v>
      </c>
      <c r="BD33" s="70">
        <v>0</v>
      </c>
      <c r="BE33" s="70">
        <v>0</v>
      </c>
      <c r="BF33" s="70">
        <v>0</v>
      </c>
      <c r="BG33" s="70">
        <v>0</v>
      </c>
      <c r="BH33" s="70">
        <v>0</v>
      </c>
      <c r="BI33" s="70">
        <v>0</v>
      </c>
      <c r="BJ33" s="70">
        <v>0</v>
      </c>
      <c r="BK33" s="70">
        <v>0</v>
      </c>
      <c r="BL33" s="70">
        <v>2.1111449399999998E-3</v>
      </c>
      <c r="BM33" s="70">
        <v>1.81786048E-3</v>
      </c>
      <c r="BN33" s="70">
        <v>1.7137711920000001E-3</v>
      </c>
      <c r="BO33" s="70">
        <v>1.582516092E-3</v>
      </c>
      <c r="BP33" s="70">
        <v>0</v>
      </c>
      <c r="BQ33" s="70">
        <v>0</v>
      </c>
      <c r="BR33" s="70">
        <v>0</v>
      </c>
      <c r="BS33" s="70">
        <v>0</v>
      </c>
      <c r="BT33" s="70">
        <v>0</v>
      </c>
      <c r="BU33" s="70">
        <v>0</v>
      </c>
      <c r="BV33" s="70">
        <v>0</v>
      </c>
      <c r="BW33" s="70">
        <v>0</v>
      </c>
      <c r="BX33" s="70">
        <v>9.7902300400000007E-4</v>
      </c>
      <c r="BY33" s="70">
        <v>9.3156844E-4</v>
      </c>
      <c r="BZ33" s="70">
        <v>8.3480872599999995E-4</v>
      </c>
      <c r="CA33" s="70">
        <v>6.97236122E-4</v>
      </c>
      <c r="CB33" s="70">
        <v>8.9695819999999996E-4</v>
      </c>
      <c r="CC33" s="70">
        <v>8.5833676999999998E-4</v>
      </c>
      <c r="CD33" s="70">
        <v>7.8593654699999997E-4</v>
      </c>
      <c r="CE33" s="70">
        <v>6.7450693200000003E-4</v>
      </c>
      <c r="CF33" s="70">
        <v>9.863606E-5</v>
      </c>
      <c r="CG33" s="70">
        <v>9.3835054E-5</v>
      </c>
      <c r="CH33" s="70">
        <v>8.8094726999999996E-5</v>
      </c>
      <c r="CI33" s="70">
        <v>8.0237512999999994E-5</v>
      </c>
      <c r="CJ33" s="70">
        <v>4.7585416679E-2</v>
      </c>
      <c r="CK33" s="70">
        <v>4.3480197189000001E-2</v>
      </c>
      <c r="CL33" s="70">
        <v>3.7299389894000001E-2</v>
      </c>
      <c r="CM33" s="70">
        <v>2.1401428044000002E-2</v>
      </c>
    </row>
    <row r="34" spans="1:91" x14ac:dyDescent="0.25">
      <c r="A34" s="72" t="s">
        <v>260</v>
      </c>
      <c r="B34" s="72" t="s">
        <v>128</v>
      </c>
      <c r="C34" s="88">
        <f t="shared" ca="1" si="1"/>
        <v>1.1015123772499999E-3</v>
      </c>
      <c r="D34" s="88">
        <f t="shared" ca="1" si="2"/>
        <v>9.4373959399999987E-4</v>
      </c>
      <c r="E34" s="88">
        <f t="shared" ca="1" si="2"/>
        <v>0</v>
      </c>
      <c r="F34" s="88">
        <f t="shared" ca="1" si="2"/>
        <v>0</v>
      </c>
      <c r="G34" s="88">
        <f t="shared" ca="1" si="2"/>
        <v>8.487765400000001E-5</v>
      </c>
      <c r="H34" s="88">
        <f t="shared" ca="1" si="2"/>
        <v>9.2268854549999995E-4</v>
      </c>
      <c r="I34" s="88">
        <f t="shared" ca="1" si="2"/>
        <v>1.0621158299999999E-4</v>
      </c>
      <c r="J34" s="88">
        <f t="shared" ca="1" si="2"/>
        <v>3.5404437425E-4</v>
      </c>
      <c r="K34" s="88">
        <f t="shared" ca="1" si="2"/>
        <v>4.3196016024999996E-4</v>
      </c>
      <c r="L34" s="88">
        <f t="shared" ca="1" si="2"/>
        <v>0</v>
      </c>
      <c r="M34" s="88">
        <f t="shared" ca="1" si="2"/>
        <v>2.2360966879999998E-3</v>
      </c>
      <c r="N34" s="88">
        <f t="shared" ca="1" si="2"/>
        <v>0</v>
      </c>
      <c r="O34" s="88">
        <f t="shared" ca="1" si="2"/>
        <v>0</v>
      </c>
      <c r="P34" s="88">
        <f t="shared" ca="1" si="2"/>
        <v>1.0785332265E-3</v>
      </c>
      <c r="Q34" s="88">
        <f t="shared" ca="1" si="2"/>
        <v>1.01006749425E-3</v>
      </c>
      <c r="R34" s="88">
        <f t="shared" ca="1" si="2"/>
        <v>1.1275242424999999E-4</v>
      </c>
      <c r="S34" s="88">
        <f t="shared" ca="1" si="2"/>
        <v>3.7432608249999999E-5</v>
      </c>
      <c r="X34" s="70">
        <v>1.2047947569999999E-3</v>
      </c>
      <c r="Y34" s="70">
        <v>1.1715596089999999E-3</v>
      </c>
      <c r="Z34" s="70">
        <v>1.087208518E-3</v>
      </c>
      <c r="AA34" s="70">
        <v>9.4248662499999997E-4</v>
      </c>
      <c r="AB34" s="70">
        <v>1.058823001E-3</v>
      </c>
      <c r="AC34" s="70">
        <v>1.0053137469999999E-3</v>
      </c>
      <c r="AD34" s="70">
        <v>9.1687129300000001E-4</v>
      </c>
      <c r="AE34" s="70">
        <v>7.9395033500000004E-4</v>
      </c>
      <c r="AF34" s="70">
        <v>0</v>
      </c>
      <c r="AG34" s="70">
        <v>0</v>
      </c>
      <c r="AH34" s="70">
        <v>0</v>
      </c>
      <c r="AI34" s="70">
        <v>0</v>
      </c>
      <c r="AJ34" s="70">
        <v>0</v>
      </c>
      <c r="AK34" s="70">
        <v>0</v>
      </c>
      <c r="AL34" s="70">
        <v>0</v>
      </c>
      <c r="AM34" s="70">
        <v>0</v>
      </c>
      <c r="AN34" s="70">
        <v>9.2617508999999997E-5</v>
      </c>
      <c r="AO34" s="70">
        <v>8.8266169999999997E-5</v>
      </c>
      <c r="AP34" s="70">
        <v>8.2884976000000005E-5</v>
      </c>
      <c r="AQ34" s="70">
        <v>7.5741961000000001E-5</v>
      </c>
      <c r="AR34" s="70">
        <v>7.6102297499999999E-4</v>
      </c>
      <c r="AS34" s="70">
        <v>1.0221001739999999E-3</v>
      </c>
      <c r="AT34" s="70">
        <v>9.6891264599999996E-4</v>
      </c>
      <c r="AU34" s="70">
        <v>9.3871838700000003E-4</v>
      </c>
      <c r="AV34" s="70">
        <v>5.3147788E-5</v>
      </c>
      <c r="AW34" s="70">
        <v>1.20428496E-4</v>
      </c>
      <c r="AX34" s="70">
        <v>1.28299227E-4</v>
      </c>
      <c r="AY34" s="70">
        <v>1.22970821E-4</v>
      </c>
      <c r="AZ34" s="70">
        <v>7.4216437999999994E-5</v>
      </c>
      <c r="BA34" s="70">
        <v>1.8277719800000001E-4</v>
      </c>
      <c r="BB34" s="70">
        <v>5.7774521699999995E-4</v>
      </c>
      <c r="BC34" s="70">
        <v>5.8143864400000001E-4</v>
      </c>
      <c r="BD34" s="70">
        <v>4.6490558599999998E-4</v>
      </c>
      <c r="BE34" s="70">
        <v>4.4693371099999998E-4</v>
      </c>
      <c r="BF34" s="70">
        <v>4.2359970499999998E-4</v>
      </c>
      <c r="BG34" s="70">
        <v>3.9240163900000001E-4</v>
      </c>
      <c r="BH34" s="70">
        <v>0</v>
      </c>
      <c r="BI34" s="70">
        <v>0</v>
      </c>
      <c r="BJ34" s="70">
        <v>0</v>
      </c>
      <c r="BK34" s="70">
        <v>0</v>
      </c>
      <c r="BL34" s="70">
        <v>2.6210401949999999E-3</v>
      </c>
      <c r="BM34" s="70">
        <v>2.2513849170000002E-3</v>
      </c>
      <c r="BN34" s="70">
        <v>2.117307783E-3</v>
      </c>
      <c r="BO34" s="70">
        <v>1.9546538569999998E-3</v>
      </c>
      <c r="BP34" s="70">
        <v>0</v>
      </c>
      <c r="BQ34" s="70">
        <v>0</v>
      </c>
      <c r="BR34" s="70">
        <v>0</v>
      </c>
      <c r="BS34" s="70">
        <v>0</v>
      </c>
      <c r="BT34" s="70">
        <v>0</v>
      </c>
      <c r="BU34" s="70">
        <v>0</v>
      </c>
      <c r="BV34" s="70">
        <v>0</v>
      </c>
      <c r="BW34" s="70">
        <v>0</v>
      </c>
      <c r="BX34" s="70">
        <v>1.2259153470000001E-3</v>
      </c>
      <c r="BY34" s="70">
        <v>1.1673274460000001E-3</v>
      </c>
      <c r="BZ34" s="70">
        <v>1.0468519350000001E-3</v>
      </c>
      <c r="CA34" s="70">
        <v>8.7403817799999999E-4</v>
      </c>
      <c r="CB34" s="70">
        <v>1.1248473519999999E-3</v>
      </c>
      <c r="CC34" s="70">
        <v>1.0780727460000001E-3</v>
      </c>
      <c r="CD34" s="70">
        <v>9.8877841299999992E-4</v>
      </c>
      <c r="CE34" s="70">
        <v>8.4857146599999999E-4</v>
      </c>
      <c r="CF34" s="70">
        <v>1.2329634999999999E-4</v>
      </c>
      <c r="CG34" s="70">
        <v>1.1729588900000001E-4</v>
      </c>
      <c r="CH34" s="70">
        <v>1.10119396E-4</v>
      </c>
      <c r="CI34" s="70">
        <v>1.00298062E-4</v>
      </c>
      <c r="CJ34" s="70">
        <v>3.4174527999999999E-5</v>
      </c>
      <c r="CK34" s="70">
        <v>3.4850787E-5</v>
      </c>
      <c r="CL34" s="70">
        <v>3.6781484000000003E-5</v>
      </c>
      <c r="CM34" s="70">
        <v>4.3923634E-5</v>
      </c>
    </row>
    <row r="35" spans="1:91" x14ac:dyDescent="0.25">
      <c r="A35" s="72" t="s">
        <v>260</v>
      </c>
      <c r="B35" s="72" t="s">
        <v>132</v>
      </c>
      <c r="C35" s="88">
        <f t="shared" ca="1" si="1"/>
        <v>1.6522650865000001E-3</v>
      </c>
      <c r="D35" s="88">
        <f t="shared" ca="1" si="2"/>
        <v>1.4156102025000001E-3</v>
      </c>
      <c r="E35" s="88">
        <f t="shared" ca="1" si="2"/>
        <v>0</v>
      </c>
      <c r="F35" s="88">
        <f t="shared" ca="1" si="2"/>
        <v>0</v>
      </c>
      <c r="G35" s="88">
        <f t="shared" ca="1" si="2"/>
        <v>1.2731591174999999E-4</v>
      </c>
      <c r="H35" s="88">
        <f t="shared" ca="1" si="2"/>
        <v>1.3840353882499999E-3</v>
      </c>
      <c r="I35" s="88">
        <f t="shared" ca="1" si="2"/>
        <v>1.5931701224999997E-4</v>
      </c>
      <c r="J35" s="88">
        <f t="shared" ca="1" si="2"/>
        <v>5.3106943125000002E-4</v>
      </c>
      <c r="K35" s="88">
        <f t="shared" ca="1" si="2"/>
        <v>6.4794012974999998E-4</v>
      </c>
      <c r="L35" s="88">
        <f t="shared" ca="1" si="2"/>
        <v>0</v>
      </c>
      <c r="M35" s="88">
        <f t="shared" ca="1" si="2"/>
        <v>3.3541438342500002E-3</v>
      </c>
      <c r="N35" s="88">
        <f t="shared" ca="1" si="2"/>
        <v>0</v>
      </c>
      <c r="O35" s="88">
        <f t="shared" ca="1" si="2"/>
        <v>0</v>
      </c>
      <c r="P35" s="88">
        <f t="shared" ca="1" si="2"/>
        <v>1.6177931380000001E-3</v>
      </c>
      <c r="Q35" s="88">
        <f t="shared" ca="1" si="2"/>
        <v>1.5150973404999997E-3</v>
      </c>
      <c r="R35" s="88">
        <f t="shared" ref="D35:S51" ca="1" si="3">AVERAGE(OFFSET($X35,0,4*R$2-4,1,4))</f>
        <v>1.6912689700000001E-4</v>
      </c>
      <c r="S35" s="88">
        <f t="shared" ca="1" si="3"/>
        <v>5.6149390750000005E-5</v>
      </c>
      <c r="X35" s="70">
        <v>1.807194724E-3</v>
      </c>
      <c r="Y35" s="70">
        <v>1.757339728E-3</v>
      </c>
      <c r="Z35" s="70">
        <v>1.6308048490000001E-3</v>
      </c>
      <c r="AA35" s="70">
        <v>1.413721045E-3</v>
      </c>
      <c r="AB35" s="70">
        <v>1.5882468219999999E-3</v>
      </c>
      <c r="AC35" s="70">
        <v>1.5079706200000001E-3</v>
      </c>
      <c r="AD35" s="70">
        <v>1.375309689E-3</v>
      </c>
      <c r="AE35" s="70">
        <v>1.1909136789999999E-3</v>
      </c>
      <c r="AF35" s="70">
        <v>0</v>
      </c>
      <c r="AG35" s="70">
        <v>0</v>
      </c>
      <c r="AH35" s="70">
        <v>0</v>
      </c>
      <c r="AI35" s="70">
        <v>0</v>
      </c>
      <c r="AJ35" s="70">
        <v>0</v>
      </c>
      <c r="AK35" s="70">
        <v>0</v>
      </c>
      <c r="AL35" s="70">
        <v>0</v>
      </c>
      <c r="AM35" s="70">
        <v>0</v>
      </c>
      <c r="AN35" s="70">
        <v>1.3892384299999999E-4</v>
      </c>
      <c r="AO35" s="70">
        <v>1.3239866399999999E-4</v>
      </c>
      <c r="AP35" s="70">
        <v>1.2432818299999999E-4</v>
      </c>
      <c r="AQ35" s="70">
        <v>1.1361295699999999E-4</v>
      </c>
      <c r="AR35" s="70">
        <v>1.1415346749999999E-3</v>
      </c>
      <c r="AS35" s="70">
        <v>1.533157167E-3</v>
      </c>
      <c r="AT35" s="70">
        <v>1.4533713299999999E-3</v>
      </c>
      <c r="AU35" s="70">
        <v>1.4080783810000001E-3</v>
      </c>
      <c r="AV35" s="70">
        <v>7.9721513999999997E-5</v>
      </c>
      <c r="AW35" s="70">
        <v>1.8064255499999999E-4</v>
      </c>
      <c r="AX35" s="70">
        <v>1.9244779000000001E-4</v>
      </c>
      <c r="AY35" s="70">
        <v>1.8445619E-4</v>
      </c>
      <c r="AZ35" s="70">
        <v>1.11324957E-4</v>
      </c>
      <c r="BA35" s="70">
        <v>2.7416542800000001E-4</v>
      </c>
      <c r="BB35" s="70">
        <v>8.6662447100000004E-4</v>
      </c>
      <c r="BC35" s="70">
        <v>8.72162869E-4</v>
      </c>
      <c r="BD35" s="70">
        <v>6.9736206900000003E-4</v>
      </c>
      <c r="BE35" s="70">
        <v>6.7039753600000001E-4</v>
      </c>
      <c r="BF35" s="70">
        <v>6.3539646599999997E-4</v>
      </c>
      <c r="BG35" s="70">
        <v>5.88604448E-4</v>
      </c>
      <c r="BH35" s="70">
        <v>0</v>
      </c>
      <c r="BI35" s="70">
        <v>0</v>
      </c>
      <c r="BJ35" s="70">
        <v>0</v>
      </c>
      <c r="BK35" s="70">
        <v>0</v>
      </c>
      <c r="BL35" s="70">
        <v>3.9315548800000003E-3</v>
      </c>
      <c r="BM35" s="70">
        <v>3.3770775370000001E-3</v>
      </c>
      <c r="BN35" s="70">
        <v>3.1759560250000001E-3</v>
      </c>
      <c r="BO35" s="70">
        <v>2.931986895E-3</v>
      </c>
      <c r="BP35" s="70">
        <v>0</v>
      </c>
      <c r="BQ35" s="70">
        <v>0</v>
      </c>
      <c r="BR35" s="70">
        <v>0</v>
      </c>
      <c r="BS35" s="70">
        <v>0</v>
      </c>
      <c r="BT35" s="70">
        <v>0</v>
      </c>
      <c r="BU35" s="70">
        <v>0</v>
      </c>
      <c r="BV35" s="70">
        <v>0</v>
      </c>
      <c r="BW35" s="70">
        <v>0</v>
      </c>
      <c r="BX35" s="70">
        <v>1.838860347E-3</v>
      </c>
      <c r="BY35" s="70">
        <v>1.75098875E-3</v>
      </c>
      <c r="BZ35" s="70">
        <v>1.5702680030000001E-3</v>
      </c>
      <c r="CA35" s="70">
        <v>1.3110554519999999E-3</v>
      </c>
      <c r="CB35" s="70">
        <v>1.6872698820000001E-3</v>
      </c>
      <c r="CC35" s="70">
        <v>1.6171106059999999E-3</v>
      </c>
      <c r="CD35" s="70">
        <v>1.483161057E-3</v>
      </c>
      <c r="CE35" s="70">
        <v>1.2728478169999999E-3</v>
      </c>
      <c r="CF35" s="70">
        <v>1.8494372200000001E-4</v>
      </c>
      <c r="CG35" s="70">
        <v>1.75941608E-4</v>
      </c>
      <c r="CH35" s="70">
        <v>1.6517597200000001E-4</v>
      </c>
      <c r="CI35" s="70">
        <v>1.5044628600000001E-4</v>
      </c>
      <c r="CJ35" s="70">
        <v>5.1262287000000003E-5</v>
      </c>
      <c r="CK35" s="70">
        <v>5.2276874000000003E-5</v>
      </c>
      <c r="CL35" s="70">
        <v>5.5172403000000002E-5</v>
      </c>
      <c r="CM35" s="70">
        <v>6.5885999000000003E-5</v>
      </c>
    </row>
    <row r="36" spans="1:91" x14ac:dyDescent="0.25">
      <c r="A36" s="72" t="s">
        <v>260</v>
      </c>
      <c r="B36" s="72" t="s">
        <v>89</v>
      </c>
      <c r="C36" s="88">
        <f t="shared" ca="1" si="1"/>
        <v>1.00272942905E-2</v>
      </c>
      <c r="D36" s="88">
        <f t="shared" ca="1" si="3"/>
        <v>8.63991150125E-3</v>
      </c>
      <c r="E36" s="88">
        <f t="shared" ca="1" si="3"/>
        <v>0</v>
      </c>
      <c r="F36" s="88">
        <f t="shared" ca="1" si="3"/>
        <v>0</v>
      </c>
      <c r="G36" s="88">
        <f t="shared" ca="1" si="3"/>
        <v>7.6047166800000002E-4</v>
      </c>
      <c r="H36" s="88">
        <f t="shared" ca="1" si="3"/>
        <v>9.01669913925E-3</v>
      </c>
      <c r="I36" s="88">
        <f t="shared" ca="1" si="3"/>
        <v>1.0214175342499999E-3</v>
      </c>
      <c r="J36" s="88">
        <f t="shared" ca="1" si="3"/>
        <v>3.8950578627500003E-3</v>
      </c>
      <c r="K36" s="88">
        <f t="shared" ca="1" si="3"/>
        <v>3.9306131752500006E-3</v>
      </c>
      <c r="L36" s="88">
        <f t="shared" ca="1" si="3"/>
        <v>0</v>
      </c>
      <c r="M36" s="88">
        <f t="shared" ca="1" si="3"/>
        <v>2.1829954403749997E-2</v>
      </c>
      <c r="N36" s="88">
        <f t="shared" ca="1" si="3"/>
        <v>0</v>
      </c>
      <c r="O36" s="88">
        <f t="shared" ca="1" si="3"/>
        <v>0</v>
      </c>
      <c r="P36" s="88">
        <f t="shared" ca="1" si="3"/>
        <v>9.6154280289999991E-3</v>
      </c>
      <c r="Q36" s="88">
        <f t="shared" ca="1" si="3"/>
        <v>9.1765189835E-3</v>
      </c>
      <c r="R36" s="88">
        <f t="shared" ca="1" si="3"/>
        <v>1.0240039715000001E-3</v>
      </c>
      <c r="S36" s="88">
        <f t="shared" ca="1" si="3"/>
        <v>5.0029783324999995E-4</v>
      </c>
      <c r="X36" s="70">
        <v>1.1475943634000001E-2</v>
      </c>
      <c r="Y36" s="70">
        <v>1.0895261666E-2</v>
      </c>
      <c r="Z36" s="70">
        <v>9.7510678579999996E-3</v>
      </c>
      <c r="AA36" s="70">
        <v>7.9869040039999995E-3</v>
      </c>
      <c r="AB36" s="70">
        <v>1.0206479294000001E-2</v>
      </c>
      <c r="AC36" s="70">
        <v>9.3928223459999998E-3</v>
      </c>
      <c r="AD36" s="70">
        <v>8.2266430979999992E-3</v>
      </c>
      <c r="AE36" s="70">
        <v>6.7337012670000002E-3</v>
      </c>
      <c r="AF36" s="70">
        <v>0</v>
      </c>
      <c r="AG36" s="70">
        <v>0</v>
      </c>
      <c r="AH36" s="70">
        <v>0</v>
      </c>
      <c r="AI36" s="70">
        <v>0</v>
      </c>
      <c r="AJ36" s="70">
        <v>0</v>
      </c>
      <c r="AK36" s="70">
        <v>0</v>
      </c>
      <c r="AL36" s="70">
        <v>0</v>
      </c>
      <c r="AM36" s="70">
        <v>0</v>
      </c>
      <c r="AN36" s="70">
        <v>8.2937608800000002E-4</v>
      </c>
      <c r="AO36" s="70">
        <v>7.9109622599999999E-4</v>
      </c>
      <c r="AP36" s="70">
        <v>7.4218386000000003E-4</v>
      </c>
      <c r="AQ36" s="70">
        <v>6.7923049800000003E-4</v>
      </c>
      <c r="AR36" s="70">
        <v>7.241830956E-3</v>
      </c>
      <c r="AS36" s="70">
        <v>9.7504385660000005E-3</v>
      </c>
      <c r="AT36" s="70">
        <v>9.5149519320000004E-3</v>
      </c>
      <c r="AU36" s="70">
        <v>9.5595751029999999E-3</v>
      </c>
      <c r="AV36" s="70">
        <v>4.8721117399999999E-4</v>
      </c>
      <c r="AW36" s="70">
        <v>1.1381446189999999E-3</v>
      </c>
      <c r="AX36" s="70">
        <v>1.256319831E-3</v>
      </c>
      <c r="AY36" s="70">
        <v>1.203994513E-3</v>
      </c>
      <c r="AZ36" s="70">
        <v>1.1676393670000001E-3</v>
      </c>
      <c r="BA36" s="70">
        <v>2.2464866950000001E-3</v>
      </c>
      <c r="BB36" s="70">
        <v>6.0861413850000004E-3</v>
      </c>
      <c r="BC36" s="70">
        <v>6.0799640040000002E-3</v>
      </c>
      <c r="BD36" s="70">
        <v>4.2200546340000001E-3</v>
      </c>
      <c r="BE36" s="70">
        <v>4.0661493480000001E-3</v>
      </c>
      <c r="BF36" s="70">
        <v>3.8501600990000001E-3</v>
      </c>
      <c r="BG36" s="70">
        <v>3.58608862E-3</v>
      </c>
      <c r="BH36" s="70">
        <v>0</v>
      </c>
      <c r="BI36" s="70">
        <v>0</v>
      </c>
      <c r="BJ36" s="70">
        <v>0</v>
      </c>
      <c r="BK36" s="70">
        <v>0</v>
      </c>
      <c r="BL36" s="70">
        <v>2.6315921935E-2</v>
      </c>
      <c r="BM36" s="70">
        <v>2.2171633374999999E-2</v>
      </c>
      <c r="BN36" s="70">
        <v>2.0307515645E-2</v>
      </c>
      <c r="BO36" s="70">
        <v>1.8524746660000001E-2</v>
      </c>
      <c r="BP36" s="70">
        <v>0</v>
      </c>
      <c r="BQ36" s="70">
        <v>0</v>
      </c>
      <c r="BR36" s="70">
        <v>0</v>
      </c>
      <c r="BS36" s="70">
        <v>0</v>
      </c>
      <c r="BT36" s="70">
        <v>0</v>
      </c>
      <c r="BU36" s="70">
        <v>0</v>
      </c>
      <c r="BV36" s="70">
        <v>0</v>
      </c>
      <c r="BW36" s="70">
        <v>0</v>
      </c>
      <c r="BX36" s="70">
        <v>1.1474465301999999E-2</v>
      </c>
      <c r="BY36" s="70">
        <v>1.0644580074E-2</v>
      </c>
      <c r="BZ36" s="70">
        <v>9.1404132230000004E-3</v>
      </c>
      <c r="CA36" s="70">
        <v>7.2022535169999997E-3</v>
      </c>
      <c r="CB36" s="70">
        <v>1.0807823944000001E-2</v>
      </c>
      <c r="CC36" s="70">
        <v>1.0005836153E-2</v>
      </c>
      <c r="CD36" s="70">
        <v>8.8016944459999996E-3</v>
      </c>
      <c r="CE36" s="70">
        <v>7.0907213910000001E-3</v>
      </c>
      <c r="CF36" s="70">
        <v>1.118924835E-3</v>
      </c>
      <c r="CG36" s="70">
        <v>1.065837774E-3</v>
      </c>
      <c r="CH36" s="70">
        <v>9.9850384200000008E-4</v>
      </c>
      <c r="CI36" s="70">
        <v>9.1274943500000002E-4</v>
      </c>
      <c r="CJ36" s="70">
        <v>5.2298092500000003E-4</v>
      </c>
      <c r="CK36" s="70">
        <v>5.0535799900000003E-4</v>
      </c>
      <c r="CL36" s="70">
        <v>4.9018950299999997E-4</v>
      </c>
      <c r="CM36" s="70">
        <v>4.8266290599999998E-4</v>
      </c>
    </row>
    <row r="37" spans="1:91" x14ac:dyDescent="0.25">
      <c r="A37" s="72" t="s">
        <v>260</v>
      </c>
      <c r="B37" s="72" t="s">
        <v>90</v>
      </c>
      <c r="C37" s="88">
        <f t="shared" ca="1" si="1"/>
        <v>1.0101271538000001E-2</v>
      </c>
      <c r="D37" s="88">
        <f t="shared" ca="1" si="3"/>
        <v>8.7065288529999986E-3</v>
      </c>
      <c r="E37" s="88">
        <f t="shared" ca="1" si="3"/>
        <v>0</v>
      </c>
      <c r="F37" s="88">
        <f t="shared" ca="1" si="3"/>
        <v>0</v>
      </c>
      <c r="G37" s="88">
        <f t="shared" ca="1" si="3"/>
        <v>7.6383284700000007E-4</v>
      </c>
      <c r="H37" s="88">
        <f t="shared" ca="1" si="3"/>
        <v>8.9698720734999998E-3</v>
      </c>
      <c r="I37" s="88">
        <f t="shared" ca="1" si="3"/>
        <v>1.002466761E-3</v>
      </c>
      <c r="J37" s="88">
        <f t="shared" ca="1" si="3"/>
        <v>3.9473652620000002E-3</v>
      </c>
      <c r="K37" s="88">
        <f t="shared" ca="1" si="3"/>
        <v>3.9531251587499993E-3</v>
      </c>
      <c r="L37" s="88">
        <f t="shared" ca="1" si="3"/>
        <v>0</v>
      </c>
      <c r="M37" s="88">
        <f t="shared" ca="1" si="3"/>
        <v>2.2008113666249999E-2</v>
      </c>
      <c r="N37" s="88">
        <f t="shared" ca="1" si="3"/>
        <v>0</v>
      </c>
      <c r="O37" s="88">
        <f t="shared" ca="1" si="3"/>
        <v>0</v>
      </c>
      <c r="P37" s="88">
        <f t="shared" ca="1" si="3"/>
        <v>9.6887780044999997E-3</v>
      </c>
      <c r="Q37" s="88">
        <f t="shared" ca="1" si="3"/>
        <v>9.2487523647500017E-3</v>
      </c>
      <c r="R37" s="88">
        <f t="shared" ca="1" si="3"/>
        <v>1.0275268565E-3</v>
      </c>
      <c r="S37" s="88">
        <f t="shared" ca="1" si="3"/>
        <v>5.0460131524999996E-4</v>
      </c>
      <c r="X37" s="70">
        <v>1.1532539969E-2</v>
      </c>
      <c r="Y37" s="70">
        <v>1.0948643048000001E-2</v>
      </c>
      <c r="Z37" s="70">
        <v>9.8432673170000002E-3</v>
      </c>
      <c r="AA37" s="70">
        <v>8.0806358180000003E-3</v>
      </c>
      <c r="AB37" s="70">
        <v>1.0209637027E-2</v>
      </c>
      <c r="AC37" s="70">
        <v>9.4720485500000007E-3</v>
      </c>
      <c r="AD37" s="70">
        <v>8.3277483549999993E-3</v>
      </c>
      <c r="AE37" s="70">
        <v>6.8166814799999996E-3</v>
      </c>
      <c r="AF37" s="70">
        <v>0</v>
      </c>
      <c r="AG37" s="70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0</v>
      </c>
      <c r="AM37" s="70">
        <v>0</v>
      </c>
      <c r="AN37" s="70">
        <v>8.34158594E-4</v>
      </c>
      <c r="AO37" s="70">
        <v>7.9611999999999999E-4</v>
      </c>
      <c r="AP37" s="70">
        <v>7.4198389899999997E-4</v>
      </c>
      <c r="AQ37" s="70">
        <v>6.83068895E-4</v>
      </c>
      <c r="AR37" s="70">
        <v>6.8650162510000001E-3</v>
      </c>
      <c r="AS37" s="70">
        <v>9.8578153470000006E-3</v>
      </c>
      <c r="AT37" s="70">
        <v>9.5407805189999997E-3</v>
      </c>
      <c r="AU37" s="70">
        <v>9.6158761770000004E-3</v>
      </c>
      <c r="AV37" s="70">
        <v>4.1389520799999999E-4</v>
      </c>
      <c r="AW37" s="70">
        <v>1.123690898E-3</v>
      </c>
      <c r="AX37" s="70">
        <v>1.263428322E-3</v>
      </c>
      <c r="AY37" s="70">
        <v>1.208852616E-3</v>
      </c>
      <c r="AZ37" s="70">
        <v>1.2277687270000001E-3</v>
      </c>
      <c r="BA37" s="70">
        <v>2.2786218730000002E-3</v>
      </c>
      <c r="BB37" s="70">
        <v>6.1384136270000002E-3</v>
      </c>
      <c r="BC37" s="70">
        <v>6.1446568209999998E-3</v>
      </c>
      <c r="BD37" s="70">
        <v>4.2587984060000004E-3</v>
      </c>
      <c r="BE37" s="70">
        <v>4.094779592E-3</v>
      </c>
      <c r="BF37" s="70">
        <v>3.8506700700000002E-3</v>
      </c>
      <c r="BG37" s="70">
        <v>3.6082525670000001E-3</v>
      </c>
      <c r="BH37" s="70">
        <v>0</v>
      </c>
      <c r="BI37" s="70">
        <v>0</v>
      </c>
      <c r="BJ37" s="70">
        <v>0</v>
      </c>
      <c r="BK37" s="70">
        <v>0</v>
      </c>
      <c r="BL37" s="70">
        <v>2.6469024486000001E-2</v>
      </c>
      <c r="BM37" s="70">
        <v>2.2361991958999999E-2</v>
      </c>
      <c r="BN37" s="70">
        <v>2.0478584481000001E-2</v>
      </c>
      <c r="BO37" s="70">
        <v>1.8722853739000001E-2</v>
      </c>
      <c r="BP37" s="70">
        <v>0</v>
      </c>
      <c r="BQ37" s="70">
        <v>0</v>
      </c>
      <c r="BR37" s="70">
        <v>0</v>
      </c>
      <c r="BS37" s="70">
        <v>0</v>
      </c>
      <c r="BT37" s="70">
        <v>0</v>
      </c>
      <c r="BU37" s="70">
        <v>0</v>
      </c>
      <c r="BV37" s="70">
        <v>0</v>
      </c>
      <c r="BW37" s="70">
        <v>0</v>
      </c>
      <c r="BX37" s="70">
        <v>1.1528842637999999E-2</v>
      </c>
      <c r="BY37" s="70">
        <v>1.0726976692E-2</v>
      </c>
      <c r="BZ37" s="70">
        <v>9.2088099909999992E-3</v>
      </c>
      <c r="CA37" s="70">
        <v>7.2904826970000003E-3</v>
      </c>
      <c r="CB37" s="70">
        <v>1.0834313753000001E-2</v>
      </c>
      <c r="CC37" s="70">
        <v>1.0072279799E-2</v>
      </c>
      <c r="CD37" s="70">
        <v>8.904802836E-3</v>
      </c>
      <c r="CE37" s="70">
        <v>7.1836130710000003E-3</v>
      </c>
      <c r="CF37" s="70">
        <v>1.1242491200000001E-3</v>
      </c>
      <c r="CG37" s="70">
        <v>1.07151291E-3</v>
      </c>
      <c r="CH37" s="70">
        <v>9.9733965200000008E-4</v>
      </c>
      <c r="CI37" s="70">
        <v>9.1700574399999999E-4</v>
      </c>
      <c r="CJ37" s="70">
        <v>5.2845629099999999E-4</v>
      </c>
      <c r="CK37" s="70">
        <v>5.1063935899999999E-4</v>
      </c>
      <c r="CL37" s="70">
        <v>4.92840714E-4</v>
      </c>
      <c r="CM37" s="70">
        <v>4.8646889699999999E-4</v>
      </c>
    </row>
    <row r="38" spans="1:91" x14ac:dyDescent="0.25">
      <c r="A38" s="72" t="s">
        <v>260</v>
      </c>
      <c r="B38" s="72" t="s">
        <v>91</v>
      </c>
      <c r="C38" s="88">
        <f t="shared" ca="1" si="1"/>
        <v>1.6173331589749998E-2</v>
      </c>
      <c r="D38" s="88">
        <f t="shared" ca="1" si="3"/>
        <v>1.3929238089500001E-2</v>
      </c>
      <c r="E38" s="88">
        <f t="shared" ca="1" si="3"/>
        <v>0</v>
      </c>
      <c r="F38" s="88">
        <f t="shared" ca="1" si="3"/>
        <v>0</v>
      </c>
      <c r="G38" s="88">
        <f t="shared" ca="1" si="3"/>
        <v>1.2216423812499999E-3</v>
      </c>
      <c r="H38" s="88">
        <f t="shared" ca="1" si="3"/>
        <v>1.438746843225E-2</v>
      </c>
      <c r="I38" s="88">
        <f t="shared" ca="1" si="3"/>
        <v>1.63555550425E-3</v>
      </c>
      <c r="J38" s="88">
        <f t="shared" ca="1" si="3"/>
        <v>6.2659539754999997E-3</v>
      </c>
      <c r="K38" s="88">
        <f t="shared" ca="1" si="3"/>
        <v>6.2948689587499999E-3</v>
      </c>
      <c r="L38" s="88">
        <f t="shared" ca="1" si="3"/>
        <v>0</v>
      </c>
      <c r="M38" s="88">
        <f t="shared" ca="1" si="3"/>
        <v>3.4850108304499999E-2</v>
      </c>
      <c r="N38" s="88">
        <f t="shared" ca="1" si="3"/>
        <v>0</v>
      </c>
      <c r="O38" s="88">
        <f t="shared" ca="1" si="3"/>
        <v>0</v>
      </c>
      <c r="P38" s="88">
        <f t="shared" ca="1" si="3"/>
        <v>1.5550523335499999E-2</v>
      </c>
      <c r="Q38" s="88">
        <f t="shared" ca="1" si="3"/>
        <v>1.4814314197250001E-2</v>
      </c>
      <c r="R38" s="88">
        <f t="shared" ca="1" si="3"/>
        <v>1.6392704439999999E-3</v>
      </c>
      <c r="S38" s="88">
        <f t="shared" ca="1" si="3"/>
        <v>8.0706275425000001E-4</v>
      </c>
      <c r="X38" s="70">
        <v>1.8353345258E-2</v>
      </c>
      <c r="Y38" s="70">
        <v>1.7506111147999999E-2</v>
      </c>
      <c r="Z38" s="70">
        <v>1.5848604070000001E-2</v>
      </c>
      <c r="AA38" s="70">
        <v>1.2985265883000001E-2</v>
      </c>
      <c r="AB38" s="70">
        <v>1.6313606195999999E-2</v>
      </c>
      <c r="AC38" s="70">
        <v>1.5090023567E-2</v>
      </c>
      <c r="AD38" s="70">
        <v>1.3363015911E-2</v>
      </c>
      <c r="AE38" s="70">
        <v>1.0950306684000001E-2</v>
      </c>
      <c r="AF38" s="70">
        <v>0</v>
      </c>
      <c r="AG38" s="70">
        <v>0</v>
      </c>
      <c r="AH38" s="70">
        <v>0</v>
      </c>
      <c r="AI38" s="70">
        <v>0</v>
      </c>
      <c r="AJ38" s="70">
        <v>0</v>
      </c>
      <c r="AK38" s="70">
        <v>0</v>
      </c>
      <c r="AL38" s="70">
        <v>0</v>
      </c>
      <c r="AM38" s="70">
        <v>0</v>
      </c>
      <c r="AN38" s="70">
        <v>1.3317976960000001E-3</v>
      </c>
      <c r="AO38" s="70">
        <v>1.268720775E-3</v>
      </c>
      <c r="AP38" s="70">
        <v>1.195045384E-3</v>
      </c>
      <c r="AQ38" s="70">
        <v>1.0910056700000001E-3</v>
      </c>
      <c r="AR38" s="70">
        <v>1.1620119018999999E-2</v>
      </c>
      <c r="AS38" s="70">
        <v>1.5592030725000001E-2</v>
      </c>
      <c r="AT38" s="70">
        <v>1.5127870388E-2</v>
      </c>
      <c r="AU38" s="70">
        <v>1.5209853597E-2</v>
      </c>
      <c r="AV38" s="70">
        <v>7.8163406399999998E-4</v>
      </c>
      <c r="AW38" s="70">
        <v>1.8458025379999999E-3</v>
      </c>
      <c r="AX38" s="70">
        <v>1.9975429760000002E-3</v>
      </c>
      <c r="AY38" s="70">
        <v>1.917242439E-3</v>
      </c>
      <c r="AZ38" s="70">
        <v>1.8890472959999999E-3</v>
      </c>
      <c r="BA38" s="70">
        <v>3.6116726149999999E-3</v>
      </c>
      <c r="BB38" s="70">
        <v>9.7922609739999993E-3</v>
      </c>
      <c r="BC38" s="70">
        <v>9.7708350170000006E-3</v>
      </c>
      <c r="BD38" s="70">
        <v>6.7553090810000003E-3</v>
      </c>
      <c r="BE38" s="70">
        <v>6.4992724729999998E-3</v>
      </c>
      <c r="BF38" s="70">
        <v>6.1818584489999997E-3</v>
      </c>
      <c r="BG38" s="70">
        <v>5.7430358319999998E-3</v>
      </c>
      <c r="BH38" s="70">
        <v>0</v>
      </c>
      <c r="BI38" s="70">
        <v>0</v>
      </c>
      <c r="BJ38" s="70">
        <v>0</v>
      </c>
      <c r="BK38" s="70">
        <v>0</v>
      </c>
      <c r="BL38" s="70">
        <v>4.1950168326999999E-2</v>
      </c>
      <c r="BM38" s="70">
        <v>3.4941854586999999E-2</v>
      </c>
      <c r="BN38" s="70">
        <v>3.2704165564E-2</v>
      </c>
      <c r="BO38" s="70">
        <v>2.9804244739999999E-2</v>
      </c>
      <c r="BP38" s="70">
        <v>0</v>
      </c>
      <c r="BQ38" s="70">
        <v>0</v>
      </c>
      <c r="BR38" s="70">
        <v>0</v>
      </c>
      <c r="BS38" s="70">
        <v>0</v>
      </c>
      <c r="BT38" s="70">
        <v>0</v>
      </c>
      <c r="BU38" s="70">
        <v>0</v>
      </c>
      <c r="BV38" s="70">
        <v>0</v>
      </c>
      <c r="BW38" s="70">
        <v>0</v>
      </c>
      <c r="BX38" s="70">
        <v>1.8372855811E-2</v>
      </c>
      <c r="BY38" s="70">
        <v>1.7174780529000001E-2</v>
      </c>
      <c r="BZ38" s="70">
        <v>1.4907977714000001E-2</v>
      </c>
      <c r="CA38" s="70">
        <v>1.1746479287999999E-2</v>
      </c>
      <c r="CB38" s="70">
        <v>1.7285474296000001E-2</v>
      </c>
      <c r="CC38" s="70">
        <v>1.6093215266000001E-2</v>
      </c>
      <c r="CD38" s="70">
        <v>1.4324236297E-2</v>
      </c>
      <c r="CE38" s="70">
        <v>1.155433093E-2</v>
      </c>
      <c r="CF38" s="70">
        <v>1.7904057220000001E-3</v>
      </c>
      <c r="CG38" s="70">
        <v>1.70324998E-3</v>
      </c>
      <c r="CH38" s="70">
        <v>1.6024263880000001E-3</v>
      </c>
      <c r="CI38" s="70">
        <v>1.460999686E-3</v>
      </c>
      <c r="CJ38" s="70">
        <v>8.3988886000000004E-4</v>
      </c>
      <c r="CK38" s="70">
        <v>8.1060565500000003E-4</v>
      </c>
      <c r="CL38" s="70">
        <v>7.8895027199999996E-4</v>
      </c>
      <c r="CM38" s="70">
        <v>7.8880623000000003E-4</v>
      </c>
    </row>
    <row r="39" spans="1:91" x14ac:dyDescent="0.25">
      <c r="A39" s="72" t="s">
        <v>260</v>
      </c>
      <c r="B39" s="72" t="s">
        <v>92</v>
      </c>
      <c r="C39" s="88">
        <f t="shared" ca="1" si="1"/>
        <v>1.5804691769749999E-2</v>
      </c>
      <c r="D39" s="88">
        <f t="shared" ca="1" si="3"/>
        <v>1.35891390295E-2</v>
      </c>
      <c r="E39" s="88">
        <f t="shared" ca="1" si="3"/>
        <v>0</v>
      </c>
      <c r="F39" s="88">
        <f t="shared" ca="1" si="3"/>
        <v>0</v>
      </c>
      <c r="G39" s="88">
        <f t="shared" ca="1" si="3"/>
        <v>1.19838988825E-3</v>
      </c>
      <c r="H39" s="88">
        <f t="shared" ca="1" si="3"/>
        <v>1.3951399013750001E-2</v>
      </c>
      <c r="I39" s="88">
        <f t="shared" ca="1" si="3"/>
        <v>1.5772141335000001E-3</v>
      </c>
      <c r="J39" s="88">
        <f t="shared" ca="1" si="3"/>
        <v>6.0593260095E-3</v>
      </c>
      <c r="K39" s="88">
        <f t="shared" ca="1" si="3"/>
        <v>6.165933663499999E-3</v>
      </c>
      <c r="L39" s="88">
        <f t="shared" ca="1" si="3"/>
        <v>0</v>
      </c>
      <c r="M39" s="88">
        <f t="shared" ca="1" si="3"/>
        <v>3.4242829201249998E-2</v>
      </c>
      <c r="N39" s="88">
        <f t="shared" ca="1" si="3"/>
        <v>0</v>
      </c>
      <c r="O39" s="88">
        <f t="shared" ca="1" si="3"/>
        <v>0</v>
      </c>
      <c r="P39" s="88">
        <f t="shared" ca="1" si="3"/>
        <v>1.5188842261250002E-2</v>
      </c>
      <c r="Q39" s="88">
        <f t="shared" ca="1" si="3"/>
        <v>1.4456538198749999E-2</v>
      </c>
      <c r="R39" s="88">
        <f t="shared" ca="1" si="3"/>
        <v>1.606005972E-3</v>
      </c>
      <c r="S39" s="88">
        <f t="shared" ca="1" si="3"/>
        <v>7.7034567999999996E-4</v>
      </c>
      <c r="X39" s="70">
        <v>1.8012204587000001E-2</v>
      </c>
      <c r="Y39" s="70">
        <v>1.7085423400000001E-2</v>
      </c>
      <c r="Z39" s="70">
        <v>1.5459206287E-2</v>
      </c>
      <c r="AA39" s="70">
        <v>1.2661932805E-2</v>
      </c>
      <c r="AB39" s="70">
        <v>1.5904190070000001E-2</v>
      </c>
      <c r="AC39" s="70">
        <v>1.4732373631000001E-2</v>
      </c>
      <c r="AD39" s="70">
        <v>1.3044311495999999E-2</v>
      </c>
      <c r="AE39" s="70">
        <v>1.0675680921E-2</v>
      </c>
      <c r="AF39" s="70">
        <v>0</v>
      </c>
      <c r="AG39" s="70">
        <v>0</v>
      </c>
      <c r="AH39" s="70">
        <v>0</v>
      </c>
      <c r="AI39" s="70">
        <v>0</v>
      </c>
      <c r="AJ39" s="70">
        <v>0</v>
      </c>
      <c r="AK39" s="70">
        <v>0</v>
      </c>
      <c r="AL39" s="70">
        <v>0</v>
      </c>
      <c r="AM39" s="70">
        <v>0</v>
      </c>
      <c r="AN39" s="70">
        <v>1.3094282680000001E-3</v>
      </c>
      <c r="AO39" s="70">
        <v>1.2484668280000001E-3</v>
      </c>
      <c r="AP39" s="70">
        <v>1.1667999180000001E-3</v>
      </c>
      <c r="AQ39" s="70">
        <v>1.0688645389999999E-3</v>
      </c>
      <c r="AR39" s="70">
        <v>1.0714533455E-2</v>
      </c>
      <c r="AS39" s="70">
        <v>1.5348325135E-2</v>
      </c>
      <c r="AT39" s="70">
        <v>1.4815853578000001E-2</v>
      </c>
      <c r="AU39" s="70">
        <v>1.4926883887E-2</v>
      </c>
      <c r="AV39" s="70">
        <v>6.7124611799999998E-4</v>
      </c>
      <c r="AW39" s="70">
        <v>1.763243766E-3</v>
      </c>
      <c r="AX39" s="70">
        <v>1.9805812139999999E-3</v>
      </c>
      <c r="AY39" s="70">
        <v>1.893785436E-3</v>
      </c>
      <c r="AZ39" s="70">
        <v>1.8255119900000001E-3</v>
      </c>
      <c r="BA39" s="70">
        <v>3.3789279040000002E-3</v>
      </c>
      <c r="BB39" s="70">
        <v>9.5230296919999995E-3</v>
      </c>
      <c r="BC39" s="70">
        <v>9.5098344519999999E-3</v>
      </c>
      <c r="BD39" s="70">
        <v>6.6366480979999998E-3</v>
      </c>
      <c r="BE39" s="70">
        <v>6.3900099109999997E-3</v>
      </c>
      <c r="BF39" s="70">
        <v>6.023670997E-3</v>
      </c>
      <c r="BG39" s="70">
        <v>5.6134056480000001E-3</v>
      </c>
      <c r="BH39" s="70">
        <v>0</v>
      </c>
      <c r="BI39" s="70">
        <v>0</v>
      </c>
      <c r="BJ39" s="70">
        <v>0</v>
      </c>
      <c r="BK39" s="70">
        <v>0</v>
      </c>
      <c r="BL39" s="70">
        <v>4.1073373270999997E-2</v>
      </c>
      <c r="BM39" s="70">
        <v>3.4805222046999998E-2</v>
      </c>
      <c r="BN39" s="70">
        <v>3.1926978377000002E-2</v>
      </c>
      <c r="BO39" s="70">
        <v>2.916574311E-2</v>
      </c>
      <c r="BP39" s="70">
        <v>0</v>
      </c>
      <c r="BQ39" s="70">
        <v>0</v>
      </c>
      <c r="BR39" s="70">
        <v>0</v>
      </c>
      <c r="BS39" s="70">
        <v>0</v>
      </c>
      <c r="BT39" s="70">
        <v>0</v>
      </c>
      <c r="BU39" s="70">
        <v>0</v>
      </c>
      <c r="BV39" s="70">
        <v>0</v>
      </c>
      <c r="BW39" s="70">
        <v>0</v>
      </c>
      <c r="BX39" s="70">
        <v>1.8018580647000002E-2</v>
      </c>
      <c r="BY39" s="70">
        <v>1.6778161837999999E-2</v>
      </c>
      <c r="BZ39" s="70">
        <v>1.4516423713E-2</v>
      </c>
      <c r="CA39" s="70">
        <v>1.1442202847E-2</v>
      </c>
      <c r="CB39" s="70">
        <v>1.6894610689E-2</v>
      </c>
      <c r="CC39" s="70">
        <v>1.5694023634999998E-2</v>
      </c>
      <c r="CD39" s="70">
        <v>1.3973576822000001E-2</v>
      </c>
      <c r="CE39" s="70">
        <v>1.1263941649000001E-2</v>
      </c>
      <c r="CF39" s="70">
        <v>1.7582211750000001E-3</v>
      </c>
      <c r="CG39" s="70">
        <v>1.6741577100000001E-3</v>
      </c>
      <c r="CH39" s="70">
        <v>1.562309554E-3</v>
      </c>
      <c r="CI39" s="70">
        <v>1.4293354490000001E-3</v>
      </c>
      <c r="CJ39" s="70">
        <v>8.0622588399999998E-4</v>
      </c>
      <c r="CK39" s="70">
        <v>7.7407887599999995E-4</v>
      </c>
      <c r="CL39" s="70">
        <v>7.4863868500000001E-4</v>
      </c>
      <c r="CM39" s="70">
        <v>7.5243927500000002E-4</v>
      </c>
    </row>
    <row r="40" spans="1:91" x14ac:dyDescent="0.25">
      <c r="A40" s="72" t="s">
        <v>260</v>
      </c>
      <c r="B40" s="72" t="s">
        <v>107</v>
      </c>
      <c r="C40" s="88">
        <f t="shared" ca="1" si="1"/>
        <v>2.5995503135750001E-2</v>
      </c>
      <c r="D40" s="88">
        <f t="shared" ca="1" si="3"/>
        <v>2.280824199025E-2</v>
      </c>
      <c r="E40" s="88">
        <f t="shared" ca="1" si="3"/>
        <v>0</v>
      </c>
      <c r="F40" s="88">
        <f t="shared" ca="1" si="3"/>
        <v>0</v>
      </c>
      <c r="G40" s="88">
        <f t="shared" ca="1" si="3"/>
        <v>1.9314916260000001E-3</v>
      </c>
      <c r="H40" s="88">
        <f t="shared" ca="1" si="3"/>
        <v>2.102029899025E-2</v>
      </c>
      <c r="I40" s="88">
        <f t="shared" ca="1" si="3"/>
        <v>1.98137650875E-3</v>
      </c>
      <c r="J40" s="88">
        <f t="shared" ca="1" si="3"/>
        <v>6.6346048537500001E-3</v>
      </c>
      <c r="K40" s="88">
        <f t="shared" ca="1" si="3"/>
        <v>9.9813811660000012E-3</v>
      </c>
      <c r="L40" s="88">
        <f t="shared" ca="1" si="3"/>
        <v>0</v>
      </c>
      <c r="M40" s="88">
        <f t="shared" ca="1" si="3"/>
        <v>5.8260695120750002E-2</v>
      </c>
      <c r="N40" s="88">
        <f t="shared" ca="1" si="3"/>
        <v>0</v>
      </c>
      <c r="O40" s="88">
        <f t="shared" ca="1" si="3"/>
        <v>0</v>
      </c>
      <c r="P40" s="88">
        <f t="shared" ca="1" si="3"/>
        <v>2.5457720117250004E-2</v>
      </c>
      <c r="Q40" s="88">
        <f t="shared" ca="1" si="3"/>
        <v>2.4100014717000001E-2</v>
      </c>
      <c r="R40" s="88">
        <f t="shared" ca="1" si="3"/>
        <v>2.5920050049999996E-3</v>
      </c>
      <c r="S40" s="88">
        <f t="shared" ca="1" si="3"/>
        <v>1.30776545625E-3</v>
      </c>
      <c r="X40" s="70">
        <v>5.6308581337999999E-2</v>
      </c>
      <c r="Y40" s="70">
        <v>2.7077543055E-2</v>
      </c>
      <c r="Z40" s="70">
        <v>6.378166369E-3</v>
      </c>
      <c r="AA40" s="70">
        <v>1.4217721781E-2</v>
      </c>
      <c r="AB40" s="70">
        <v>4.9899322343999998E-2</v>
      </c>
      <c r="AC40" s="70">
        <v>2.3850722288E-2</v>
      </c>
      <c r="AD40" s="70">
        <v>5.435425065E-3</v>
      </c>
      <c r="AE40" s="70">
        <v>1.2047498263999999E-2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0">
        <v>0</v>
      </c>
      <c r="AN40" s="70">
        <v>4.0621382410000002E-3</v>
      </c>
      <c r="AO40" s="70">
        <v>1.941954234E-3</v>
      </c>
      <c r="AP40" s="70">
        <v>4.9673706399999999E-4</v>
      </c>
      <c r="AQ40" s="70">
        <v>1.225136965E-3</v>
      </c>
      <c r="AR40" s="70">
        <v>3.4427518812999998E-2</v>
      </c>
      <c r="AS40" s="70">
        <v>2.4113992224E-2</v>
      </c>
      <c r="AT40" s="70">
        <v>7.2301835339999999E-3</v>
      </c>
      <c r="AU40" s="70">
        <v>1.830950139E-2</v>
      </c>
      <c r="AV40" s="70">
        <v>2.2456887260000002E-3</v>
      </c>
      <c r="AW40" s="70">
        <v>2.4220548719999999E-3</v>
      </c>
      <c r="AX40" s="70">
        <v>9.55402367E-4</v>
      </c>
      <c r="AY40" s="70">
        <v>2.30236007E-3</v>
      </c>
      <c r="AZ40" s="70">
        <v>5.7829852479999999E-3</v>
      </c>
      <c r="BA40" s="70">
        <v>4.1277724979999998E-3</v>
      </c>
      <c r="BB40" s="70">
        <v>4.7022796800000001E-3</v>
      </c>
      <c r="BC40" s="70">
        <v>1.1925381989E-2</v>
      </c>
      <c r="BD40" s="70">
        <v>2.0636598273E-2</v>
      </c>
      <c r="BE40" s="70">
        <v>1.0104646985E-2</v>
      </c>
      <c r="BF40" s="70">
        <v>2.6414917419999998E-3</v>
      </c>
      <c r="BG40" s="70">
        <v>6.5427876640000004E-3</v>
      </c>
      <c r="BH40" s="70">
        <v>0</v>
      </c>
      <c r="BI40" s="70">
        <v>0</v>
      </c>
      <c r="BJ40" s="70">
        <v>0</v>
      </c>
      <c r="BK40" s="70">
        <v>0</v>
      </c>
      <c r="BL40" s="70">
        <v>0.128484817063</v>
      </c>
      <c r="BM40" s="70">
        <v>5.5425716161999997E-2</v>
      </c>
      <c r="BN40" s="70">
        <v>1.4569589690999999E-2</v>
      </c>
      <c r="BO40" s="70">
        <v>3.4562657566999999E-2</v>
      </c>
      <c r="BP40" s="70">
        <v>0</v>
      </c>
      <c r="BQ40" s="70">
        <v>0</v>
      </c>
      <c r="BR40" s="70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v>0</v>
      </c>
      <c r="BX40" s="70">
        <v>5.6341522066000002E-2</v>
      </c>
      <c r="BY40" s="70">
        <v>2.7071565700000001E-2</v>
      </c>
      <c r="BZ40" s="70">
        <v>5.7681956820000001E-3</v>
      </c>
      <c r="CA40" s="70">
        <v>1.2649597021000001E-2</v>
      </c>
      <c r="CB40" s="70">
        <v>5.2940174716000002E-2</v>
      </c>
      <c r="CC40" s="70">
        <v>2.5147079441E-2</v>
      </c>
      <c r="CD40" s="70">
        <v>5.7270213859999999E-3</v>
      </c>
      <c r="CE40" s="70">
        <v>1.2585783325000001E-2</v>
      </c>
      <c r="CF40" s="70">
        <v>5.4650878490000001E-3</v>
      </c>
      <c r="CG40" s="70">
        <v>2.6018389480000001E-3</v>
      </c>
      <c r="CH40" s="70">
        <v>6.6190926800000003E-4</v>
      </c>
      <c r="CI40" s="70">
        <v>1.6391839550000001E-3</v>
      </c>
      <c r="CJ40" s="70">
        <v>2.5829350709999999E-3</v>
      </c>
      <c r="CK40" s="70">
        <v>1.327149904E-3</v>
      </c>
      <c r="CL40" s="70">
        <v>3.8272509499999999E-4</v>
      </c>
      <c r="CM40" s="70">
        <v>9.3825175499999999E-4</v>
      </c>
    </row>
    <row r="41" spans="1:91" x14ac:dyDescent="0.25">
      <c r="A41" s="72" t="s">
        <v>260</v>
      </c>
      <c r="B41" s="72" t="s">
        <v>166</v>
      </c>
      <c r="C41" s="88">
        <f t="shared" ca="1" si="1"/>
        <v>4.8000322927500005E-3</v>
      </c>
      <c r="D41" s="88">
        <f t="shared" ca="1" si="3"/>
        <v>4.11908366525E-3</v>
      </c>
      <c r="E41" s="88">
        <f t="shared" ca="1" si="3"/>
        <v>0</v>
      </c>
      <c r="F41" s="88">
        <f t="shared" ca="1" si="3"/>
        <v>0</v>
      </c>
      <c r="G41" s="88">
        <f t="shared" ca="1" si="3"/>
        <v>3.5902833024999999E-4</v>
      </c>
      <c r="H41" s="88">
        <f t="shared" ca="1" si="3"/>
        <v>4.1114222932499998E-3</v>
      </c>
      <c r="I41" s="88">
        <f t="shared" ca="1" si="3"/>
        <v>4.7280828725000001E-4</v>
      </c>
      <c r="J41" s="88">
        <f t="shared" ca="1" si="3"/>
        <v>1.6956210355000001E-3</v>
      </c>
      <c r="K41" s="88">
        <f t="shared" ca="1" si="3"/>
        <v>1.8525229542500003E-3</v>
      </c>
      <c r="L41" s="88">
        <f t="shared" ca="1" si="3"/>
        <v>0</v>
      </c>
      <c r="M41" s="88">
        <f t="shared" ca="1" si="3"/>
        <v>1.0096182960999999E-2</v>
      </c>
      <c r="N41" s="88">
        <f t="shared" ca="1" si="3"/>
        <v>0</v>
      </c>
      <c r="O41" s="88">
        <f t="shared" ca="1" si="3"/>
        <v>0</v>
      </c>
      <c r="P41" s="88">
        <f t="shared" ca="1" si="3"/>
        <v>4.6469257969999995E-3</v>
      </c>
      <c r="Q41" s="88">
        <f t="shared" ca="1" si="3"/>
        <v>4.3945517065E-3</v>
      </c>
      <c r="R41" s="88">
        <f t="shared" ca="1" si="3"/>
        <v>4.9809906949999994E-4</v>
      </c>
      <c r="S41" s="88">
        <f t="shared" ca="1" si="3"/>
        <v>2.3009901324999999E-4</v>
      </c>
      <c r="X41" s="70">
        <v>5.4627877070000004E-3</v>
      </c>
      <c r="Y41" s="70">
        <v>5.0911744030000001E-3</v>
      </c>
      <c r="Z41" s="70">
        <v>4.7982035010000002E-3</v>
      </c>
      <c r="AA41" s="70">
        <v>3.8479635600000002E-3</v>
      </c>
      <c r="AB41" s="70">
        <v>4.8044626539999998E-3</v>
      </c>
      <c r="AC41" s="70">
        <v>4.3835725029999998E-3</v>
      </c>
      <c r="AD41" s="70">
        <v>4.0431758330000001E-3</v>
      </c>
      <c r="AE41" s="70">
        <v>3.2451236709999999E-3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0">
        <v>0</v>
      </c>
      <c r="AN41" s="70">
        <v>3.9917956600000001E-4</v>
      </c>
      <c r="AO41" s="70">
        <v>3.6864630300000002E-4</v>
      </c>
      <c r="AP41" s="70">
        <v>3.5434897000000002E-4</v>
      </c>
      <c r="AQ41" s="70">
        <v>3.1393848200000001E-4</v>
      </c>
      <c r="AR41" s="70">
        <v>3.2713634550000001E-3</v>
      </c>
      <c r="AS41" s="70">
        <v>4.48459307E-3</v>
      </c>
      <c r="AT41" s="70">
        <v>4.3949061129999996E-3</v>
      </c>
      <c r="AU41" s="70">
        <v>4.2948265349999999E-3</v>
      </c>
      <c r="AV41" s="70">
        <v>2.1084282800000001E-4</v>
      </c>
      <c r="AW41" s="70">
        <v>5.2642706399999995E-4</v>
      </c>
      <c r="AX41" s="70">
        <v>5.9577078800000002E-4</v>
      </c>
      <c r="AY41" s="70">
        <v>5.5819246899999997E-4</v>
      </c>
      <c r="AZ41" s="70">
        <v>3.8561355799999998E-4</v>
      </c>
      <c r="BA41" s="70">
        <v>8.0519212299999998E-4</v>
      </c>
      <c r="BB41" s="70">
        <v>2.8360683520000001E-3</v>
      </c>
      <c r="BC41" s="70">
        <v>2.7556101089999999E-3</v>
      </c>
      <c r="BD41" s="70">
        <v>2.0288495240000002E-3</v>
      </c>
      <c r="BE41" s="70">
        <v>1.8904051360000001E-3</v>
      </c>
      <c r="BF41" s="70">
        <v>1.8360664980000001E-3</v>
      </c>
      <c r="BG41" s="70">
        <v>1.654770659E-3</v>
      </c>
      <c r="BH41" s="70">
        <v>0</v>
      </c>
      <c r="BI41" s="70">
        <v>0</v>
      </c>
      <c r="BJ41" s="70">
        <v>0</v>
      </c>
      <c r="BK41" s="70">
        <v>0</v>
      </c>
      <c r="BL41" s="70">
        <v>1.2200994551999999E-2</v>
      </c>
      <c r="BM41" s="70">
        <v>1.0093057855E-2</v>
      </c>
      <c r="BN41" s="70">
        <v>9.5737367730000002E-3</v>
      </c>
      <c r="BO41" s="70">
        <v>8.5169426640000004E-3</v>
      </c>
      <c r="BP41" s="70">
        <v>0</v>
      </c>
      <c r="BQ41" s="70">
        <v>0</v>
      </c>
      <c r="BR41" s="70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v>0</v>
      </c>
      <c r="BX41" s="70">
        <v>5.4892054059999997E-3</v>
      </c>
      <c r="BY41" s="70">
        <v>5.0268020560000001E-3</v>
      </c>
      <c r="BZ41" s="70">
        <v>4.5603697769999998E-3</v>
      </c>
      <c r="CA41" s="70">
        <v>3.5113259490000001E-3</v>
      </c>
      <c r="CB41" s="70">
        <v>5.1094163470000002E-3</v>
      </c>
      <c r="CC41" s="70">
        <v>4.6809962430000001E-3</v>
      </c>
      <c r="CD41" s="70">
        <v>4.3482800429999998E-3</v>
      </c>
      <c r="CE41" s="70">
        <v>3.4395141929999999E-3</v>
      </c>
      <c r="CF41" s="70">
        <v>5.5533766599999998E-4</v>
      </c>
      <c r="CG41" s="70">
        <v>5.1111939100000005E-4</v>
      </c>
      <c r="CH41" s="70">
        <v>4.9114331800000001E-4</v>
      </c>
      <c r="CI41" s="70">
        <v>4.34795903E-4</v>
      </c>
      <c r="CJ41" s="70">
        <v>2.4097706799999999E-4</v>
      </c>
      <c r="CK41" s="70">
        <v>2.2965318299999999E-4</v>
      </c>
      <c r="CL41" s="70">
        <v>2.2610258100000001E-4</v>
      </c>
      <c r="CM41" s="70">
        <v>2.2366322099999999E-4</v>
      </c>
    </row>
    <row r="42" spans="1:91" x14ac:dyDescent="0.25">
      <c r="A42" s="72" t="s">
        <v>261</v>
      </c>
      <c r="B42" s="72" t="s">
        <v>22</v>
      </c>
      <c r="C42" s="88">
        <f t="shared" ca="1" si="1"/>
        <v>1.2794843600000001E-4</v>
      </c>
      <c r="D42" s="88">
        <f t="shared" ca="1" si="3"/>
        <v>1.6509902424999997E-4</v>
      </c>
      <c r="E42" s="88">
        <f t="shared" ca="1" si="3"/>
        <v>9.9614431774999995E-4</v>
      </c>
      <c r="F42" s="88">
        <f t="shared" ca="1" si="3"/>
        <v>4.6148354014999993E-3</v>
      </c>
      <c r="G42" s="88">
        <f t="shared" ca="1" si="3"/>
        <v>0</v>
      </c>
      <c r="H42" s="88">
        <f t="shared" ca="1" si="3"/>
        <v>2.3666609449999999E-4</v>
      </c>
      <c r="I42" s="88">
        <f t="shared" ca="1" si="3"/>
        <v>1.7296863902499999E-3</v>
      </c>
      <c r="J42" s="88">
        <f t="shared" ca="1" si="3"/>
        <v>3.1835227375000004E-4</v>
      </c>
      <c r="K42" s="88">
        <f t="shared" ca="1" si="3"/>
        <v>2.3033432908750002E-2</v>
      </c>
      <c r="L42" s="88">
        <f t="shared" ca="1" si="3"/>
        <v>1.9203878532499999E-3</v>
      </c>
      <c r="M42" s="88">
        <f t="shared" ca="1" si="3"/>
        <v>0</v>
      </c>
      <c r="N42" s="88">
        <f t="shared" ca="1" si="3"/>
        <v>0</v>
      </c>
      <c r="O42" s="88">
        <f t="shared" ca="1" si="3"/>
        <v>0</v>
      </c>
      <c r="P42" s="88">
        <f t="shared" ca="1" si="3"/>
        <v>9.70715985E-5</v>
      </c>
      <c r="Q42" s="88">
        <f t="shared" ca="1" si="3"/>
        <v>1.59714978E-4</v>
      </c>
      <c r="R42" s="88">
        <f t="shared" ca="1" si="3"/>
        <v>0.11760630594125</v>
      </c>
      <c r="S42" s="88">
        <f t="shared" ca="1" si="3"/>
        <v>2.477945825E-5</v>
      </c>
      <c r="X42" s="70">
        <v>2.1649305300000001E-4</v>
      </c>
      <c r="Y42" s="70">
        <v>1.8451246900000001E-4</v>
      </c>
      <c r="Z42" s="70">
        <v>8.7847105000000002E-5</v>
      </c>
      <c r="AA42" s="70">
        <v>2.2941116999999999E-5</v>
      </c>
      <c r="AB42" s="70">
        <v>2.7561979600000002E-4</v>
      </c>
      <c r="AC42" s="70">
        <v>2.39562236E-4</v>
      </c>
      <c r="AD42" s="70">
        <v>1.1502203799999999E-4</v>
      </c>
      <c r="AE42" s="70">
        <v>3.0192026999999999E-5</v>
      </c>
      <c r="AF42" s="70">
        <v>1.102008491E-3</v>
      </c>
      <c r="AG42" s="70">
        <v>9.5116573899999999E-4</v>
      </c>
      <c r="AH42" s="70">
        <v>9.6231339800000005E-4</v>
      </c>
      <c r="AI42" s="70">
        <v>9.6908964300000005E-4</v>
      </c>
      <c r="AJ42" s="70">
        <v>4.6955051569999998E-3</v>
      </c>
      <c r="AK42" s="70">
        <v>4.633098217E-3</v>
      </c>
      <c r="AL42" s="70">
        <v>4.6621534019999997E-3</v>
      </c>
      <c r="AM42" s="70">
        <v>4.4685848300000004E-3</v>
      </c>
      <c r="AN42" s="70">
        <v>0</v>
      </c>
      <c r="AO42" s="70">
        <v>0</v>
      </c>
      <c r="AP42" s="70">
        <v>0</v>
      </c>
      <c r="AQ42" s="70">
        <v>0</v>
      </c>
      <c r="AR42" s="70">
        <v>8.1061568899999995E-4</v>
      </c>
      <c r="AS42" s="70">
        <v>1.5075421E-5</v>
      </c>
      <c r="AT42" s="70">
        <v>4.1899854999999999E-5</v>
      </c>
      <c r="AU42" s="70">
        <v>7.9073412999999996E-5</v>
      </c>
      <c r="AV42" s="70">
        <v>1.5026177079999999E-3</v>
      </c>
      <c r="AW42" s="70">
        <v>1.8720837409999999E-3</v>
      </c>
      <c r="AX42" s="70">
        <v>1.790249944E-3</v>
      </c>
      <c r="AY42" s="70">
        <v>1.7537941679999999E-3</v>
      </c>
      <c r="AZ42" s="70">
        <v>9.8360896600000001E-4</v>
      </c>
      <c r="BA42" s="70">
        <v>2.8980012900000002E-4</v>
      </c>
      <c r="BB42" s="70">
        <v>0</v>
      </c>
      <c r="BC42" s="70">
        <v>0</v>
      </c>
      <c r="BD42" s="70">
        <v>2.5057210715E-2</v>
      </c>
      <c r="BE42" s="70">
        <v>2.4041495320000002E-2</v>
      </c>
      <c r="BF42" s="70">
        <v>2.1822766180000001E-2</v>
      </c>
      <c r="BG42" s="70">
        <v>2.1212259420000001E-2</v>
      </c>
      <c r="BH42" s="70">
        <v>2.156322865E-3</v>
      </c>
      <c r="BI42" s="70">
        <v>1.8723075479999999E-3</v>
      </c>
      <c r="BJ42" s="70">
        <v>1.854442978E-3</v>
      </c>
      <c r="BK42" s="70">
        <v>1.798478022E-3</v>
      </c>
      <c r="BL42" s="70">
        <v>0</v>
      </c>
      <c r="BM42" s="70">
        <v>0</v>
      </c>
      <c r="BN42" s="70">
        <v>0</v>
      </c>
      <c r="BO42" s="70">
        <v>0</v>
      </c>
      <c r="BP42" s="70">
        <v>0</v>
      </c>
      <c r="BQ42" s="70">
        <v>0</v>
      </c>
      <c r="BR42" s="70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v>0</v>
      </c>
      <c r="BX42" s="70">
        <v>1.65067698E-4</v>
      </c>
      <c r="BY42" s="70">
        <v>1.4147027300000001E-4</v>
      </c>
      <c r="BZ42" s="70">
        <v>6.6435321000000001E-5</v>
      </c>
      <c r="CA42" s="70">
        <v>1.5313102E-5</v>
      </c>
      <c r="CB42" s="70">
        <v>2.6438343800000002E-4</v>
      </c>
      <c r="CC42" s="70">
        <v>2.32866958E-4</v>
      </c>
      <c r="CD42" s="70">
        <v>1.12745527E-4</v>
      </c>
      <c r="CE42" s="70">
        <v>2.8863989E-5</v>
      </c>
      <c r="CF42" s="70">
        <v>0.11734998628399999</v>
      </c>
      <c r="CG42" s="70">
        <v>0.11749481536799999</v>
      </c>
      <c r="CH42" s="70">
        <v>0.117679262333</v>
      </c>
      <c r="CI42" s="70">
        <v>0.11790115978</v>
      </c>
      <c r="CJ42" s="70">
        <v>3.3204358000000002E-5</v>
      </c>
      <c r="CK42" s="70">
        <v>2.9247474E-5</v>
      </c>
      <c r="CL42" s="70">
        <v>2.3955251E-5</v>
      </c>
      <c r="CM42" s="70">
        <v>1.271075E-5</v>
      </c>
    </row>
    <row r="43" spans="1:91" x14ac:dyDescent="0.25">
      <c r="A43" s="72" t="s">
        <v>261</v>
      </c>
      <c r="B43" s="72" t="s">
        <v>23</v>
      </c>
      <c r="C43" s="88">
        <f t="shared" ca="1" si="1"/>
        <v>1.7821458249999999E-5</v>
      </c>
      <c r="D43" s="88">
        <f t="shared" ca="1" si="3"/>
        <v>2.2981863500000001E-5</v>
      </c>
      <c r="E43" s="88">
        <f t="shared" ca="1" si="3"/>
        <v>0</v>
      </c>
      <c r="F43" s="88">
        <f t="shared" ca="1" si="3"/>
        <v>0</v>
      </c>
      <c r="G43" s="88">
        <f t="shared" ca="1" si="3"/>
        <v>0</v>
      </c>
      <c r="H43" s="88">
        <f t="shared" ca="1" si="3"/>
        <v>1.6897814987499999E-3</v>
      </c>
      <c r="I43" s="88">
        <f t="shared" ca="1" si="3"/>
        <v>0</v>
      </c>
      <c r="J43" s="88">
        <f t="shared" ca="1" si="3"/>
        <v>3.2601718285E-3</v>
      </c>
      <c r="K43" s="88">
        <f t="shared" ca="1" si="3"/>
        <v>0</v>
      </c>
      <c r="L43" s="88">
        <f t="shared" ca="1" si="3"/>
        <v>0</v>
      </c>
      <c r="M43" s="88">
        <f t="shared" ca="1" si="3"/>
        <v>1.2933226195000001E-2</v>
      </c>
      <c r="N43" s="88">
        <f t="shared" ca="1" si="3"/>
        <v>0</v>
      </c>
      <c r="O43" s="88">
        <f t="shared" ca="1" si="3"/>
        <v>0</v>
      </c>
      <c r="P43" s="88">
        <f t="shared" ca="1" si="3"/>
        <v>1.3651023250000001E-5</v>
      </c>
      <c r="Q43" s="88">
        <f t="shared" ca="1" si="3"/>
        <v>2.2493174249999998E-5</v>
      </c>
      <c r="R43" s="88">
        <f t="shared" ca="1" si="3"/>
        <v>0</v>
      </c>
      <c r="S43" s="88">
        <f t="shared" ca="1" si="3"/>
        <v>7.9208884500000008E-5</v>
      </c>
      <c r="X43" s="70">
        <v>2.6540845000000002E-5</v>
      </c>
      <c r="Y43" s="70">
        <v>4.4744988E-5</v>
      </c>
      <c r="Z43" s="70">
        <v>0</v>
      </c>
      <c r="AA43" s="70">
        <v>0</v>
      </c>
      <c r="AB43" s="70">
        <v>3.4311913000000002E-5</v>
      </c>
      <c r="AC43" s="70">
        <v>5.7615541000000003E-5</v>
      </c>
      <c r="AD43" s="70">
        <v>0</v>
      </c>
      <c r="AE43" s="70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0">
        <v>0</v>
      </c>
      <c r="AN43" s="70">
        <v>0</v>
      </c>
      <c r="AO43" s="70">
        <v>0</v>
      </c>
      <c r="AP43" s="70">
        <v>0</v>
      </c>
      <c r="AQ43" s="70">
        <v>0</v>
      </c>
      <c r="AR43" s="70">
        <v>3.8956805300000003E-4</v>
      </c>
      <c r="AS43" s="70">
        <v>1.244657466E-3</v>
      </c>
      <c r="AT43" s="70">
        <v>2.4360172189999999E-3</v>
      </c>
      <c r="AU43" s="70">
        <v>2.6888832569999998E-3</v>
      </c>
      <c r="AV43" s="70">
        <v>0</v>
      </c>
      <c r="AW43" s="70">
        <v>0</v>
      </c>
      <c r="AX43" s="70">
        <v>0</v>
      </c>
      <c r="AY43" s="70">
        <v>0</v>
      </c>
      <c r="AZ43" s="70">
        <v>3.4460489609999998E-3</v>
      </c>
      <c r="BA43" s="70">
        <v>3.6516478209999998E-3</v>
      </c>
      <c r="BB43" s="70">
        <v>3.1045063990000001E-3</v>
      </c>
      <c r="BC43" s="70">
        <v>2.838484133E-3</v>
      </c>
      <c r="BD43" s="70">
        <v>0</v>
      </c>
      <c r="BE43" s="70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1.2459249477000001E-2</v>
      </c>
      <c r="BM43" s="70">
        <v>1.2792731925E-2</v>
      </c>
      <c r="BN43" s="70">
        <v>1.3126978714000001E-2</v>
      </c>
      <c r="BO43" s="70">
        <v>1.3353944664E-2</v>
      </c>
      <c r="BP43" s="70">
        <v>0</v>
      </c>
      <c r="BQ43" s="70">
        <v>0</v>
      </c>
      <c r="BR43" s="70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v>0</v>
      </c>
      <c r="BX43" s="70">
        <v>2.0188269999999999E-5</v>
      </c>
      <c r="BY43" s="70">
        <v>3.4415823E-5</v>
      </c>
      <c r="BZ43" s="70">
        <v>0</v>
      </c>
      <c r="CA43" s="70">
        <v>0</v>
      </c>
      <c r="CB43" s="70">
        <v>3.4456023E-5</v>
      </c>
      <c r="CC43" s="70">
        <v>5.5516673999999999E-5</v>
      </c>
      <c r="CD43" s="70">
        <v>0</v>
      </c>
      <c r="CE43" s="70">
        <v>0</v>
      </c>
      <c r="CF43" s="70">
        <v>0</v>
      </c>
      <c r="CG43" s="70">
        <v>0</v>
      </c>
      <c r="CH43" s="70">
        <v>0</v>
      </c>
      <c r="CI43" s="70">
        <v>0</v>
      </c>
      <c r="CJ43" s="70">
        <v>1.0850418600000001E-4</v>
      </c>
      <c r="CK43" s="70">
        <v>9.3144885000000002E-5</v>
      </c>
      <c r="CL43" s="70">
        <v>7.5699632000000004E-5</v>
      </c>
      <c r="CM43" s="70">
        <v>3.9486834999999999E-5</v>
      </c>
    </row>
    <row r="44" spans="1:91" x14ac:dyDescent="0.25">
      <c r="A44" s="72" t="s">
        <v>261</v>
      </c>
      <c r="B44" s="72" t="s">
        <v>24</v>
      </c>
      <c r="C44" s="88">
        <f t="shared" ca="1" si="1"/>
        <v>2.8232790000000002E-6</v>
      </c>
      <c r="D44" s="88">
        <f t="shared" ca="1" si="3"/>
        <v>3.63506125E-6</v>
      </c>
      <c r="E44" s="88">
        <f t="shared" ca="1" si="3"/>
        <v>0</v>
      </c>
      <c r="F44" s="88">
        <f t="shared" ca="1" si="3"/>
        <v>0</v>
      </c>
      <c r="G44" s="88">
        <f t="shared" ca="1" si="3"/>
        <v>0</v>
      </c>
      <c r="H44" s="88">
        <f t="shared" ca="1" si="3"/>
        <v>2.0541954800000001E-4</v>
      </c>
      <c r="I44" s="88">
        <f t="shared" ca="1" si="3"/>
        <v>0</v>
      </c>
      <c r="J44" s="88">
        <f t="shared" ca="1" si="3"/>
        <v>4.7432141825E-4</v>
      </c>
      <c r="K44" s="88">
        <f t="shared" ca="1" si="3"/>
        <v>0</v>
      </c>
      <c r="L44" s="88">
        <f t="shared" ca="1" si="3"/>
        <v>0</v>
      </c>
      <c r="M44" s="88">
        <f t="shared" ca="1" si="3"/>
        <v>1.7352677360000001E-3</v>
      </c>
      <c r="N44" s="88">
        <f t="shared" ca="1" si="3"/>
        <v>0</v>
      </c>
      <c r="O44" s="88">
        <f t="shared" ca="1" si="3"/>
        <v>0</v>
      </c>
      <c r="P44" s="88">
        <f t="shared" ca="1" si="3"/>
        <v>0</v>
      </c>
      <c r="Q44" s="88">
        <f t="shared" ca="1" si="3"/>
        <v>3.5113525E-6</v>
      </c>
      <c r="R44" s="88">
        <f t="shared" ca="1" si="3"/>
        <v>0</v>
      </c>
      <c r="S44" s="88">
        <f t="shared" ca="1" si="3"/>
        <v>1.0134998E-5</v>
      </c>
      <c r="X44" s="70">
        <v>0</v>
      </c>
      <c r="Y44" s="70">
        <v>1.1293116000000001E-5</v>
      </c>
      <c r="Z44" s="70">
        <v>0</v>
      </c>
      <c r="AA44" s="70">
        <v>0</v>
      </c>
      <c r="AB44" s="70">
        <v>0</v>
      </c>
      <c r="AC44" s="70">
        <v>1.4540245E-5</v>
      </c>
      <c r="AD44" s="70">
        <v>0</v>
      </c>
      <c r="AE44" s="70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0">
        <v>0</v>
      </c>
      <c r="AN44" s="70">
        <v>0</v>
      </c>
      <c r="AO44" s="70">
        <v>0</v>
      </c>
      <c r="AP44" s="70">
        <v>0</v>
      </c>
      <c r="AQ44" s="70">
        <v>0</v>
      </c>
      <c r="AR44" s="70">
        <v>3.9357080999999998E-5</v>
      </c>
      <c r="AS44" s="70">
        <v>1.2928879200000001E-4</v>
      </c>
      <c r="AT44" s="70">
        <v>3.0561186299999998E-4</v>
      </c>
      <c r="AU44" s="70">
        <v>3.47420456E-4</v>
      </c>
      <c r="AV44" s="70">
        <v>0</v>
      </c>
      <c r="AW44" s="70">
        <v>0</v>
      </c>
      <c r="AX44" s="70">
        <v>0</v>
      </c>
      <c r="AY44" s="70">
        <v>0</v>
      </c>
      <c r="AZ44" s="70">
        <v>5.0741512800000002E-4</v>
      </c>
      <c r="BA44" s="70">
        <v>5.3493626899999997E-4</v>
      </c>
      <c r="BB44" s="70">
        <v>4.4298075899999999E-4</v>
      </c>
      <c r="BC44" s="70">
        <v>4.11953517E-4</v>
      </c>
      <c r="BD44" s="70">
        <v>0</v>
      </c>
      <c r="BE44" s="70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1.654908935E-3</v>
      </c>
      <c r="BM44" s="70">
        <v>1.71232814E-3</v>
      </c>
      <c r="BN44" s="70">
        <v>1.759307947E-3</v>
      </c>
      <c r="BO44" s="70">
        <v>1.814525922E-3</v>
      </c>
      <c r="BP44" s="70">
        <v>0</v>
      </c>
      <c r="BQ44" s="70">
        <v>0</v>
      </c>
      <c r="BR44" s="70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v>0</v>
      </c>
      <c r="BX44" s="70">
        <v>0</v>
      </c>
      <c r="BY44" s="70">
        <v>0</v>
      </c>
      <c r="BZ44" s="70">
        <v>0</v>
      </c>
      <c r="CA44" s="70">
        <v>0</v>
      </c>
      <c r="CB44" s="70">
        <v>0</v>
      </c>
      <c r="CC44" s="70">
        <v>1.404541E-5</v>
      </c>
      <c r="CD44" s="70">
        <v>0</v>
      </c>
      <c r="CE44" s="70">
        <v>0</v>
      </c>
      <c r="CF44" s="70">
        <v>0</v>
      </c>
      <c r="CG44" s="70">
        <v>0</v>
      </c>
      <c r="CH44" s="70">
        <v>0</v>
      </c>
      <c r="CI44" s="70">
        <v>0</v>
      </c>
      <c r="CJ44" s="70">
        <v>1.6044682E-5</v>
      </c>
      <c r="CK44" s="70">
        <v>1.4007852000000001E-5</v>
      </c>
      <c r="CL44" s="70">
        <v>1.0487457999999999E-5</v>
      </c>
      <c r="CM44" s="70">
        <v>0</v>
      </c>
    </row>
    <row r="45" spans="1:91" x14ac:dyDescent="0.25">
      <c r="A45" s="72" t="s">
        <v>261</v>
      </c>
      <c r="B45" s="72" t="s">
        <v>25</v>
      </c>
      <c r="C45" s="88">
        <f t="shared" ca="1" si="1"/>
        <v>3.8460267000000005E-5</v>
      </c>
      <c r="D45" s="88">
        <f t="shared" ca="1" si="3"/>
        <v>4.9449949250000002E-5</v>
      </c>
      <c r="E45" s="88">
        <f t="shared" ca="1" si="3"/>
        <v>3.0952598549999997E-4</v>
      </c>
      <c r="F45" s="88">
        <f t="shared" ca="1" si="3"/>
        <v>1.4357988205E-3</v>
      </c>
      <c r="G45" s="88">
        <f t="shared" ca="1" si="3"/>
        <v>0</v>
      </c>
      <c r="H45" s="88">
        <f t="shared" ca="1" si="3"/>
        <v>7.3528996750000006E-5</v>
      </c>
      <c r="I45" s="88">
        <f t="shared" ca="1" si="3"/>
        <v>5.3692047475000003E-4</v>
      </c>
      <c r="J45" s="88">
        <f t="shared" ca="1" si="3"/>
        <v>1.4816947149999998E-4</v>
      </c>
      <c r="K45" s="88">
        <f t="shared" ca="1" si="3"/>
        <v>7.1418450164999992E-3</v>
      </c>
      <c r="L45" s="88">
        <f t="shared" ca="1" si="3"/>
        <v>5.9786942250000005E-4</v>
      </c>
      <c r="M45" s="88">
        <f t="shared" ca="1" si="3"/>
        <v>0</v>
      </c>
      <c r="N45" s="88">
        <f t="shared" ca="1" si="3"/>
        <v>0</v>
      </c>
      <c r="O45" s="88">
        <f t="shared" ca="1" si="3"/>
        <v>0</v>
      </c>
      <c r="P45" s="88">
        <f t="shared" ca="1" si="3"/>
        <v>2.9322519749999998E-5</v>
      </c>
      <c r="Q45" s="88">
        <f t="shared" ca="1" si="3"/>
        <v>4.7571391500000003E-5</v>
      </c>
      <c r="R45" s="88">
        <f t="shared" ca="1" si="3"/>
        <v>0</v>
      </c>
      <c r="S45" s="88">
        <f t="shared" ca="1" si="3"/>
        <v>5.3455186754499999E-2</v>
      </c>
      <c r="X45" s="70">
        <v>7.2315305000000002E-5</v>
      </c>
      <c r="Y45" s="70">
        <v>5.6478509999999999E-5</v>
      </c>
      <c r="Z45" s="70">
        <v>2.5047253000000001E-5</v>
      </c>
      <c r="AA45" s="70">
        <v>0</v>
      </c>
      <c r="AB45" s="70">
        <v>9.1895416000000005E-5</v>
      </c>
      <c r="AC45" s="70">
        <v>7.3222103000000006E-5</v>
      </c>
      <c r="AD45" s="70">
        <v>3.2682277999999997E-5</v>
      </c>
      <c r="AE45" s="70">
        <v>0</v>
      </c>
      <c r="AF45" s="70">
        <v>3.5470464900000002E-4</v>
      </c>
      <c r="AG45" s="70">
        <v>2.9525833099999999E-4</v>
      </c>
      <c r="AH45" s="70">
        <v>2.9648093999999999E-4</v>
      </c>
      <c r="AI45" s="70">
        <v>2.9166002199999998E-4</v>
      </c>
      <c r="AJ45" s="70">
        <v>1.5126788840000001E-3</v>
      </c>
      <c r="AK45" s="70">
        <v>1.4483045930000001E-3</v>
      </c>
      <c r="AL45" s="70">
        <v>1.4352434339999999E-3</v>
      </c>
      <c r="AM45" s="70">
        <v>1.3469683710000001E-3</v>
      </c>
      <c r="AN45" s="70">
        <v>0</v>
      </c>
      <c r="AO45" s="70">
        <v>0</v>
      </c>
      <c r="AP45" s="70">
        <v>0</v>
      </c>
      <c r="AQ45" s="70">
        <v>0</v>
      </c>
      <c r="AR45" s="70">
        <v>2.6114151300000001E-4</v>
      </c>
      <c r="AS45" s="70">
        <v>0</v>
      </c>
      <c r="AT45" s="70">
        <v>1.0626124E-5</v>
      </c>
      <c r="AU45" s="70">
        <v>2.2348350000000001E-5</v>
      </c>
      <c r="AV45" s="70">
        <v>4.8463251700000003E-4</v>
      </c>
      <c r="AW45" s="70">
        <v>5.8333048499999997E-4</v>
      </c>
      <c r="AX45" s="70">
        <v>5.5096985600000005E-4</v>
      </c>
      <c r="AY45" s="70">
        <v>5.2874904099999996E-4</v>
      </c>
      <c r="AZ45" s="70">
        <v>4.7866646099999999E-4</v>
      </c>
      <c r="BA45" s="70">
        <v>1.14011425E-4</v>
      </c>
      <c r="BB45" s="70">
        <v>0</v>
      </c>
      <c r="BC45" s="70">
        <v>0</v>
      </c>
      <c r="BD45" s="70">
        <v>8.0343793189999995E-3</v>
      </c>
      <c r="BE45" s="70">
        <v>7.4771411109999996E-3</v>
      </c>
      <c r="BF45" s="70">
        <v>6.6850839289999998E-3</v>
      </c>
      <c r="BG45" s="70">
        <v>6.3707757069999997E-3</v>
      </c>
      <c r="BH45" s="70">
        <v>6.9237219799999999E-4</v>
      </c>
      <c r="BI45" s="70">
        <v>5.8398216900000001E-4</v>
      </c>
      <c r="BJ45" s="70">
        <v>5.7217017600000005E-4</v>
      </c>
      <c r="BK45" s="70">
        <v>5.4295314700000005E-4</v>
      </c>
      <c r="BL45" s="70">
        <v>0</v>
      </c>
      <c r="BM45" s="70">
        <v>0</v>
      </c>
      <c r="BN45" s="70">
        <v>0</v>
      </c>
      <c r="BO45" s="70">
        <v>0</v>
      </c>
      <c r="BP45" s="70">
        <v>0</v>
      </c>
      <c r="BQ45" s="70">
        <v>0</v>
      </c>
      <c r="BR45" s="70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v>0</v>
      </c>
      <c r="BX45" s="70">
        <v>5.5066108E-5</v>
      </c>
      <c r="BY45" s="70">
        <v>4.3303207999999998E-5</v>
      </c>
      <c r="BZ45" s="70">
        <v>1.8920762999999999E-5</v>
      </c>
      <c r="CA45" s="70">
        <v>0</v>
      </c>
      <c r="CB45" s="70">
        <v>8.7799289000000001E-5</v>
      </c>
      <c r="CC45" s="70">
        <v>7.0836710000000006E-5</v>
      </c>
      <c r="CD45" s="70">
        <v>3.1649566999999999E-5</v>
      </c>
      <c r="CE45" s="70">
        <v>0</v>
      </c>
      <c r="CF45" s="70">
        <v>0</v>
      </c>
      <c r="CG45" s="70">
        <v>0</v>
      </c>
      <c r="CH45" s="70">
        <v>0</v>
      </c>
      <c r="CI45" s="70">
        <v>0</v>
      </c>
      <c r="CJ45" s="70">
        <v>5.1462713091999998E-2</v>
      </c>
      <c r="CK45" s="70">
        <v>5.2052315857000001E-2</v>
      </c>
      <c r="CL45" s="70">
        <v>5.3184298837000002E-2</v>
      </c>
      <c r="CM45" s="70">
        <v>5.7121419232000002E-2</v>
      </c>
    </row>
    <row r="46" spans="1:91" x14ac:dyDescent="0.25">
      <c r="A46" s="72" t="s">
        <v>261</v>
      </c>
      <c r="B46" s="72" t="s">
        <v>26</v>
      </c>
      <c r="C46" s="88">
        <f t="shared" ca="1" si="1"/>
        <v>3.6362997400000004E-4</v>
      </c>
      <c r="D46" s="88">
        <f t="shared" ca="1" si="3"/>
        <v>4.7208391925E-4</v>
      </c>
      <c r="E46" s="88">
        <f t="shared" ca="1" si="3"/>
        <v>2.96316443325E-3</v>
      </c>
      <c r="F46" s="88">
        <f t="shared" ca="1" si="3"/>
        <v>1.383372431925E-2</v>
      </c>
      <c r="G46" s="88">
        <f t="shared" ca="1" si="3"/>
        <v>0</v>
      </c>
      <c r="H46" s="88">
        <f t="shared" ca="1" si="3"/>
        <v>7.1708193799999999E-4</v>
      </c>
      <c r="I46" s="88">
        <f t="shared" ca="1" si="3"/>
        <v>5.139910246E-3</v>
      </c>
      <c r="J46" s="88">
        <f t="shared" ca="1" si="3"/>
        <v>2.6690829575E-3</v>
      </c>
      <c r="K46" s="88">
        <f t="shared" ca="1" si="3"/>
        <v>0</v>
      </c>
      <c r="L46" s="88">
        <f t="shared" ca="1" si="3"/>
        <v>5.6388904005000001E-3</v>
      </c>
      <c r="M46" s="88">
        <f t="shared" ca="1" si="3"/>
        <v>0</v>
      </c>
      <c r="N46" s="88">
        <f t="shared" ca="1" si="3"/>
        <v>0</v>
      </c>
      <c r="O46" s="88">
        <f t="shared" ca="1" si="3"/>
        <v>0</v>
      </c>
      <c r="P46" s="88">
        <f t="shared" ca="1" si="3"/>
        <v>2.7620034599999996E-4</v>
      </c>
      <c r="Q46" s="88">
        <f t="shared" ca="1" si="3"/>
        <v>4.5696841299999996E-4</v>
      </c>
      <c r="R46" s="88">
        <f t="shared" ca="1" si="3"/>
        <v>0</v>
      </c>
      <c r="S46" s="88">
        <f t="shared" ca="1" si="3"/>
        <v>6.9186498499999998E-5</v>
      </c>
      <c r="X46" s="70">
        <v>6.3042670500000001E-4</v>
      </c>
      <c r="Y46" s="70">
        <v>5.3426944600000004E-4</v>
      </c>
      <c r="Z46" s="70">
        <v>2.3393211399999999E-4</v>
      </c>
      <c r="AA46" s="70">
        <v>5.5891630999999997E-5</v>
      </c>
      <c r="AB46" s="70">
        <v>8.02873695E-4</v>
      </c>
      <c r="AC46" s="70">
        <v>6.9377954699999993E-4</v>
      </c>
      <c r="AD46" s="70">
        <v>3.1806645600000001E-4</v>
      </c>
      <c r="AE46" s="70">
        <v>7.3615978999999997E-5</v>
      </c>
      <c r="AF46" s="70">
        <v>3.2763907720000001E-3</v>
      </c>
      <c r="AG46" s="70">
        <v>2.8295841389999999E-3</v>
      </c>
      <c r="AH46" s="70">
        <v>2.8635101829999998E-3</v>
      </c>
      <c r="AI46" s="70">
        <v>2.8831726390000003E-3</v>
      </c>
      <c r="AJ46" s="70">
        <v>1.4025303825E-2</v>
      </c>
      <c r="AK46" s="70">
        <v>1.3879453421E-2</v>
      </c>
      <c r="AL46" s="70">
        <v>1.4005489730000001E-2</v>
      </c>
      <c r="AM46" s="70">
        <v>1.3424650301000001E-2</v>
      </c>
      <c r="AN46" s="70">
        <v>0</v>
      </c>
      <c r="AO46" s="70">
        <v>0</v>
      </c>
      <c r="AP46" s="70">
        <v>0</v>
      </c>
      <c r="AQ46" s="70">
        <v>0</v>
      </c>
      <c r="AR46" s="70">
        <v>2.4298472250000001E-3</v>
      </c>
      <c r="AS46" s="70">
        <v>4.7839743E-5</v>
      </c>
      <c r="AT46" s="70">
        <v>1.3597068700000001E-4</v>
      </c>
      <c r="AU46" s="70">
        <v>2.5467009700000002E-4</v>
      </c>
      <c r="AV46" s="70">
        <v>4.4549510720000001E-3</v>
      </c>
      <c r="AW46" s="70">
        <v>5.5701078359999996E-3</v>
      </c>
      <c r="AX46" s="70">
        <v>5.3218985209999995E-3</v>
      </c>
      <c r="AY46" s="70">
        <v>5.212683555E-3</v>
      </c>
      <c r="AZ46" s="70">
        <v>2.6598373800000002E-3</v>
      </c>
      <c r="BA46" s="70">
        <v>2.9483985169999997E-3</v>
      </c>
      <c r="BB46" s="70">
        <v>2.6362622119999999E-3</v>
      </c>
      <c r="BC46" s="70">
        <v>2.4318337210000002E-3</v>
      </c>
      <c r="BD46" s="70">
        <v>0</v>
      </c>
      <c r="BE46" s="70">
        <v>0</v>
      </c>
      <c r="BF46" s="70">
        <v>0</v>
      </c>
      <c r="BG46" s="70">
        <v>0</v>
      </c>
      <c r="BH46" s="70">
        <v>6.363536863E-3</v>
      </c>
      <c r="BI46" s="70">
        <v>5.4991363509999999E-3</v>
      </c>
      <c r="BJ46" s="70">
        <v>5.4286998980000003E-3</v>
      </c>
      <c r="BK46" s="70">
        <v>5.2641884900000002E-3</v>
      </c>
      <c r="BL46" s="70">
        <v>0</v>
      </c>
      <c r="BM46" s="70">
        <v>0</v>
      </c>
      <c r="BN46" s="70">
        <v>0</v>
      </c>
      <c r="BO46" s="70">
        <v>0</v>
      </c>
      <c r="BP46" s="70">
        <v>0</v>
      </c>
      <c r="BQ46" s="70">
        <v>0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4.8082327899999998E-4</v>
      </c>
      <c r="BY46" s="70">
        <v>4.0968625599999999E-4</v>
      </c>
      <c r="BZ46" s="70">
        <v>1.7698102300000001E-4</v>
      </c>
      <c r="CA46" s="70">
        <v>3.7310826E-5</v>
      </c>
      <c r="CB46" s="70">
        <v>7.7030224400000005E-4</v>
      </c>
      <c r="CC46" s="70">
        <v>6.7459176799999996E-4</v>
      </c>
      <c r="CD46" s="70">
        <v>3.1242194699999997E-4</v>
      </c>
      <c r="CE46" s="70">
        <v>7.0557693000000005E-5</v>
      </c>
      <c r="CF46" s="70">
        <v>0</v>
      </c>
      <c r="CG46" s="70">
        <v>0</v>
      </c>
      <c r="CH46" s="70">
        <v>0</v>
      </c>
      <c r="CI46" s="70">
        <v>0</v>
      </c>
      <c r="CJ46" s="70">
        <v>9.2600542000000004E-5</v>
      </c>
      <c r="CK46" s="70">
        <v>8.1805920000000004E-5</v>
      </c>
      <c r="CL46" s="70">
        <v>6.7036742999999999E-5</v>
      </c>
      <c r="CM46" s="70">
        <v>3.5302789E-5</v>
      </c>
    </row>
    <row r="47" spans="1:91" x14ac:dyDescent="0.25">
      <c r="A47" s="72" t="s">
        <v>261</v>
      </c>
      <c r="B47" s="72" t="s">
        <v>27</v>
      </c>
      <c r="C47" s="88">
        <f t="shared" ca="1" si="1"/>
        <v>1.144348589075E-2</v>
      </c>
      <c r="D47" s="88">
        <f t="shared" ca="1" si="3"/>
        <v>1.4818110193750001E-2</v>
      </c>
      <c r="E47" s="88">
        <f t="shared" ca="1" si="3"/>
        <v>1.2531185612500001E-3</v>
      </c>
      <c r="F47" s="88">
        <f t="shared" ca="1" si="3"/>
        <v>1.4453893020000001E-3</v>
      </c>
      <c r="G47" s="88">
        <f t="shared" ca="1" si="3"/>
        <v>0.59703482028025001</v>
      </c>
      <c r="H47" s="88">
        <f t="shared" ca="1" si="3"/>
        <v>1.6034792305E-3</v>
      </c>
      <c r="I47" s="88">
        <f t="shared" ca="1" si="3"/>
        <v>1.7139077379999998E-3</v>
      </c>
      <c r="J47" s="88">
        <f t="shared" ca="1" si="3"/>
        <v>3.6007728787499998E-3</v>
      </c>
      <c r="K47" s="88">
        <f t="shared" ca="1" si="3"/>
        <v>0</v>
      </c>
      <c r="L47" s="88">
        <f t="shared" ca="1" si="3"/>
        <v>3.0658223225000001E-4</v>
      </c>
      <c r="M47" s="88">
        <f t="shared" ca="1" si="3"/>
        <v>1.7283870330000002E-3</v>
      </c>
      <c r="N47" s="88">
        <f t="shared" ca="1" si="3"/>
        <v>0</v>
      </c>
      <c r="O47" s="88">
        <f t="shared" ca="1" si="3"/>
        <v>0</v>
      </c>
      <c r="P47" s="88">
        <f t="shared" ca="1" si="3"/>
        <v>8.3170210722499985E-3</v>
      </c>
      <c r="Q47" s="88">
        <f t="shared" ca="1" si="3"/>
        <v>1.4048058809249999E-2</v>
      </c>
      <c r="R47" s="88">
        <f t="shared" ca="1" si="3"/>
        <v>0</v>
      </c>
      <c r="S47" s="88">
        <f t="shared" ca="1" si="3"/>
        <v>8.8761026749999987E-5</v>
      </c>
      <c r="X47" s="70">
        <v>1.0237593566999999E-2</v>
      </c>
      <c r="Y47" s="70">
        <v>1.0799233283E-2</v>
      </c>
      <c r="Z47" s="70">
        <v>1.1836426591000001E-2</v>
      </c>
      <c r="AA47" s="70">
        <v>1.2900690122E-2</v>
      </c>
      <c r="AB47" s="70">
        <v>1.2950034636E-2</v>
      </c>
      <c r="AC47" s="70">
        <v>1.4007659413000001E-2</v>
      </c>
      <c r="AD47" s="70">
        <v>1.5402858410000001E-2</v>
      </c>
      <c r="AE47" s="70">
        <v>1.6911888316E-2</v>
      </c>
      <c r="AF47" s="70">
        <v>3.2008098999999996E-3</v>
      </c>
      <c r="AG47" s="70">
        <v>8.7500798799999998E-4</v>
      </c>
      <c r="AH47" s="70">
        <v>4.9426874400000003E-4</v>
      </c>
      <c r="AI47" s="70">
        <v>4.4238761300000002E-4</v>
      </c>
      <c r="AJ47" s="70">
        <v>5.3980792880000007E-3</v>
      </c>
      <c r="AK47" s="70">
        <v>3.8347791999999997E-4</v>
      </c>
      <c r="AL47" s="70">
        <v>0</v>
      </c>
      <c r="AM47" s="70">
        <v>0</v>
      </c>
      <c r="AN47" s="70">
        <v>0.59686376416700004</v>
      </c>
      <c r="AO47" s="70">
        <v>0.59677268294399999</v>
      </c>
      <c r="AP47" s="70">
        <v>0.59704967561299993</v>
      </c>
      <c r="AQ47" s="70">
        <v>0.59745315839699997</v>
      </c>
      <c r="AR47" s="70">
        <v>6.4139169220000002E-3</v>
      </c>
      <c r="AS47" s="70">
        <v>0</v>
      </c>
      <c r="AT47" s="70">
        <v>0</v>
      </c>
      <c r="AU47" s="70">
        <v>0</v>
      </c>
      <c r="AV47" s="70">
        <v>3.7240432039999999E-3</v>
      </c>
      <c r="AW47" s="70">
        <v>1.6156387830000001E-3</v>
      </c>
      <c r="AX47" s="70">
        <v>8.1581532100000003E-4</v>
      </c>
      <c r="AY47" s="70">
        <v>7.0013364399999995E-4</v>
      </c>
      <c r="AZ47" s="70">
        <v>3.6978742189999999E-3</v>
      </c>
      <c r="BA47" s="70">
        <v>4.0294782329999999E-3</v>
      </c>
      <c r="BB47" s="70">
        <v>3.4687716830000001E-3</v>
      </c>
      <c r="BC47" s="70">
        <v>3.20696738E-3</v>
      </c>
      <c r="BD47" s="70">
        <v>0</v>
      </c>
      <c r="BE47" s="70">
        <v>0</v>
      </c>
      <c r="BF47" s="70">
        <v>0</v>
      </c>
      <c r="BG47" s="70">
        <v>0</v>
      </c>
      <c r="BH47" s="70">
        <v>1.171671975E-3</v>
      </c>
      <c r="BI47" s="70">
        <v>5.4656954000000003E-5</v>
      </c>
      <c r="BJ47" s="70">
        <v>0</v>
      </c>
      <c r="BK47" s="70">
        <v>0</v>
      </c>
      <c r="BL47" s="70">
        <v>3.5951756000000003E-5</v>
      </c>
      <c r="BM47" s="70">
        <v>1.622481996E-3</v>
      </c>
      <c r="BN47" s="70">
        <v>2.4828821539999999E-3</v>
      </c>
      <c r="BO47" s="70">
        <v>2.7722322260000003E-3</v>
      </c>
      <c r="BP47" s="70">
        <v>0</v>
      </c>
      <c r="BQ47" s="70">
        <v>0</v>
      </c>
      <c r="BR47" s="70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v>0</v>
      </c>
      <c r="BX47" s="70">
        <v>7.760766998E-3</v>
      </c>
      <c r="BY47" s="70">
        <v>8.2625750049999998E-3</v>
      </c>
      <c r="BZ47" s="70">
        <v>8.7544889249999997E-3</v>
      </c>
      <c r="CA47" s="70">
        <v>8.4902533610000004E-3</v>
      </c>
      <c r="CB47" s="70">
        <v>1.2320411769999999E-2</v>
      </c>
      <c r="CC47" s="70">
        <v>1.3439749666000001E-2</v>
      </c>
      <c r="CD47" s="70">
        <v>1.4583272078E-2</v>
      </c>
      <c r="CE47" s="70">
        <v>1.5848801722999999E-2</v>
      </c>
      <c r="CF47" s="70">
        <v>0</v>
      </c>
      <c r="CG47" s="70">
        <v>0</v>
      </c>
      <c r="CH47" s="70">
        <v>0</v>
      </c>
      <c r="CI47" s="70">
        <v>0</v>
      </c>
      <c r="CJ47" s="70">
        <v>1.18939836E-4</v>
      </c>
      <c r="CK47" s="70">
        <v>1.05480092E-4</v>
      </c>
      <c r="CL47" s="70">
        <v>8.6324338E-5</v>
      </c>
      <c r="CM47" s="70">
        <v>4.4299840999999998E-5</v>
      </c>
    </row>
    <row r="48" spans="1:91" x14ac:dyDescent="0.25">
      <c r="A48" s="72" t="s">
        <v>261</v>
      </c>
      <c r="B48" s="72" t="s">
        <v>28</v>
      </c>
      <c r="C48" s="88">
        <f t="shared" ca="1" si="1"/>
        <v>1.7577102299999998E-4</v>
      </c>
      <c r="D48" s="88">
        <f t="shared" ca="1" si="3"/>
        <v>2.2686763599999999E-4</v>
      </c>
      <c r="E48" s="88">
        <f t="shared" ca="1" si="3"/>
        <v>1.3649385552500001E-3</v>
      </c>
      <c r="F48" s="88">
        <f t="shared" ca="1" si="3"/>
        <v>6.3282610189999994E-3</v>
      </c>
      <c r="G48" s="88">
        <f t="shared" ca="1" si="3"/>
        <v>0</v>
      </c>
      <c r="H48" s="88">
        <f t="shared" ca="1" si="3"/>
        <v>3.1986386550000005E-4</v>
      </c>
      <c r="I48" s="88">
        <f t="shared" ca="1" si="3"/>
        <v>2.373417783E-3</v>
      </c>
      <c r="J48" s="88">
        <f t="shared" ca="1" si="3"/>
        <v>4.3451444949999999E-4</v>
      </c>
      <c r="K48" s="88">
        <f t="shared" ca="1" si="3"/>
        <v>3.1579926145999998E-2</v>
      </c>
      <c r="L48" s="88">
        <f t="shared" ca="1" si="3"/>
        <v>2.6323403390000003E-3</v>
      </c>
      <c r="M48" s="88">
        <f t="shared" ca="1" si="3"/>
        <v>0</v>
      </c>
      <c r="N48" s="88">
        <f t="shared" ca="1" si="3"/>
        <v>0</v>
      </c>
      <c r="O48" s="88">
        <f t="shared" ca="1" si="3"/>
        <v>0</v>
      </c>
      <c r="P48" s="88">
        <f t="shared" ca="1" si="3"/>
        <v>1.3333659075000001E-4</v>
      </c>
      <c r="Q48" s="88">
        <f t="shared" ca="1" si="3"/>
        <v>2.1959929849999998E-4</v>
      </c>
      <c r="R48" s="88">
        <f t="shared" ca="1" si="3"/>
        <v>0.16120239087225</v>
      </c>
      <c r="S48" s="88">
        <f t="shared" ca="1" si="3"/>
        <v>3.3770605499999997E-5</v>
      </c>
      <c r="X48" s="70">
        <v>2.9624827500000003E-4</v>
      </c>
      <c r="Y48" s="70">
        <v>2.5262970699999998E-4</v>
      </c>
      <c r="Z48" s="70">
        <v>1.2206649499999999E-4</v>
      </c>
      <c r="AA48" s="70">
        <v>3.2139615000000001E-5</v>
      </c>
      <c r="AB48" s="70">
        <v>3.7718279500000002E-4</v>
      </c>
      <c r="AC48" s="70">
        <v>3.2808261600000003E-4</v>
      </c>
      <c r="AD48" s="70">
        <v>1.59891503E-4</v>
      </c>
      <c r="AE48" s="70">
        <v>4.2313630000000003E-5</v>
      </c>
      <c r="AF48" s="70">
        <v>1.5103182180000001E-3</v>
      </c>
      <c r="AG48" s="70">
        <v>1.3024822490000001E-3</v>
      </c>
      <c r="AH48" s="70">
        <v>1.3189109960000001E-3</v>
      </c>
      <c r="AI48" s="70">
        <v>1.328042758E-3</v>
      </c>
      <c r="AJ48" s="70">
        <v>6.4417693520000003E-3</v>
      </c>
      <c r="AK48" s="70">
        <v>6.3535718210000003E-3</v>
      </c>
      <c r="AL48" s="70">
        <v>6.3922960669999997E-3</v>
      </c>
      <c r="AM48" s="70">
        <v>6.125406836E-3</v>
      </c>
      <c r="AN48" s="70">
        <v>0</v>
      </c>
      <c r="AO48" s="70">
        <v>0</v>
      </c>
      <c r="AP48" s="70">
        <v>0</v>
      </c>
      <c r="AQ48" s="70">
        <v>0</v>
      </c>
      <c r="AR48" s="70">
        <v>1.0944556370000001E-3</v>
      </c>
      <c r="AS48" s="70">
        <v>2.0471258E-5</v>
      </c>
      <c r="AT48" s="70">
        <v>5.6917267999999997E-5</v>
      </c>
      <c r="AU48" s="70">
        <v>1.0761129899999999E-4</v>
      </c>
      <c r="AV48" s="70">
        <v>2.0693309040000002E-3</v>
      </c>
      <c r="AW48" s="70">
        <v>2.5644358110000001E-3</v>
      </c>
      <c r="AX48" s="70">
        <v>2.4553490690000001E-3</v>
      </c>
      <c r="AY48" s="70">
        <v>2.404555348E-3</v>
      </c>
      <c r="AZ48" s="70">
        <v>1.342513834E-3</v>
      </c>
      <c r="BA48" s="70">
        <v>3.9554396399999999E-4</v>
      </c>
      <c r="BB48" s="70">
        <v>0</v>
      </c>
      <c r="BC48" s="70">
        <v>0</v>
      </c>
      <c r="BD48" s="70">
        <v>3.4367195204999999E-2</v>
      </c>
      <c r="BE48" s="70">
        <v>3.2960386873999999E-2</v>
      </c>
      <c r="BF48" s="70">
        <v>2.9913664911000001E-2</v>
      </c>
      <c r="BG48" s="70">
        <v>2.9078457594E-2</v>
      </c>
      <c r="BH48" s="70">
        <v>2.95615636E-3</v>
      </c>
      <c r="BI48" s="70">
        <v>2.5659742640000002E-3</v>
      </c>
      <c r="BJ48" s="70">
        <v>2.5422451109999998E-3</v>
      </c>
      <c r="BK48" s="70">
        <v>2.464985621E-3</v>
      </c>
      <c r="BL48" s="70">
        <v>0</v>
      </c>
      <c r="BM48" s="70">
        <v>0</v>
      </c>
      <c r="BN48" s="70">
        <v>0</v>
      </c>
      <c r="BO48" s="70">
        <v>0</v>
      </c>
      <c r="BP48" s="70">
        <v>0</v>
      </c>
      <c r="BQ48" s="70">
        <v>0</v>
      </c>
      <c r="BR48" s="70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v>0</v>
      </c>
      <c r="BX48" s="70">
        <v>2.2584820400000001E-4</v>
      </c>
      <c r="BY48" s="70">
        <v>1.9372129E-4</v>
      </c>
      <c r="BZ48" s="70">
        <v>9.2321169999999998E-5</v>
      </c>
      <c r="CA48" s="70">
        <v>2.1455698999999999E-5</v>
      </c>
      <c r="CB48" s="70">
        <v>3.61898483E-4</v>
      </c>
      <c r="CC48" s="70">
        <v>3.1907352099999999E-4</v>
      </c>
      <c r="CD48" s="70">
        <v>1.5691954500000001E-4</v>
      </c>
      <c r="CE48" s="70">
        <v>4.0505644999999997E-5</v>
      </c>
      <c r="CF48" s="70">
        <v>0.16085017234400001</v>
      </c>
      <c r="CG48" s="70">
        <v>0.161049024658</v>
      </c>
      <c r="CH48" s="70">
        <v>0.16130301022099999</v>
      </c>
      <c r="CI48" s="70">
        <v>0.16160735626600001</v>
      </c>
      <c r="CJ48" s="70">
        <v>4.5305473999999997E-5</v>
      </c>
      <c r="CK48" s="70">
        <v>3.9811612000000003E-5</v>
      </c>
      <c r="CL48" s="70">
        <v>3.2671349999999997E-5</v>
      </c>
      <c r="CM48" s="70">
        <v>1.7293985999999999E-5</v>
      </c>
    </row>
    <row r="49" spans="1:91" x14ac:dyDescent="0.25">
      <c r="A49" s="72" t="s">
        <v>261</v>
      </c>
      <c r="B49" s="72" t="s">
        <v>29</v>
      </c>
      <c r="C49" s="88">
        <f t="shared" ca="1" si="1"/>
        <v>3.5559182575E-4</v>
      </c>
      <c r="D49" s="88">
        <f t="shared" ca="1" si="3"/>
        <v>4.5815783900000001E-4</v>
      </c>
      <c r="E49" s="88">
        <f t="shared" ca="1" si="3"/>
        <v>0</v>
      </c>
      <c r="F49" s="88">
        <f t="shared" ca="1" si="3"/>
        <v>0</v>
      </c>
      <c r="G49" s="88">
        <f t="shared" ca="1" si="3"/>
        <v>0</v>
      </c>
      <c r="H49" s="88">
        <f t="shared" ca="1" si="3"/>
        <v>0</v>
      </c>
      <c r="I49" s="88">
        <f t="shared" ca="1" si="3"/>
        <v>0</v>
      </c>
      <c r="J49" s="88">
        <f t="shared" ca="1" si="3"/>
        <v>1.13928206825E-3</v>
      </c>
      <c r="K49" s="88">
        <f t="shared" ca="1" si="3"/>
        <v>0</v>
      </c>
      <c r="L49" s="88">
        <f t="shared" ca="1" si="3"/>
        <v>0</v>
      </c>
      <c r="M49" s="88">
        <f t="shared" ca="1" si="3"/>
        <v>3.9314590634999995E-3</v>
      </c>
      <c r="N49" s="88">
        <f t="shared" ca="1" si="3"/>
        <v>0</v>
      </c>
      <c r="O49" s="88">
        <f t="shared" ca="1" si="3"/>
        <v>0</v>
      </c>
      <c r="P49" s="88">
        <f t="shared" ca="1" si="3"/>
        <v>2.6566449525000001E-4</v>
      </c>
      <c r="Q49" s="88">
        <f t="shared" ca="1" si="3"/>
        <v>4.3889981750000001E-4</v>
      </c>
      <c r="R49" s="88">
        <f t="shared" ca="1" si="3"/>
        <v>0</v>
      </c>
      <c r="S49" s="88">
        <f t="shared" ca="1" si="3"/>
        <v>2.7242853999999997E-5</v>
      </c>
      <c r="X49" s="70">
        <v>4.6337067300000002E-4</v>
      </c>
      <c r="Y49" s="70">
        <v>5.1117930900000002E-4</v>
      </c>
      <c r="Z49" s="70">
        <v>2.7028993000000002E-4</v>
      </c>
      <c r="AA49" s="70">
        <v>1.7752739100000001E-4</v>
      </c>
      <c r="AB49" s="70">
        <v>5.8495444100000002E-4</v>
      </c>
      <c r="AC49" s="70">
        <v>6.6265462500000004E-4</v>
      </c>
      <c r="AD49" s="70">
        <v>3.5243904899999999E-4</v>
      </c>
      <c r="AE49" s="70">
        <v>2.3258324100000001E-4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70">
        <v>0</v>
      </c>
      <c r="AP49" s="70">
        <v>0</v>
      </c>
      <c r="AQ49" s="70">
        <v>0</v>
      </c>
      <c r="AR49" s="70">
        <v>0</v>
      </c>
      <c r="AS49" s="70">
        <v>0</v>
      </c>
      <c r="AT49" s="70">
        <v>0</v>
      </c>
      <c r="AU49" s="70">
        <v>0</v>
      </c>
      <c r="AV49" s="70">
        <v>0</v>
      </c>
      <c r="AW49" s="70">
        <v>0</v>
      </c>
      <c r="AX49" s="70">
        <v>0</v>
      </c>
      <c r="AY49" s="70">
        <v>0</v>
      </c>
      <c r="AZ49" s="70">
        <v>1.2082076840000001E-3</v>
      </c>
      <c r="BA49" s="70">
        <v>1.278109472E-3</v>
      </c>
      <c r="BB49" s="70">
        <v>1.0857505389999999E-3</v>
      </c>
      <c r="BC49" s="70">
        <v>9.8506057799999992E-4</v>
      </c>
      <c r="BD49" s="70">
        <v>0</v>
      </c>
      <c r="BE49" s="70">
        <v>0</v>
      </c>
      <c r="BF49" s="70">
        <v>0</v>
      </c>
      <c r="BG49" s="70">
        <v>0</v>
      </c>
      <c r="BH49" s="70">
        <v>0</v>
      </c>
      <c r="BI49" s="70">
        <v>0</v>
      </c>
      <c r="BJ49" s="70">
        <v>0</v>
      </c>
      <c r="BK49" s="70">
        <v>0</v>
      </c>
      <c r="BL49" s="70">
        <v>3.878506949E-3</v>
      </c>
      <c r="BM49" s="70">
        <v>3.884502145E-3</v>
      </c>
      <c r="BN49" s="70">
        <v>3.9563102169999998E-3</v>
      </c>
      <c r="BO49" s="70">
        <v>4.006516943E-3</v>
      </c>
      <c r="BP49" s="70">
        <v>0</v>
      </c>
      <c r="BQ49" s="70">
        <v>0</v>
      </c>
      <c r="BR49" s="70">
        <v>0</v>
      </c>
      <c r="BS49" s="70">
        <v>0</v>
      </c>
      <c r="BT49" s="70">
        <v>0</v>
      </c>
      <c r="BU49" s="70">
        <v>0</v>
      </c>
      <c r="BV49" s="70">
        <v>0</v>
      </c>
      <c r="BW49" s="70">
        <v>0</v>
      </c>
      <c r="BX49" s="70">
        <v>3.5022676200000002E-4</v>
      </c>
      <c r="BY49" s="70">
        <v>3.9229223200000003E-4</v>
      </c>
      <c r="BZ49" s="70">
        <v>2.0257795700000001E-4</v>
      </c>
      <c r="CA49" s="70">
        <v>1.1756103E-4</v>
      </c>
      <c r="CB49" s="70">
        <v>5.5743897099999997E-4</v>
      </c>
      <c r="CC49" s="70">
        <v>6.4069083699999998E-4</v>
      </c>
      <c r="CD49" s="70">
        <v>3.3866500700000001E-4</v>
      </c>
      <c r="CE49" s="70">
        <v>2.1880445500000001E-4</v>
      </c>
      <c r="CF49" s="70">
        <v>0</v>
      </c>
      <c r="CG49" s="70">
        <v>0</v>
      </c>
      <c r="CH49" s="70">
        <v>0</v>
      </c>
      <c r="CI49" s="70">
        <v>0</v>
      </c>
      <c r="CJ49" s="70">
        <v>3.7577066999999999E-5</v>
      </c>
      <c r="CK49" s="70">
        <v>3.2239449999999998E-5</v>
      </c>
      <c r="CL49" s="70">
        <v>2.5829585E-5</v>
      </c>
      <c r="CM49" s="70">
        <v>1.3325313999999999E-5</v>
      </c>
    </row>
    <row r="50" spans="1:91" x14ac:dyDescent="0.25">
      <c r="A50" s="72" t="s">
        <v>261</v>
      </c>
      <c r="B50" s="72" t="s">
        <v>30</v>
      </c>
      <c r="C50" s="88">
        <f t="shared" ca="1" si="1"/>
        <v>0</v>
      </c>
      <c r="D50" s="88">
        <f t="shared" ca="1" si="3"/>
        <v>0</v>
      </c>
      <c r="E50" s="88">
        <f t="shared" ca="1" si="3"/>
        <v>1.9241325250000002E-5</v>
      </c>
      <c r="F50" s="88">
        <f t="shared" ca="1" si="3"/>
        <v>8.8975910250000003E-5</v>
      </c>
      <c r="G50" s="88">
        <f t="shared" ca="1" si="3"/>
        <v>0</v>
      </c>
      <c r="H50" s="88">
        <f t="shared" ca="1" si="3"/>
        <v>4.0109747500000003E-6</v>
      </c>
      <c r="I50" s="88">
        <f t="shared" ca="1" si="3"/>
        <v>3.3259691249999997E-5</v>
      </c>
      <c r="J50" s="88">
        <f t="shared" ca="1" si="3"/>
        <v>4.0022200000000001E-6</v>
      </c>
      <c r="K50" s="88">
        <f t="shared" ca="1" si="3"/>
        <v>4.6293914149999997E-4</v>
      </c>
      <c r="L50" s="88">
        <f t="shared" ca="1" si="3"/>
        <v>3.69894055E-5</v>
      </c>
      <c r="M50" s="88">
        <f t="shared" ca="1" si="3"/>
        <v>0</v>
      </c>
      <c r="N50" s="88">
        <f t="shared" ca="1" si="3"/>
        <v>0</v>
      </c>
      <c r="O50" s="88">
        <f t="shared" ca="1" si="3"/>
        <v>0</v>
      </c>
      <c r="P50" s="88">
        <f t="shared" ca="1" si="3"/>
        <v>0</v>
      </c>
      <c r="Q50" s="88">
        <f t="shared" ca="1" si="3"/>
        <v>0</v>
      </c>
      <c r="R50" s="88">
        <f t="shared" ca="1" si="3"/>
        <v>0</v>
      </c>
      <c r="S50" s="88">
        <f t="shared" ca="1" si="3"/>
        <v>3.4538377092500003E-3</v>
      </c>
      <c r="X50" s="70">
        <v>0</v>
      </c>
      <c r="Y50" s="70">
        <v>0</v>
      </c>
      <c r="Z50" s="70">
        <v>0</v>
      </c>
      <c r="AA50" s="70">
        <v>0</v>
      </c>
      <c r="AB50" s="70">
        <v>0</v>
      </c>
      <c r="AC50" s="70">
        <v>0</v>
      </c>
      <c r="AD50" s="70">
        <v>0</v>
      </c>
      <c r="AE50" s="70">
        <v>0</v>
      </c>
      <c r="AF50" s="70">
        <v>2.1132665999999999E-5</v>
      </c>
      <c r="AG50" s="70">
        <v>1.8301500000000001E-5</v>
      </c>
      <c r="AH50" s="70">
        <v>1.8667727000000001E-5</v>
      </c>
      <c r="AI50" s="70">
        <v>1.8863408000000002E-5</v>
      </c>
      <c r="AJ50" s="70">
        <v>8.9700474000000002E-5</v>
      </c>
      <c r="AK50" s="70">
        <v>8.9112859000000006E-5</v>
      </c>
      <c r="AL50" s="70">
        <v>9.0225091999999996E-5</v>
      </c>
      <c r="AM50" s="70">
        <v>8.6865215999999993E-5</v>
      </c>
      <c r="AN50" s="70">
        <v>0</v>
      </c>
      <c r="AO50" s="70">
        <v>0</v>
      </c>
      <c r="AP50" s="70">
        <v>0</v>
      </c>
      <c r="AQ50" s="70">
        <v>0</v>
      </c>
      <c r="AR50" s="70">
        <v>1.6043899000000001E-5</v>
      </c>
      <c r="AS50" s="70">
        <v>0</v>
      </c>
      <c r="AT50" s="70">
        <v>0</v>
      </c>
      <c r="AU50" s="70">
        <v>0</v>
      </c>
      <c r="AV50" s="70">
        <v>2.8436966999999999E-5</v>
      </c>
      <c r="AW50" s="70">
        <v>3.6020759E-5</v>
      </c>
      <c r="AX50" s="70">
        <v>3.4544330999999999E-5</v>
      </c>
      <c r="AY50" s="70">
        <v>3.4036708000000001E-5</v>
      </c>
      <c r="AZ50" s="70">
        <v>1.600888E-5</v>
      </c>
      <c r="BA50" s="70">
        <v>0</v>
      </c>
      <c r="BB50" s="70">
        <v>0</v>
      </c>
      <c r="BC50" s="70">
        <v>0</v>
      </c>
      <c r="BD50" s="70">
        <v>5.0019053899999998E-4</v>
      </c>
      <c r="BE50" s="70">
        <v>4.82530217E-4</v>
      </c>
      <c r="BF50" s="70">
        <v>4.3984777299999999E-4</v>
      </c>
      <c r="BG50" s="70">
        <v>4.2918803700000001E-4</v>
      </c>
      <c r="BH50" s="70">
        <v>4.1230887999999999E-5</v>
      </c>
      <c r="BI50" s="70">
        <v>3.5944113999999999E-5</v>
      </c>
      <c r="BJ50" s="70">
        <v>3.5862596E-5</v>
      </c>
      <c r="BK50" s="70">
        <v>3.4920023999999997E-5</v>
      </c>
      <c r="BL50" s="70">
        <v>0</v>
      </c>
      <c r="BM50" s="70">
        <v>0</v>
      </c>
      <c r="BN50" s="70">
        <v>0</v>
      </c>
      <c r="BO50" s="70">
        <v>0</v>
      </c>
      <c r="BP50" s="70">
        <v>0</v>
      </c>
      <c r="BQ50" s="70">
        <v>0</v>
      </c>
      <c r="BR50" s="70">
        <v>0</v>
      </c>
      <c r="BS50" s="70">
        <v>0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70">
        <v>0</v>
      </c>
      <c r="BZ50" s="70">
        <v>0</v>
      </c>
      <c r="CA50" s="70">
        <v>0</v>
      </c>
      <c r="CB50" s="70">
        <v>0</v>
      </c>
      <c r="CC50" s="70">
        <v>0</v>
      </c>
      <c r="CD50" s="70">
        <v>0</v>
      </c>
      <c r="CE50" s="70">
        <v>0</v>
      </c>
      <c r="CF50" s="70">
        <v>0</v>
      </c>
      <c r="CG50" s="70">
        <v>0</v>
      </c>
      <c r="CH50" s="70">
        <v>0</v>
      </c>
      <c r="CI50" s="70">
        <v>0</v>
      </c>
      <c r="CJ50" s="70">
        <v>3.192718488E-3</v>
      </c>
      <c r="CK50" s="70">
        <v>3.3251655260000002E-3</v>
      </c>
      <c r="CL50" s="70">
        <v>3.4714413749999998E-3</v>
      </c>
      <c r="CM50" s="70">
        <v>3.8260254480000002E-3</v>
      </c>
    </row>
    <row r="51" spans="1:91" x14ac:dyDescent="0.25">
      <c r="A51" s="72" t="s">
        <v>261</v>
      </c>
      <c r="B51" s="72" t="s">
        <v>31</v>
      </c>
      <c r="C51" s="88">
        <f t="shared" ca="1" si="1"/>
        <v>1.52402095E-4</v>
      </c>
      <c r="D51" s="88">
        <f t="shared" ca="1" si="3"/>
        <v>1.9669907875000001E-4</v>
      </c>
      <c r="E51" s="88">
        <f t="shared" ca="1" si="3"/>
        <v>1.1998812100000001E-3</v>
      </c>
      <c r="F51" s="88">
        <f t="shared" ca="1" si="3"/>
        <v>5.5600289975E-3</v>
      </c>
      <c r="G51" s="88">
        <f t="shared" ca="1" si="3"/>
        <v>0</v>
      </c>
      <c r="H51" s="88">
        <f t="shared" ca="1" si="3"/>
        <v>2.7361129050000002E-4</v>
      </c>
      <c r="I51" s="88">
        <f t="shared" ca="1" si="3"/>
        <v>2.0881545350000001E-3</v>
      </c>
      <c r="J51" s="88">
        <f t="shared" ca="1" si="3"/>
        <v>3.8780080325000004E-4</v>
      </c>
      <c r="K51" s="88">
        <f t="shared" ca="1" si="3"/>
        <v>2.7716377055499997E-2</v>
      </c>
      <c r="L51" s="88">
        <f t="shared" ca="1" si="3"/>
        <v>2.31472558825E-3</v>
      </c>
      <c r="M51" s="88">
        <f t="shared" ca="1" si="3"/>
        <v>0</v>
      </c>
      <c r="N51" s="88">
        <f t="shared" ca="1" si="3"/>
        <v>0</v>
      </c>
      <c r="O51" s="88">
        <f t="shared" ca="1" si="3"/>
        <v>0</v>
      </c>
      <c r="P51" s="88">
        <f t="shared" ca="1" si="3"/>
        <v>1.1554204699999999E-4</v>
      </c>
      <c r="Q51" s="88">
        <f t="shared" ref="D51:S67" ca="1" si="4">AVERAGE(OFFSET($X51,0,4*Q$2-4,1,4))</f>
        <v>1.9042795675000001E-4</v>
      </c>
      <c r="R51" s="88">
        <f t="shared" ca="1" si="4"/>
        <v>0.14146825669499999</v>
      </c>
      <c r="S51" s="88">
        <f t="shared" ca="1" si="4"/>
        <v>2.971822025E-5</v>
      </c>
      <c r="X51" s="70">
        <v>2.5748610299999999E-4</v>
      </c>
      <c r="Y51" s="70">
        <v>2.17167439E-4</v>
      </c>
      <c r="Z51" s="70">
        <v>1.0689757E-4</v>
      </c>
      <c r="AA51" s="70">
        <v>2.8057267999999999E-5</v>
      </c>
      <c r="AB51" s="70">
        <v>3.27728124E-4</v>
      </c>
      <c r="AC51" s="70">
        <v>2.8206161000000001E-4</v>
      </c>
      <c r="AD51" s="70">
        <v>1.4005957799999999E-4</v>
      </c>
      <c r="AE51" s="70">
        <v>3.6947002999999999E-5</v>
      </c>
      <c r="AF51" s="70">
        <v>1.3337888580000001E-3</v>
      </c>
      <c r="AG51" s="70">
        <v>1.1484382820000001E-3</v>
      </c>
      <c r="AH51" s="70">
        <v>1.1562790419999999E-3</v>
      </c>
      <c r="AI51" s="70">
        <v>1.161018658E-3</v>
      </c>
      <c r="AJ51" s="70">
        <v>5.6871121199999998E-3</v>
      </c>
      <c r="AK51" s="70">
        <v>5.592006999E-3</v>
      </c>
      <c r="AL51" s="70">
        <v>5.604649156E-3</v>
      </c>
      <c r="AM51" s="70">
        <v>5.3563477150000002E-3</v>
      </c>
      <c r="AN51" s="70">
        <v>0</v>
      </c>
      <c r="AO51" s="70">
        <v>0</v>
      </c>
      <c r="AP51" s="70">
        <v>0</v>
      </c>
      <c r="AQ51" s="70">
        <v>0</v>
      </c>
      <c r="AR51" s="70">
        <v>9.3093012000000001E-4</v>
      </c>
      <c r="AS51" s="70">
        <v>1.9022197000000001E-5</v>
      </c>
      <c r="AT51" s="70">
        <v>4.9840608E-5</v>
      </c>
      <c r="AU51" s="70">
        <v>9.4652237000000003E-5</v>
      </c>
      <c r="AV51" s="70">
        <v>1.844857453E-3</v>
      </c>
      <c r="AW51" s="70">
        <v>2.2517521930000002E-3</v>
      </c>
      <c r="AX51" s="70">
        <v>2.1532154040000001E-3</v>
      </c>
      <c r="AY51" s="70">
        <v>2.10279309E-3</v>
      </c>
      <c r="AZ51" s="70">
        <v>1.198942899E-3</v>
      </c>
      <c r="BA51" s="70">
        <v>3.5226031400000001E-4</v>
      </c>
      <c r="BB51" s="70">
        <v>0</v>
      </c>
      <c r="BC51" s="70">
        <v>0</v>
      </c>
      <c r="BD51" s="70">
        <v>3.0288349951E-2</v>
      </c>
      <c r="BE51" s="70">
        <v>2.8939316614999998E-2</v>
      </c>
      <c r="BF51" s="70">
        <v>2.6214241504999999E-2</v>
      </c>
      <c r="BG51" s="70">
        <v>2.5423600150999998E-2</v>
      </c>
      <c r="BH51" s="70">
        <v>2.6114645220000001E-3</v>
      </c>
      <c r="BI51" s="70">
        <v>2.2614695469999999E-3</v>
      </c>
      <c r="BJ51" s="70">
        <v>2.2302853550000001E-3</v>
      </c>
      <c r="BK51" s="70">
        <v>2.1556829290000001E-3</v>
      </c>
      <c r="BL51" s="70">
        <v>0</v>
      </c>
      <c r="BM51" s="70">
        <v>0</v>
      </c>
      <c r="BN51" s="70">
        <v>0</v>
      </c>
      <c r="BO51" s="70">
        <v>0</v>
      </c>
      <c r="BP51" s="70">
        <v>0</v>
      </c>
      <c r="BQ51" s="70">
        <v>0</v>
      </c>
      <c r="BR51" s="70">
        <v>0</v>
      </c>
      <c r="BS51" s="70">
        <v>0</v>
      </c>
      <c r="BT51" s="70">
        <v>0</v>
      </c>
      <c r="BU51" s="70">
        <v>0</v>
      </c>
      <c r="BV51" s="70">
        <v>0</v>
      </c>
      <c r="BW51" s="70">
        <v>0</v>
      </c>
      <c r="BX51" s="70">
        <v>1.96178938E-4</v>
      </c>
      <c r="BY51" s="70">
        <v>1.6650608999999999E-4</v>
      </c>
      <c r="BZ51" s="70">
        <v>8.0762962999999998E-5</v>
      </c>
      <c r="CA51" s="70">
        <v>1.8720196999999999E-5</v>
      </c>
      <c r="CB51" s="70">
        <v>3.1442034099999998E-4</v>
      </c>
      <c r="CC51" s="70">
        <v>2.7437085600000001E-4</v>
      </c>
      <c r="CD51" s="70">
        <v>1.37531335E-4</v>
      </c>
      <c r="CE51" s="70">
        <v>3.5389295000000003E-5</v>
      </c>
      <c r="CF51" s="70">
        <v>0.14170472345400001</v>
      </c>
      <c r="CG51" s="70">
        <v>0.14149784709499999</v>
      </c>
      <c r="CH51" s="70">
        <v>0.141361071491</v>
      </c>
      <c r="CI51" s="70">
        <v>0.14130938473999999</v>
      </c>
      <c r="CJ51" s="70">
        <v>3.9949574999999999E-5</v>
      </c>
      <c r="CK51" s="70">
        <v>3.4817773999999999E-5</v>
      </c>
      <c r="CL51" s="70">
        <v>2.8777461E-5</v>
      </c>
      <c r="CM51" s="70">
        <v>1.5328071000000001E-5</v>
      </c>
    </row>
    <row r="52" spans="1:91" x14ac:dyDescent="0.25">
      <c r="A52" s="72" t="s">
        <v>261</v>
      </c>
      <c r="B52" s="72" t="s">
        <v>32</v>
      </c>
      <c r="C52" s="88">
        <f t="shared" ca="1" si="1"/>
        <v>6.6020480000000001E-6</v>
      </c>
      <c r="D52" s="88">
        <f t="shared" ca="1" si="4"/>
        <v>8.478055500000001E-6</v>
      </c>
      <c r="E52" s="88">
        <f t="shared" ca="1" si="4"/>
        <v>6.7719354999999998E-5</v>
      </c>
      <c r="F52" s="88">
        <f t="shared" ca="1" si="4"/>
        <v>3.1548080099999998E-4</v>
      </c>
      <c r="G52" s="88">
        <f t="shared" ca="1" si="4"/>
        <v>0</v>
      </c>
      <c r="H52" s="88">
        <f t="shared" ca="1" si="4"/>
        <v>1.3804080000000001E-5</v>
      </c>
      <c r="I52" s="88">
        <f t="shared" ca="1" si="4"/>
        <v>1.1711746349999999E-4</v>
      </c>
      <c r="J52" s="88">
        <f t="shared" ca="1" si="4"/>
        <v>6.2484886500000002E-5</v>
      </c>
      <c r="K52" s="88">
        <f t="shared" ca="1" si="4"/>
        <v>0</v>
      </c>
      <c r="L52" s="88">
        <f t="shared" ca="1" si="4"/>
        <v>1.2865337800000001E-4</v>
      </c>
      <c r="M52" s="88">
        <f t="shared" ca="1" si="4"/>
        <v>0</v>
      </c>
      <c r="N52" s="88">
        <f t="shared" ca="1" si="4"/>
        <v>0</v>
      </c>
      <c r="O52" s="88">
        <f t="shared" ca="1" si="4"/>
        <v>0</v>
      </c>
      <c r="P52" s="88">
        <f t="shared" ca="1" si="4"/>
        <v>2.7750140000000001E-6</v>
      </c>
      <c r="Q52" s="88">
        <f t="shared" ca="1" si="4"/>
        <v>8.1766062499999994E-6</v>
      </c>
      <c r="R52" s="88">
        <f t="shared" ca="1" si="4"/>
        <v>0</v>
      </c>
      <c r="S52" s="88">
        <f t="shared" ca="1" si="4"/>
        <v>0</v>
      </c>
      <c r="X52" s="70">
        <v>1.4563205999999999E-5</v>
      </c>
      <c r="Y52" s="70">
        <v>1.1844985999999999E-5</v>
      </c>
      <c r="Z52" s="70">
        <v>0</v>
      </c>
      <c r="AA52" s="70">
        <v>0</v>
      </c>
      <c r="AB52" s="70">
        <v>1.8534672000000001E-5</v>
      </c>
      <c r="AC52" s="70">
        <v>1.537755E-5</v>
      </c>
      <c r="AD52" s="70">
        <v>0</v>
      </c>
      <c r="AE52" s="70">
        <v>0</v>
      </c>
      <c r="AF52" s="70">
        <v>7.7402567999999996E-5</v>
      </c>
      <c r="AG52" s="70">
        <v>6.4860498000000001E-5</v>
      </c>
      <c r="AH52" s="70">
        <v>6.4781974999999996E-5</v>
      </c>
      <c r="AI52" s="70">
        <v>6.3832378999999998E-5</v>
      </c>
      <c r="AJ52" s="70">
        <v>3.3080677200000001E-4</v>
      </c>
      <c r="AK52" s="70">
        <v>3.1827005899999998E-4</v>
      </c>
      <c r="AL52" s="70">
        <v>3.1610556900000001E-4</v>
      </c>
      <c r="AM52" s="70">
        <v>2.9674080400000002E-4</v>
      </c>
      <c r="AN52" s="70">
        <v>0</v>
      </c>
      <c r="AO52" s="70">
        <v>0</v>
      </c>
      <c r="AP52" s="70">
        <v>0</v>
      </c>
      <c r="AQ52" s="70">
        <v>0</v>
      </c>
      <c r="AR52" s="70">
        <v>5.5216320000000003E-5</v>
      </c>
      <c r="AS52" s="70">
        <v>0</v>
      </c>
      <c r="AT52" s="70">
        <v>0</v>
      </c>
      <c r="AU52" s="70">
        <v>0</v>
      </c>
      <c r="AV52" s="70">
        <v>1.0609938900000001E-4</v>
      </c>
      <c r="AW52" s="70">
        <v>1.2717234799999999E-4</v>
      </c>
      <c r="AX52" s="70">
        <v>1.2003223699999999E-4</v>
      </c>
      <c r="AY52" s="70">
        <v>1.1516588000000001E-4</v>
      </c>
      <c r="AZ52" s="70">
        <v>6.7292689000000004E-5</v>
      </c>
      <c r="BA52" s="70">
        <v>7.0193098999999994E-5</v>
      </c>
      <c r="BB52" s="70">
        <v>5.9084284000000002E-5</v>
      </c>
      <c r="BC52" s="70">
        <v>5.3369474E-5</v>
      </c>
      <c r="BD52" s="70">
        <v>0</v>
      </c>
      <c r="BE52" s="70">
        <v>0</v>
      </c>
      <c r="BF52" s="70">
        <v>0</v>
      </c>
      <c r="BG52" s="70">
        <v>0</v>
      </c>
      <c r="BH52" s="70">
        <v>1.4994668199999999E-4</v>
      </c>
      <c r="BI52" s="70">
        <v>1.25903431E-4</v>
      </c>
      <c r="BJ52" s="70">
        <v>1.2253032299999999E-4</v>
      </c>
      <c r="BK52" s="70">
        <v>1.16233076E-4</v>
      </c>
      <c r="BL52" s="70">
        <v>0</v>
      </c>
      <c r="BM52" s="70">
        <v>0</v>
      </c>
      <c r="BN52" s="70">
        <v>0</v>
      </c>
      <c r="BO52" s="70">
        <v>0</v>
      </c>
      <c r="BP52" s="70">
        <v>0</v>
      </c>
      <c r="BQ52" s="70">
        <v>0</v>
      </c>
      <c r="BR52" s="70">
        <v>0</v>
      </c>
      <c r="BS52" s="70">
        <v>0</v>
      </c>
      <c r="BT52" s="70">
        <v>0</v>
      </c>
      <c r="BU52" s="70">
        <v>0</v>
      </c>
      <c r="BV52" s="70">
        <v>0</v>
      </c>
      <c r="BW52" s="70">
        <v>0</v>
      </c>
      <c r="BX52" s="70">
        <v>1.1100056E-5</v>
      </c>
      <c r="BY52" s="70">
        <v>0</v>
      </c>
      <c r="BZ52" s="70">
        <v>0</v>
      </c>
      <c r="CA52" s="70">
        <v>0</v>
      </c>
      <c r="CB52" s="70">
        <v>1.7766272E-5</v>
      </c>
      <c r="CC52" s="70">
        <v>1.4940152999999999E-5</v>
      </c>
      <c r="CD52" s="70">
        <v>0</v>
      </c>
      <c r="CE52" s="70">
        <v>0</v>
      </c>
      <c r="CF52" s="70">
        <v>0</v>
      </c>
      <c r="CG52" s="70">
        <v>0</v>
      </c>
      <c r="CH52" s="70">
        <v>0</v>
      </c>
      <c r="CI52" s="70">
        <v>0</v>
      </c>
      <c r="CJ52" s="70">
        <v>0</v>
      </c>
      <c r="CK52" s="70">
        <v>0</v>
      </c>
      <c r="CL52" s="70">
        <v>0</v>
      </c>
      <c r="CM52" s="70">
        <v>0</v>
      </c>
    </row>
    <row r="53" spans="1:91" x14ac:dyDescent="0.25">
      <c r="A53" s="72" t="s">
        <v>261</v>
      </c>
      <c r="B53" s="72" t="s">
        <v>33</v>
      </c>
      <c r="C53" s="88">
        <f t="shared" ca="1" si="1"/>
        <v>2.7792201120000002E-3</v>
      </c>
      <c r="D53" s="88">
        <f t="shared" ca="1" si="4"/>
        <v>3.5842228037499999E-3</v>
      </c>
      <c r="E53" s="88">
        <f t="shared" ca="1" si="4"/>
        <v>2.2778284194999998E-2</v>
      </c>
      <c r="F53" s="88">
        <f t="shared" ca="1" si="4"/>
        <v>0.10627426884424999</v>
      </c>
      <c r="G53" s="88">
        <f t="shared" ca="1" si="4"/>
        <v>0</v>
      </c>
      <c r="H53" s="88">
        <f t="shared" ca="1" si="4"/>
        <v>5.5299071102499998E-3</v>
      </c>
      <c r="I53" s="88">
        <f t="shared" ca="1" si="4"/>
        <v>3.9421517980000001E-2</v>
      </c>
      <c r="J53" s="88">
        <f t="shared" ca="1" si="4"/>
        <v>2.10622770115E-2</v>
      </c>
      <c r="K53" s="88">
        <f t="shared" ca="1" si="4"/>
        <v>0</v>
      </c>
      <c r="L53" s="88">
        <f t="shared" ca="1" si="4"/>
        <v>4.3301366934749994E-2</v>
      </c>
      <c r="M53" s="88">
        <f t="shared" ca="1" si="4"/>
        <v>0</v>
      </c>
      <c r="N53" s="88">
        <f t="shared" ca="1" si="4"/>
        <v>0</v>
      </c>
      <c r="O53" s="88">
        <f t="shared" ca="1" si="4"/>
        <v>0</v>
      </c>
      <c r="P53" s="88">
        <f t="shared" ca="1" si="4"/>
        <v>2.1104135862500002E-3</v>
      </c>
      <c r="Q53" s="88">
        <f t="shared" ca="1" si="4"/>
        <v>3.4660493915000001E-3</v>
      </c>
      <c r="R53" s="88">
        <f t="shared" ca="1" si="4"/>
        <v>0</v>
      </c>
      <c r="S53" s="88">
        <f t="shared" ca="1" si="4"/>
        <v>5.3593795174999999E-4</v>
      </c>
      <c r="X53" s="70">
        <v>4.8455187940000003E-3</v>
      </c>
      <c r="Y53" s="70">
        <v>4.0131375700000003E-3</v>
      </c>
      <c r="Z53" s="70">
        <v>1.823242249E-3</v>
      </c>
      <c r="AA53" s="70">
        <v>4.34981835E-4</v>
      </c>
      <c r="AB53" s="70">
        <v>6.1674658450000001E-3</v>
      </c>
      <c r="AC53" s="70">
        <v>5.2090792189999997E-3</v>
      </c>
      <c r="AD53" s="70">
        <v>2.3877055589999999E-3</v>
      </c>
      <c r="AE53" s="70">
        <v>5.7264059200000004E-4</v>
      </c>
      <c r="AF53" s="70">
        <v>2.5332770115E-2</v>
      </c>
      <c r="AG53" s="70">
        <v>2.1595104558999999E-2</v>
      </c>
      <c r="AH53" s="70">
        <v>2.2028967345000001E-2</v>
      </c>
      <c r="AI53" s="70">
        <v>2.2156294760999999E-2</v>
      </c>
      <c r="AJ53" s="70">
        <v>0.108363956508</v>
      </c>
      <c r="AK53" s="70">
        <v>0.10596110420099999</v>
      </c>
      <c r="AL53" s="70">
        <v>0.107654906918</v>
      </c>
      <c r="AM53" s="70">
        <v>0.10311710775000001</v>
      </c>
      <c r="AN53" s="70">
        <v>0</v>
      </c>
      <c r="AO53" s="70">
        <v>0</v>
      </c>
      <c r="AP53" s="70">
        <v>0</v>
      </c>
      <c r="AQ53" s="70">
        <v>0</v>
      </c>
      <c r="AR53" s="70">
        <v>1.8568665897999999E-2</v>
      </c>
      <c r="AS53" s="70">
        <v>3.9413909799999999E-4</v>
      </c>
      <c r="AT53" s="70">
        <v>1.099577542E-3</v>
      </c>
      <c r="AU53" s="70">
        <v>2.0572459029999999E-3</v>
      </c>
      <c r="AV53" s="70">
        <v>3.4488295031000003E-2</v>
      </c>
      <c r="AW53" s="70">
        <v>4.2392384244999998E-2</v>
      </c>
      <c r="AX53" s="70">
        <v>4.0824652878000002E-2</v>
      </c>
      <c r="AY53" s="70">
        <v>3.9980739766000001E-2</v>
      </c>
      <c r="AZ53" s="70">
        <v>2.2080706079E-2</v>
      </c>
      <c r="BA53" s="70">
        <v>2.3467992103000001E-2</v>
      </c>
      <c r="BB53" s="70">
        <v>2.0135853398999998E-2</v>
      </c>
      <c r="BC53" s="70">
        <v>1.8564556465E-2</v>
      </c>
      <c r="BD53" s="70">
        <v>0</v>
      </c>
      <c r="BE53" s="70">
        <v>0</v>
      </c>
      <c r="BF53" s="70">
        <v>0</v>
      </c>
      <c r="BG53" s="70">
        <v>0</v>
      </c>
      <c r="BH53" s="70">
        <v>4.9129021198999999E-2</v>
      </c>
      <c r="BI53" s="70">
        <v>4.1940684949000002E-2</v>
      </c>
      <c r="BJ53" s="70">
        <v>4.1713935266999999E-2</v>
      </c>
      <c r="BK53" s="70">
        <v>4.0421826324000001E-2</v>
      </c>
      <c r="BL53" s="70">
        <v>0</v>
      </c>
      <c r="BM53" s="70">
        <v>0</v>
      </c>
      <c r="BN53" s="70">
        <v>0</v>
      </c>
      <c r="BO53" s="70">
        <v>0</v>
      </c>
      <c r="BP53" s="70">
        <v>0</v>
      </c>
      <c r="BQ53" s="70">
        <v>0</v>
      </c>
      <c r="BR53" s="70">
        <v>0</v>
      </c>
      <c r="BS53" s="70">
        <v>0</v>
      </c>
      <c r="BT53" s="70">
        <v>0</v>
      </c>
      <c r="BU53" s="70">
        <v>0</v>
      </c>
      <c r="BV53" s="70">
        <v>0</v>
      </c>
      <c r="BW53" s="70">
        <v>0</v>
      </c>
      <c r="BX53" s="70">
        <v>3.6947264099999998E-3</v>
      </c>
      <c r="BY53" s="70">
        <v>3.0769714499999999E-3</v>
      </c>
      <c r="BZ53" s="70">
        <v>1.3796599820000001E-3</v>
      </c>
      <c r="CA53" s="70">
        <v>2.90296503E-4</v>
      </c>
      <c r="CB53" s="70">
        <v>5.912771293E-3</v>
      </c>
      <c r="CC53" s="70">
        <v>5.0608437769999997E-3</v>
      </c>
      <c r="CD53" s="70">
        <v>2.342518866E-3</v>
      </c>
      <c r="CE53" s="70">
        <v>5.4806362999999998E-4</v>
      </c>
      <c r="CF53" s="70">
        <v>0</v>
      </c>
      <c r="CG53" s="70">
        <v>0</v>
      </c>
      <c r="CH53" s="70">
        <v>0</v>
      </c>
      <c r="CI53" s="70">
        <v>0</v>
      </c>
      <c r="CJ53" s="70">
        <v>7.2229640899999998E-4</v>
      </c>
      <c r="CK53" s="70">
        <v>6.2840264500000004E-4</v>
      </c>
      <c r="CL53" s="70">
        <v>5.1969090100000004E-4</v>
      </c>
      <c r="CM53" s="70">
        <v>2.7336185200000002E-4</v>
      </c>
    </row>
    <row r="54" spans="1:91" x14ac:dyDescent="0.25">
      <c r="A54" s="72" t="s">
        <v>261</v>
      </c>
      <c r="B54" s="72" t="s">
        <v>34</v>
      </c>
      <c r="C54" s="88">
        <f t="shared" ca="1" si="1"/>
        <v>1.9117243060000001E-3</v>
      </c>
      <c r="D54" s="88">
        <f t="shared" ca="1" si="4"/>
        <v>2.4652764150000003E-3</v>
      </c>
      <c r="E54" s="88">
        <f t="shared" ca="1" si="4"/>
        <v>1.5168165820000001E-2</v>
      </c>
      <c r="F54" s="88">
        <f t="shared" ca="1" si="4"/>
        <v>7.0073525238250001E-2</v>
      </c>
      <c r="G54" s="88">
        <f t="shared" ca="1" si="4"/>
        <v>0</v>
      </c>
      <c r="H54" s="88">
        <f t="shared" ca="1" si="4"/>
        <v>3.5738790925000001E-3</v>
      </c>
      <c r="I54" s="88">
        <f t="shared" ca="1" si="4"/>
        <v>2.6283058085749999E-2</v>
      </c>
      <c r="J54" s="88">
        <f t="shared" ca="1" si="4"/>
        <v>0.26627809464074997</v>
      </c>
      <c r="K54" s="88">
        <f t="shared" ca="1" si="4"/>
        <v>0.48072395429074999</v>
      </c>
      <c r="L54" s="88">
        <f t="shared" ca="1" si="4"/>
        <v>2.9259441766E-2</v>
      </c>
      <c r="M54" s="88">
        <f t="shared" ca="1" si="4"/>
        <v>0</v>
      </c>
      <c r="N54" s="88">
        <f t="shared" ca="1" si="4"/>
        <v>0</v>
      </c>
      <c r="O54" s="88">
        <f t="shared" ca="1" si="4"/>
        <v>0</v>
      </c>
      <c r="P54" s="88">
        <f t="shared" ca="1" si="4"/>
        <v>1.4500778995E-3</v>
      </c>
      <c r="Q54" s="88">
        <f t="shared" ca="1" si="4"/>
        <v>2.3810147122499997E-3</v>
      </c>
      <c r="R54" s="88">
        <f t="shared" ca="1" si="4"/>
        <v>0</v>
      </c>
      <c r="S54" s="88">
        <f t="shared" ca="1" si="4"/>
        <v>3.5191127449999999E-4</v>
      </c>
      <c r="X54" s="70">
        <v>3.2240477860000002E-3</v>
      </c>
      <c r="Y54" s="70">
        <v>2.7604611609999999E-3</v>
      </c>
      <c r="Z54" s="70">
        <v>1.319092271E-3</v>
      </c>
      <c r="AA54" s="70">
        <v>3.4329600600000002E-4</v>
      </c>
      <c r="AB54" s="70">
        <v>4.1015608779999997E-3</v>
      </c>
      <c r="AC54" s="70">
        <v>3.5820706560000001E-3</v>
      </c>
      <c r="AD54" s="70">
        <v>1.726117197E-3</v>
      </c>
      <c r="AE54" s="70">
        <v>4.5135692900000001E-4</v>
      </c>
      <c r="AF54" s="70">
        <v>1.6539089589000001E-2</v>
      </c>
      <c r="AG54" s="70">
        <v>1.4415864492E-2</v>
      </c>
      <c r="AH54" s="70">
        <v>1.4797465269E-2</v>
      </c>
      <c r="AI54" s="70">
        <v>1.492024393E-2</v>
      </c>
      <c r="AJ54" s="70">
        <v>7.0134476128000001E-2</v>
      </c>
      <c r="AK54" s="70">
        <v>7.0064008890000001E-2</v>
      </c>
      <c r="AL54" s="70">
        <v>7.1462890966999995E-2</v>
      </c>
      <c r="AM54" s="70">
        <v>6.8632724968000006E-2</v>
      </c>
      <c r="AN54" s="70">
        <v>0</v>
      </c>
      <c r="AO54" s="70">
        <v>0</v>
      </c>
      <c r="AP54" s="70">
        <v>0</v>
      </c>
      <c r="AQ54" s="70">
        <v>0</v>
      </c>
      <c r="AR54" s="70">
        <v>1.2198647894000001E-2</v>
      </c>
      <c r="AS54" s="70">
        <v>2.3589927500000001E-4</v>
      </c>
      <c r="AT54" s="70">
        <v>6.4401861400000004E-4</v>
      </c>
      <c r="AU54" s="70">
        <v>1.2169505870000001E-3</v>
      </c>
      <c r="AV54" s="70">
        <v>2.2454919944E-2</v>
      </c>
      <c r="AW54" s="70">
        <v>2.8286338160999999E-2</v>
      </c>
      <c r="AX54" s="70">
        <v>2.7442738665000001E-2</v>
      </c>
      <c r="AY54" s="70">
        <v>2.6948235572999999E-2</v>
      </c>
      <c r="AZ54" s="70">
        <v>0.19180408691100001</v>
      </c>
      <c r="BA54" s="70">
        <v>0.23428440543199999</v>
      </c>
      <c r="BB54" s="70">
        <v>0.32278281296099998</v>
      </c>
      <c r="BC54" s="70">
        <v>0.31624107325900003</v>
      </c>
      <c r="BD54" s="70">
        <v>0.48024605882100002</v>
      </c>
      <c r="BE54" s="70">
        <v>0.47572049048300002</v>
      </c>
      <c r="BF54" s="70">
        <v>0.48998077603500001</v>
      </c>
      <c r="BG54" s="70">
        <v>0.47694849182400001</v>
      </c>
      <c r="BH54" s="70">
        <v>3.2350151744000001E-2</v>
      </c>
      <c r="BI54" s="70">
        <v>2.8434202464E-2</v>
      </c>
      <c r="BJ54" s="70">
        <v>2.8538635496000001E-2</v>
      </c>
      <c r="BK54" s="70">
        <v>2.7714777360000001E-2</v>
      </c>
      <c r="BL54" s="70">
        <v>0</v>
      </c>
      <c r="BM54" s="70">
        <v>0</v>
      </c>
      <c r="BN54" s="70">
        <v>0</v>
      </c>
      <c r="BO54" s="70">
        <v>0</v>
      </c>
      <c r="BP54" s="70">
        <v>0</v>
      </c>
      <c r="BQ54" s="70">
        <v>0</v>
      </c>
      <c r="BR54" s="70">
        <v>0</v>
      </c>
      <c r="BS54" s="70">
        <v>0</v>
      </c>
      <c r="BT54" s="70">
        <v>0</v>
      </c>
      <c r="BU54" s="70">
        <v>0</v>
      </c>
      <c r="BV54" s="70">
        <v>0</v>
      </c>
      <c r="BW54" s="70">
        <v>0</v>
      </c>
      <c r="BX54" s="70">
        <v>2.4576619080000001E-3</v>
      </c>
      <c r="BY54" s="70">
        <v>2.1160724009999998E-3</v>
      </c>
      <c r="BZ54" s="70">
        <v>9.9752617200000006E-4</v>
      </c>
      <c r="CA54" s="70">
        <v>2.2905111699999999E-4</v>
      </c>
      <c r="CB54" s="70">
        <v>3.9277317169999996E-3</v>
      </c>
      <c r="CC54" s="70">
        <v>3.4774025140000002E-3</v>
      </c>
      <c r="CD54" s="70">
        <v>1.6887325960000001E-3</v>
      </c>
      <c r="CE54" s="70">
        <v>4.30192022E-4</v>
      </c>
      <c r="CF54" s="70">
        <v>0</v>
      </c>
      <c r="CG54" s="70">
        <v>0</v>
      </c>
      <c r="CH54" s="70">
        <v>0</v>
      </c>
      <c r="CI54" s="70">
        <v>0</v>
      </c>
      <c r="CJ54" s="70">
        <v>4.68263722E-4</v>
      </c>
      <c r="CK54" s="70">
        <v>4.12901317E-4</v>
      </c>
      <c r="CL54" s="70">
        <v>3.4428113200000001E-4</v>
      </c>
      <c r="CM54" s="70">
        <v>1.8219892699999999E-4</v>
      </c>
    </row>
    <row r="55" spans="1:91" x14ac:dyDescent="0.25">
      <c r="A55" s="72" t="s">
        <v>261</v>
      </c>
      <c r="B55" s="72" t="s">
        <v>35</v>
      </c>
      <c r="C55" s="88">
        <f t="shared" ca="1" si="1"/>
        <v>1.0646145472500001E-3</v>
      </c>
      <c r="D55" s="88">
        <f t="shared" ca="1" si="4"/>
        <v>1.3752110059999999E-3</v>
      </c>
      <c r="E55" s="88">
        <f t="shared" ca="1" si="4"/>
        <v>6.4747995000000006E-6</v>
      </c>
      <c r="F55" s="88">
        <f t="shared" ca="1" si="4"/>
        <v>0</v>
      </c>
      <c r="G55" s="88">
        <f t="shared" ca="1" si="4"/>
        <v>0</v>
      </c>
      <c r="H55" s="88">
        <f t="shared" ca="1" si="4"/>
        <v>0</v>
      </c>
      <c r="I55" s="88">
        <f t="shared" ca="1" si="4"/>
        <v>6.60426875E-6</v>
      </c>
      <c r="J55" s="88">
        <f t="shared" ca="1" si="4"/>
        <v>2.3536619424999999E-4</v>
      </c>
      <c r="K55" s="88">
        <f t="shared" ca="1" si="4"/>
        <v>0</v>
      </c>
      <c r="L55" s="88">
        <f t="shared" ca="1" si="4"/>
        <v>0</v>
      </c>
      <c r="M55" s="88">
        <f t="shared" ca="1" si="4"/>
        <v>5.7818525774999999E-4</v>
      </c>
      <c r="N55" s="88">
        <f t="shared" ca="1" si="4"/>
        <v>0</v>
      </c>
      <c r="O55" s="88">
        <f t="shared" ca="1" si="4"/>
        <v>0</v>
      </c>
      <c r="P55" s="88">
        <f t="shared" ca="1" si="4"/>
        <v>7.7194150924999997E-4</v>
      </c>
      <c r="Q55" s="88">
        <f t="shared" ca="1" si="4"/>
        <v>1.29674381525E-3</v>
      </c>
      <c r="R55" s="88">
        <f t="shared" ca="1" si="4"/>
        <v>0</v>
      </c>
      <c r="S55" s="88">
        <f t="shared" ca="1" si="4"/>
        <v>0</v>
      </c>
      <c r="X55" s="70">
        <v>9.3816797099999997E-4</v>
      </c>
      <c r="Y55" s="70">
        <v>1.062183958E-3</v>
      </c>
      <c r="Z55" s="70">
        <v>1.086879817E-3</v>
      </c>
      <c r="AA55" s="70">
        <v>1.171226443E-3</v>
      </c>
      <c r="AB55" s="70">
        <v>1.1815092009999999E-3</v>
      </c>
      <c r="AC55" s="70">
        <v>1.3747759289999999E-3</v>
      </c>
      <c r="AD55" s="70">
        <v>1.4117486370000001E-3</v>
      </c>
      <c r="AE55" s="70">
        <v>1.532810257E-3</v>
      </c>
      <c r="AF55" s="70">
        <v>1.9341779000000001E-5</v>
      </c>
      <c r="AG55" s="70">
        <v>6.5574190000000004E-6</v>
      </c>
      <c r="AH55" s="70">
        <v>0</v>
      </c>
      <c r="AI55" s="70">
        <v>0</v>
      </c>
      <c r="AJ55" s="70">
        <v>0</v>
      </c>
      <c r="AK55" s="70">
        <v>0</v>
      </c>
      <c r="AL55" s="70">
        <v>0</v>
      </c>
      <c r="AM55" s="70">
        <v>0</v>
      </c>
      <c r="AN55" s="70">
        <v>0</v>
      </c>
      <c r="AO55" s="70">
        <v>0</v>
      </c>
      <c r="AP55" s="70">
        <v>0</v>
      </c>
      <c r="AQ55" s="70">
        <v>0</v>
      </c>
      <c r="AR55" s="70">
        <v>0</v>
      </c>
      <c r="AS55" s="70">
        <v>0</v>
      </c>
      <c r="AT55" s="70">
        <v>0</v>
      </c>
      <c r="AU55" s="70">
        <v>0</v>
      </c>
      <c r="AV55" s="70">
        <v>2.6417075E-5</v>
      </c>
      <c r="AW55" s="70">
        <v>0</v>
      </c>
      <c r="AX55" s="70">
        <v>0</v>
      </c>
      <c r="AY55" s="70">
        <v>0</v>
      </c>
      <c r="AZ55" s="70">
        <v>2.4977578200000001E-4</v>
      </c>
      <c r="BA55" s="70">
        <v>2.64737943E-4</v>
      </c>
      <c r="BB55" s="70">
        <v>2.2439215100000001E-4</v>
      </c>
      <c r="BC55" s="70">
        <v>2.0255890100000001E-4</v>
      </c>
      <c r="BD55" s="70">
        <v>0</v>
      </c>
      <c r="BE55" s="70">
        <v>0</v>
      </c>
      <c r="BF55" s="70">
        <v>0</v>
      </c>
      <c r="BG55" s="70">
        <v>0</v>
      </c>
      <c r="BH55" s="70">
        <v>0</v>
      </c>
      <c r="BI55" s="70">
        <v>0</v>
      </c>
      <c r="BJ55" s="70">
        <v>0</v>
      </c>
      <c r="BK55" s="70">
        <v>0</v>
      </c>
      <c r="BL55" s="70">
        <v>6.8262658100000004E-4</v>
      </c>
      <c r="BM55" s="70">
        <v>5.4692719899999997E-4</v>
      </c>
      <c r="BN55" s="70">
        <v>5.3662748500000004E-4</v>
      </c>
      <c r="BO55" s="70">
        <v>5.4655976600000004E-4</v>
      </c>
      <c r="BP55" s="70">
        <v>0</v>
      </c>
      <c r="BQ55" s="70">
        <v>0</v>
      </c>
      <c r="BR55" s="70">
        <v>0</v>
      </c>
      <c r="BS55" s="70">
        <v>0</v>
      </c>
      <c r="BT55" s="70">
        <v>0</v>
      </c>
      <c r="BU55" s="70">
        <v>0</v>
      </c>
      <c r="BV55" s="70">
        <v>0</v>
      </c>
      <c r="BW55" s="70">
        <v>0</v>
      </c>
      <c r="BX55" s="70">
        <v>7.07323989E-4</v>
      </c>
      <c r="BY55" s="70">
        <v>8.1066352499999995E-4</v>
      </c>
      <c r="BZ55" s="70">
        <v>8.00551579E-4</v>
      </c>
      <c r="CA55" s="70">
        <v>7.6922694400000005E-4</v>
      </c>
      <c r="CB55" s="70">
        <v>1.1159898880000001E-3</v>
      </c>
      <c r="CC55" s="70">
        <v>1.3122333800000001E-3</v>
      </c>
      <c r="CD55" s="70">
        <v>1.3286944099999999E-3</v>
      </c>
      <c r="CE55" s="70">
        <v>1.430057583E-3</v>
      </c>
      <c r="CF55" s="70">
        <v>0</v>
      </c>
      <c r="CG55" s="70">
        <v>0</v>
      </c>
      <c r="CH55" s="70">
        <v>0</v>
      </c>
      <c r="CI55" s="70">
        <v>0</v>
      </c>
      <c r="CJ55" s="70">
        <v>0</v>
      </c>
      <c r="CK55" s="70">
        <v>0</v>
      </c>
      <c r="CL55" s="70">
        <v>0</v>
      </c>
      <c r="CM55" s="70">
        <v>0</v>
      </c>
    </row>
    <row r="56" spans="1:91" x14ac:dyDescent="0.25">
      <c r="A56" s="72" t="s">
        <v>261</v>
      </c>
      <c r="B56" s="72" t="s">
        <v>36</v>
      </c>
      <c r="C56" s="88">
        <f t="shared" ca="1" si="1"/>
        <v>2.2518309000000002E-5</v>
      </c>
      <c r="D56" s="88">
        <f t="shared" ca="1" si="4"/>
        <v>2.8982077250000001E-5</v>
      </c>
      <c r="E56" s="88">
        <f t="shared" ca="1" si="4"/>
        <v>0</v>
      </c>
      <c r="F56" s="88">
        <f t="shared" ca="1" si="4"/>
        <v>0</v>
      </c>
      <c r="G56" s="88">
        <f t="shared" ca="1" si="4"/>
        <v>0</v>
      </c>
      <c r="H56" s="88">
        <f t="shared" ca="1" si="4"/>
        <v>2.9432716700000003E-4</v>
      </c>
      <c r="I56" s="88">
        <f t="shared" ca="1" si="4"/>
        <v>0</v>
      </c>
      <c r="J56" s="88">
        <f t="shared" ca="1" si="4"/>
        <v>8.5041931974999996E-4</v>
      </c>
      <c r="K56" s="88">
        <f t="shared" ca="1" si="4"/>
        <v>0</v>
      </c>
      <c r="L56" s="88">
        <f t="shared" ca="1" si="4"/>
        <v>0</v>
      </c>
      <c r="M56" s="88">
        <f t="shared" ca="1" si="4"/>
        <v>3.3002882652499997E-3</v>
      </c>
      <c r="N56" s="88">
        <f t="shared" ca="1" si="4"/>
        <v>0</v>
      </c>
      <c r="O56" s="88">
        <f t="shared" ca="1" si="4"/>
        <v>0</v>
      </c>
      <c r="P56" s="88">
        <f t="shared" ca="1" si="4"/>
        <v>1.717751775E-5</v>
      </c>
      <c r="Q56" s="88">
        <f t="shared" ca="1" si="4"/>
        <v>2.8139414999999998E-5</v>
      </c>
      <c r="R56" s="88">
        <f t="shared" ca="1" si="4"/>
        <v>0</v>
      </c>
      <c r="S56" s="88">
        <f t="shared" ca="1" si="4"/>
        <v>2.083594025E-5</v>
      </c>
      <c r="X56" s="70">
        <v>3.4701099999999999E-5</v>
      </c>
      <c r="Y56" s="70">
        <v>5.5372136000000003E-5</v>
      </c>
      <c r="Z56" s="70">
        <v>0</v>
      </c>
      <c r="AA56" s="70">
        <v>0</v>
      </c>
      <c r="AB56" s="70">
        <v>4.4272803000000002E-5</v>
      </c>
      <c r="AC56" s="70">
        <v>7.1655506000000002E-5</v>
      </c>
      <c r="AD56" s="70">
        <v>0</v>
      </c>
      <c r="AE56" s="70">
        <v>0</v>
      </c>
      <c r="AF56" s="70">
        <v>0</v>
      </c>
      <c r="AG56" s="70">
        <v>0</v>
      </c>
      <c r="AH56" s="70">
        <v>0</v>
      </c>
      <c r="AI56" s="70">
        <v>0</v>
      </c>
      <c r="AJ56" s="70">
        <v>0</v>
      </c>
      <c r="AK56" s="70">
        <v>0</v>
      </c>
      <c r="AL56" s="70">
        <v>0</v>
      </c>
      <c r="AM56" s="70">
        <v>0</v>
      </c>
      <c r="AN56" s="70">
        <v>0</v>
      </c>
      <c r="AO56" s="70">
        <v>0</v>
      </c>
      <c r="AP56" s="70">
        <v>0</v>
      </c>
      <c r="AQ56" s="70">
        <v>0</v>
      </c>
      <c r="AR56" s="70">
        <v>3.8401978999999998E-5</v>
      </c>
      <c r="AS56" s="70">
        <v>1.8971169799999999E-4</v>
      </c>
      <c r="AT56" s="70">
        <v>4.2760560199999999E-4</v>
      </c>
      <c r="AU56" s="70">
        <v>5.21589389E-4</v>
      </c>
      <c r="AV56" s="70">
        <v>0</v>
      </c>
      <c r="AW56" s="70">
        <v>0</v>
      </c>
      <c r="AX56" s="70">
        <v>0</v>
      </c>
      <c r="AY56" s="70">
        <v>0</v>
      </c>
      <c r="AZ56" s="70">
        <v>8.8192103000000002E-4</v>
      </c>
      <c r="BA56" s="70">
        <v>9.4865099100000004E-4</v>
      </c>
      <c r="BB56" s="70">
        <v>8.1700672900000002E-4</v>
      </c>
      <c r="BC56" s="70">
        <v>7.5409852899999998E-4</v>
      </c>
      <c r="BD56" s="70">
        <v>0</v>
      </c>
      <c r="BE56" s="70">
        <v>0</v>
      </c>
      <c r="BF56" s="70">
        <v>0</v>
      </c>
      <c r="BG56" s="70">
        <v>0</v>
      </c>
      <c r="BH56" s="70">
        <v>0</v>
      </c>
      <c r="BI56" s="70">
        <v>0</v>
      </c>
      <c r="BJ56" s="70">
        <v>0</v>
      </c>
      <c r="BK56" s="70">
        <v>0</v>
      </c>
      <c r="BL56" s="70">
        <v>3.1273630969999998E-3</v>
      </c>
      <c r="BM56" s="70">
        <v>3.2487418809999998E-3</v>
      </c>
      <c r="BN56" s="70">
        <v>3.3659245059999999E-3</v>
      </c>
      <c r="BO56" s="70">
        <v>3.459123577E-3</v>
      </c>
      <c r="BP56" s="70">
        <v>0</v>
      </c>
      <c r="BQ56" s="70">
        <v>0</v>
      </c>
      <c r="BR56" s="70">
        <v>0</v>
      </c>
      <c r="BS56" s="70">
        <v>0</v>
      </c>
      <c r="BT56" s="70">
        <v>0</v>
      </c>
      <c r="BU56" s="70">
        <v>0</v>
      </c>
      <c r="BV56" s="70">
        <v>0</v>
      </c>
      <c r="BW56" s="70">
        <v>0</v>
      </c>
      <c r="BX56" s="70">
        <v>2.6215947999999999E-5</v>
      </c>
      <c r="BY56" s="70">
        <v>4.2494123E-5</v>
      </c>
      <c r="BZ56" s="70">
        <v>0</v>
      </c>
      <c r="CA56" s="70">
        <v>0</v>
      </c>
      <c r="CB56" s="70">
        <v>4.3047397999999998E-5</v>
      </c>
      <c r="CC56" s="70">
        <v>6.9510262E-5</v>
      </c>
      <c r="CD56" s="70">
        <v>0</v>
      </c>
      <c r="CE56" s="70">
        <v>0</v>
      </c>
      <c r="CF56" s="70">
        <v>0</v>
      </c>
      <c r="CG56" s="70">
        <v>0</v>
      </c>
      <c r="CH56" s="70">
        <v>0</v>
      </c>
      <c r="CI56" s="70">
        <v>0</v>
      </c>
      <c r="CJ56" s="70">
        <v>2.8135792000000001E-5</v>
      </c>
      <c r="CK56" s="70">
        <v>2.4471673000000001E-5</v>
      </c>
      <c r="CL56" s="70">
        <v>2.0147932000000002E-5</v>
      </c>
      <c r="CM56" s="70">
        <v>1.0588364E-5</v>
      </c>
    </row>
    <row r="57" spans="1:91" x14ac:dyDescent="0.25">
      <c r="A57" s="72" t="s">
        <v>261</v>
      </c>
      <c r="B57" s="72" t="s">
        <v>37</v>
      </c>
      <c r="C57" s="88">
        <f t="shared" ca="1" si="1"/>
        <v>2.9054027500000002E-6</v>
      </c>
      <c r="D57" s="88">
        <f t="shared" ca="1" si="4"/>
        <v>6.4264245000000004E-6</v>
      </c>
      <c r="E57" s="88">
        <f t="shared" ca="1" si="4"/>
        <v>5.5857651749999988E-5</v>
      </c>
      <c r="F57" s="88">
        <f t="shared" ca="1" si="4"/>
        <v>2.5737852400000002E-4</v>
      </c>
      <c r="G57" s="88">
        <f t="shared" ca="1" si="4"/>
        <v>0</v>
      </c>
      <c r="H57" s="88">
        <f t="shared" ca="1" si="4"/>
        <v>1.102888875E-5</v>
      </c>
      <c r="I57" s="88">
        <f t="shared" ca="1" si="4"/>
        <v>9.5574803500000005E-5</v>
      </c>
      <c r="J57" s="88">
        <f t="shared" ca="1" si="4"/>
        <v>1.4290846000000001E-5</v>
      </c>
      <c r="K57" s="88">
        <f t="shared" ca="1" si="4"/>
        <v>1.2946296399999999E-3</v>
      </c>
      <c r="L57" s="88">
        <f t="shared" ca="1" si="4"/>
        <v>1.0771845399999999E-4</v>
      </c>
      <c r="M57" s="88">
        <f t="shared" ca="1" si="4"/>
        <v>0</v>
      </c>
      <c r="N57" s="88">
        <f t="shared" ca="1" si="4"/>
        <v>0</v>
      </c>
      <c r="O57" s="88">
        <f t="shared" ca="1" si="4"/>
        <v>0</v>
      </c>
      <c r="P57" s="88">
        <f t="shared" ca="1" si="4"/>
        <v>0</v>
      </c>
      <c r="Q57" s="88">
        <f t="shared" ca="1" si="4"/>
        <v>6.1951317499999995E-6</v>
      </c>
      <c r="R57" s="88">
        <f t="shared" ca="1" si="4"/>
        <v>0</v>
      </c>
      <c r="S57" s="88">
        <f t="shared" ca="1" si="4"/>
        <v>9.4972112052499995E-3</v>
      </c>
      <c r="X57" s="70">
        <v>1.1621611000000001E-5</v>
      </c>
      <c r="Y57" s="70">
        <v>0</v>
      </c>
      <c r="Z57" s="70">
        <v>0</v>
      </c>
      <c r="AA57" s="70">
        <v>0</v>
      </c>
      <c r="AB57" s="70">
        <v>1.4793050000000001E-5</v>
      </c>
      <c r="AC57" s="70">
        <v>1.0912648000000001E-5</v>
      </c>
      <c r="AD57" s="70">
        <v>0</v>
      </c>
      <c r="AE57" s="70">
        <v>0</v>
      </c>
      <c r="AF57" s="70">
        <v>7.1375750999999994E-5</v>
      </c>
      <c r="AG57" s="70">
        <v>5.3976488000000001E-5</v>
      </c>
      <c r="AH57" s="70">
        <v>4.9290358999999999E-5</v>
      </c>
      <c r="AI57" s="70">
        <v>4.8788008999999999E-5</v>
      </c>
      <c r="AJ57" s="70">
        <v>3.0380478600000002E-4</v>
      </c>
      <c r="AK57" s="70">
        <v>2.6268786200000003E-4</v>
      </c>
      <c r="AL57" s="70">
        <v>2.3831217800000001E-4</v>
      </c>
      <c r="AM57" s="70">
        <v>2.2470927E-4</v>
      </c>
      <c r="AN57" s="70">
        <v>0</v>
      </c>
      <c r="AO57" s="70">
        <v>0</v>
      </c>
      <c r="AP57" s="70">
        <v>0</v>
      </c>
      <c r="AQ57" s="70">
        <v>0</v>
      </c>
      <c r="AR57" s="70">
        <v>4.4115554999999998E-5</v>
      </c>
      <c r="AS57" s="70">
        <v>0</v>
      </c>
      <c r="AT57" s="70">
        <v>0</v>
      </c>
      <c r="AU57" s="70">
        <v>0</v>
      </c>
      <c r="AV57" s="70">
        <v>9.6796005000000007E-5</v>
      </c>
      <c r="AW57" s="70">
        <v>1.0604054000000001E-4</v>
      </c>
      <c r="AX57" s="70">
        <v>9.1363176999999997E-5</v>
      </c>
      <c r="AY57" s="70">
        <v>8.8099491999999997E-5</v>
      </c>
      <c r="AZ57" s="70">
        <v>4.5884831000000003E-5</v>
      </c>
      <c r="BA57" s="70">
        <v>1.1278553000000001E-5</v>
      </c>
      <c r="BB57" s="70">
        <v>0</v>
      </c>
      <c r="BC57" s="70">
        <v>0</v>
      </c>
      <c r="BD57" s="70">
        <v>1.6269363219999998E-3</v>
      </c>
      <c r="BE57" s="70">
        <v>1.367138898E-3</v>
      </c>
      <c r="BF57" s="70">
        <v>1.116351699E-3</v>
      </c>
      <c r="BG57" s="70">
        <v>1.068091641E-3</v>
      </c>
      <c r="BH57" s="70">
        <v>1.39570128E-4</v>
      </c>
      <c r="BI57" s="70">
        <v>1.0613418100000001E-4</v>
      </c>
      <c r="BJ57" s="70">
        <v>9.4801435999999995E-5</v>
      </c>
      <c r="BK57" s="70">
        <v>9.0368071E-5</v>
      </c>
      <c r="BL57" s="70">
        <v>0</v>
      </c>
      <c r="BM57" s="70">
        <v>0</v>
      </c>
      <c r="BN57" s="70">
        <v>0</v>
      </c>
      <c r="BO57" s="70">
        <v>0</v>
      </c>
      <c r="BP57" s="70">
        <v>0</v>
      </c>
      <c r="BQ57" s="70">
        <v>0</v>
      </c>
      <c r="BR57" s="70">
        <v>0</v>
      </c>
      <c r="BS57" s="70">
        <v>0</v>
      </c>
      <c r="BT57" s="70">
        <v>0</v>
      </c>
      <c r="BU57" s="70">
        <v>0</v>
      </c>
      <c r="BV57" s="70">
        <v>0</v>
      </c>
      <c r="BW57" s="70">
        <v>0</v>
      </c>
      <c r="BX57" s="70">
        <v>0</v>
      </c>
      <c r="BY57" s="70">
        <v>0</v>
      </c>
      <c r="BZ57" s="70">
        <v>0</v>
      </c>
      <c r="CA57" s="70">
        <v>0</v>
      </c>
      <c r="CB57" s="70">
        <v>1.4181935E-5</v>
      </c>
      <c r="CC57" s="70">
        <v>1.0598592E-5</v>
      </c>
      <c r="CD57" s="70">
        <v>0</v>
      </c>
      <c r="CE57" s="70">
        <v>0</v>
      </c>
      <c r="CF57" s="70">
        <v>0</v>
      </c>
      <c r="CG57" s="70">
        <v>0</v>
      </c>
      <c r="CH57" s="70">
        <v>0</v>
      </c>
      <c r="CI57" s="70">
        <v>0</v>
      </c>
      <c r="CJ57" s="70">
        <v>1.0311889955999999E-2</v>
      </c>
      <c r="CK57" s="70">
        <v>9.382354007999999E-3</v>
      </c>
      <c r="CL57" s="70">
        <v>8.7988983879999996E-3</v>
      </c>
      <c r="CM57" s="70">
        <v>9.4957024690000003E-3</v>
      </c>
    </row>
    <row r="58" spans="1:91" x14ac:dyDescent="0.25">
      <c r="A58" s="72" t="s">
        <v>261</v>
      </c>
      <c r="B58" s="72" t="s">
        <v>6</v>
      </c>
      <c r="C58" s="88">
        <f t="shared" ca="1" si="1"/>
        <v>0.103014818639</v>
      </c>
      <c r="D58" s="88">
        <f t="shared" ca="1" si="4"/>
        <v>0.13302954084999999</v>
      </c>
      <c r="E58" s="88">
        <f t="shared" ca="1" si="4"/>
        <v>2.1498179097000001E-2</v>
      </c>
      <c r="F58" s="88">
        <f t="shared" ca="1" si="4"/>
        <v>0</v>
      </c>
      <c r="G58" s="88">
        <f t="shared" ca="1" si="4"/>
        <v>0</v>
      </c>
      <c r="H58" s="88">
        <f t="shared" ca="1" si="4"/>
        <v>0.12285997593150001</v>
      </c>
      <c r="I58" s="88">
        <f t="shared" ca="1" si="4"/>
        <v>3.3993213703250001E-2</v>
      </c>
      <c r="J58" s="88">
        <f t="shared" ca="1" si="4"/>
        <v>1.2003653647500001E-2</v>
      </c>
      <c r="K58" s="88">
        <f t="shared" ca="1" si="4"/>
        <v>0</v>
      </c>
      <c r="L58" s="88">
        <f t="shared" ca="1" si="4"/>
        <v>0</v>
      </c>
      <c r="M58" s="88">
        <f t="shared" ca="1" si="4"/>
        <v>4.8009527499999996E-2</v>
      </c>
      <c r="N58" s="88">
        <f t="shared" ca="1" si="4"/>
        <v>0</v>
      </c>
      <c r="O58" s="88">
        <f t="shared" ca="1" si="4"/>
        <v>0</v>
      </c>
      <c r="P58" s="88">
        <f t="shared" ca="1" si="4"/>
        <v>7.4729928663500006E-2</v>
      </c>
      <c r="Q58" s="88">
        <f t="shared" ca="1" si="4"/>
        <v>0.12585736456324997</v>
      </c>
      <c r="R58" s="88">
        <f t="shared" ca="1" si="4"/>
        <v>0</v>
      </c>
      <c r="S58" s="88">
        <f t="shared" ca="1" si="4"/>
        <v>2.784536945E-4</v>
      </c>
      <c r="X58" s="70">
        <v>9.6268819308999998E-2</v>
      </c>
      <c r="Y58" s="70">
        <v>9.4352953769999998E-2</v>
      </c>
      <c r="Z58" s="70">
        <v>0.104256946332</v>
      </c>
      <c r="AA58" s="70">
        <v>0.117180555145</v>
      </c>
      <c r="AB58" s="70">
        <v>0.121270860233</v>
      </c>
      <c r="AC58" s="70">
        <v>0.122090597335</v>
      </c>
      <c r="AD58" s="70">
        <v>0.13533972203299999</v>
      </c>
      <c r="AE58" s="70">
        <v>0.15341698379900001</v>
      </c>
      <c r="AF58" s="70">
        <v>2.0770458695000001E-2</v>
      </c>
      <c r="AG58" s="70">
        <v>2.0000230503E-2</v>
      </c>
      <c r="AH58" s="70">
        <v>2.2187658821999998E-2</v>
      </c>
      <c r="AI58" s="70">
        <v>2.3034368368000002E-2</v>
      </c>
      <c r="AJ58" s="70">
        <v>0</v>
      </c>
      <c r="AK58" s="70">
        <v>0</v>
      </c>
      <c r="AL58" s="70">
        <v>0</v>
      </c>
      <c r="AM58" s="70">
        <v>0</v>
      </c>
      <c r="AN58" s="70">
        <v>0</v>
      </c>
      <c r="AO58" s="70">
        <v>0</v>
      </c>
      <c r="AP58" s="70">
        <v>0</v>
      </c>
      <c r="AQ58" s="70">
        <v>0</v>
      </c>
      <c r="AR58" s="70">
        <v>0.109269090608</v>
      </c>
      <c r="AS58" s="70">
        <v>0.13808025699500001</v>
      </c>
      <c r="AT58" s="70">
        <v>0.12788057189800001</v>
      </c>
      <c r="AU58" s="70">
        <v>0.11620998422499999</v>
      </c>
      <c r="AV58" s="70">
        <v>2.6993530905999999E-2</v>
      </c>
      <c r="AW58" s="70">
        <v>3.5177113773999999E-2</v>
      </c>
      <c r="AX58" s="70">
        <v>3.6667856036E-2</v>
      </c>
      <c r="AY58" s="70">
        <v>3.7134354097E-2</v>
      </c>
      <c r="AZ58" s="70">
        <v>1.3122662522000001E-2</v>
      </c>
      <c r="BA58" s="70">
        <v>1.2895238143999999E-2</v>
      </c>
      <c r="BB58" s="70">
        <v>1.1383600366E-2</v>
      </c>
      <c r="BC58" s="70">
        <v>1.0613113558000001E-2</v>
      </c>
      <c r="BD58" s="70">
        <v>0</v>
      </c>
      <c r="BE58" s="70">
        <v>0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4.6255534745E-2</v>
      </c>
      <c r="BM58" s="70">
        <v>4.6428441963999999E-2</v>
      </c>
      <c r="BN58" s="70">
        <v>4.8559622576000001E-2</v>
      </c>
      <c r="BO58" s="70">
        <v>5.0794510714999998E-2</v>
      </c>
      <c r="BP58" s="70">
        <v>0</v>
      </c>
      <c r="BQ58" s="70">
        <v>0</v>
      </c>
      <c r="BR58" s="70">
        <v>0</v>
      </c>
      <c r="BS58" s="70">
        <v>0</v>
      </c>
      <c r="BT58" s="70">
        <v>0</v>
      </c>
      <c r="BU58" s="70">
        <v>0</v>
      </c>
      <c r="BV58" s="70">
        <v>0</v>
      </c>
      <c r="BW58" s="70">
        <v>0</v>
      </c>
      <c r="BX58" s="70">
        <v>7.2789672952999998E-2</v>
      </c>
      <c r="BY58" s="70">
        <v>7.2149630207999998E-2</v>
      </c>
      <c r="BZ58" s="70">
        <v>7.6859968363999998E-2</v>
      </c>
      <c r="CA58" s="70">
        <v>7.7120443129000002E-2</v>
      </c>
      <c r="CB58" s="70">
        <v>0.115051090451</v>
      </c>
      <c r="CC58" s="70">
        <v>0.11691341968500001</v>
      </c>
      <c r="CD58" s="70">
        <v>0.12766018084299999</v>
      </c>
      <c r="CE58" s="70">
        <v>0.14380476727399999</v>
      </c>
      <c r="CF58" s="70">
        <v>0</v>
      </c>
      <c r="CG58" s="70">
        <v>0</v>
      </c>
      <c r="CH58" s="70">
        <v>0</v>
      </c>
      <c r="CI58" s="70">
        <v>0</v>
      </c>
      <c r="CJ58" s="70">
        <v>3.9818519599999999E-4</v>
      </c>
      <c r="CK58" s="70">
        <v>3.1641691400000001E-4</v>
      </c>
      <c r="CL58" s="70">
        <v>2.5584351600000001E-4</v>
      </c>
      <c r="CM58" s="70">
        <v>1.43369152E-4</v>
      </c>
    </row>
    <row r="59" spans="1:91" x14ac:dyDescent="0.25">
      <c r="A59" s="72" t="s">
        <v>261</v>
      </c>
      <c r="B59" s="72" t="s">
        <v>38</v>
      </c>
      <c r="C59" s="88">
        <f t="shared" ca="1" si="1"/>
        <v>1.0070048305000001E-3</v>
      </c>
      <c r="D59" s="88">
        <f t="shared" ca="1" si="4"/>
        <v>1.298766543E-3</v>
      </c>
      <c r="E59" s="88">
        <f t="shared" ca="1" si="4"/>
        <v>8.2295405669999995E-3</v>
      </c>
      <c r="F59" s="88">
        <f t="shared" ca="1" si="4"/>
        <v>3.8402052740249999E-2</v>
      </c>
      <c r="G59" s="88">
        <f t="shared" ca="1" si="4"/>
        <v>0</v>
      </c>
      <c r="H59" s="88">
        <f t="shared" ca="1" si="4"/>
        <v>1.9935286152499999E-3</v>
      </c>
      <c r="I59" s="88">
        <f t="shared" ca="1" si="4"/>
        <v>1.4241342111250001E-2</v>
      </c>
      <c r="J59" s="88">
        <f t="shared" ca="1" si="4"/>
        <v>7.5860684152499998E-3</v>
      </c>
      <c r="K59" s="88">
        <f t="shared" ca="1" si="4"/>
        <v>0</v>
      </c>
      <c r="L59" s="88">
        <f t="shared" ca="1" si="4"/>
        <v>1.5648651056249997E-2</v>
      </c>
      <c r="M59" s="88">
        <f t="shared" ca="1" si="4"/>
        <v>0</v>
      </c>
      <c r="N59" s="88">
        <f t="shared" ca="1" si="4"/>
        <v>0</v>
      </c>
      <c r="O59" s="88">
        <f t="shared" ca="1" si="4"/>
        <v>0</v>
      </c>
      <c r="P59" s="88">
        <f t="shared" ca="1" si="4"/>
        <v>7.648766680000001E-4</v>
      </c>
      <c r="Q59" s="88">
        <f t="shared" ca="1" si="4"/>
        <v>1.2562204722499999E-3</v>
      </c>
      <c r="R59" s="88">
        <f t="shared" ca="1" si="4"/>
        <v>0</v>
      </c>
      <c r="S59" s="88">
        <f t="shared" ca="1" si="4"/>
        <v>1.8983880274999997E-4</v>
      </c>
      <c r="X59" s="70">
        <v>1.762579387E-3</v>
      </c>
      <c r="Y59" s="70">
        <v>1.4540445820000001E-3</v>
      </c>
      <c r="Z59" s="70">
        <v>6.5604689799999996E-4</v>
      </c>
      <c r="AA59" s="70">
        <v>1.55348455E-4</v>
      </c>
      <c r="AB59" s="70">
        <v>2.2435643679999998E-3</v>
      </c>
      <c r="AC59" s="70">
        <v>1.8875830159999999E-3</v>
      </c>
      <c r="AD59" s="70">
        <v>8.5937340199999999E-4</v>
      </c>
      <c r="AE59" s="70">
        <v>2.0454538599999999E-4</v>
      </c>
      <c r="AF59" s="70">
        <v>9.268849006E-3</v>
      </c>
      <c r="AG59" s="70">
        <v>7.8423380120000007E-3</v>
      </c>
      <c r="AH59" s="70">
        <v>7.9222491480000004E-3</v>
      </c>
      <c r="AI59" s="70">
        <v>7.8847261020000003E-3</v>
      </c>
      <c r="AJ59" s="70">
        <v>3.9666957400000001E-2</v>
      </c>
      <c r="AK59" s="70">
        <v>3.8547241896999998E-2</v>
      </c>
      <c r="AL59" s="70">
        <v>3.8701216367000003E-2</v>
      </c>
      <c r="AM59" s="70">
        <v>3.6692795297000001E-2</v>
      </c>
      <c r="AN59" s="70">
        <v>0</v>
      </c>
      <c r="AO59" s="70">
        <v>0</v>
      </c>
      <c r="AP59" s="70">
        <v>0</v>
      </c>
      <c r="AQ59" s="70">
        <v>0</v>
      </c>
      <c r="AR59" s="70">
        <v>6.7044389719999996E-3</v>
      </c>
      <c r="AS59" s="70">
        <v>1.43108306E-4</v>
      </c>
      <c r="AT59" s="70">
        <v>3.9483719099999998E-4</v>
      </c>
      <c r="AU59" s="70">
        <v>7.3172999200000002E-4</v>
      </c>
      <c r="AV59" s="70">
        <v>1.2661368357E-2</v>
      </c>
      <c r="AW59" s="70">
        <v>1.5400544229E-2</v>
      </c>
      <c r="AX59" s="70">
        <v>1.4676834018999999E-2</v>
      </c>
      <c r="AY59" s="70">
        <v>1.422662184E-2</v>
      </c>
      <c r="AZ59" s="70">
        <v>8.0307197870000003E-3</v>
      </c>
      <c r="BA59" s="70">
        <v>8.5012699560000002E-3</v>
      </c>
      <c r="BB59" s="70">
        <v>7.2223381740000002E-3</v>
      </c>
      <c r="BC59" s="70">
        <v>6.5899457440000003E-3</v>
      </c>
      <c r="BD59" s="70">
        <v>0</v>
      </c>
      <c r="BE59" s="70">
        <v>0</v>
      </c>
      <c r="BF59" s="70">
        <v>0</v>
      </c>
      <c r="BG59" s="70">
        <v>0</v>
      </c>
      <c r="BH59" s="70">
        <v>1.7974964985000001E-2</v>
      </c>
      <c r="BI59" s="70">
        <v>1.5243355678E-2</v>
      </c>
      <c r="BJ59" s="70">
        <v>1.4996669105999999E-2</v>
      </c>
      <c r="BK59" s="70">
        <v>1.4379614456000001E-2</v>
      </c>
      <c r="BL59" s="70">
        <v>0</v>
      </c>
      <c r="BM59" s="70">
        <v>0</v>
      </c>
      <c r="BN59" s="70">
        <v>0</v>
      </c>
      <c r="BO59" s="70">
        <v>0</v>
      </c>
      <c r="BP59" s="70">
        <v>0</v>
      </c>
      <c r="BQ59" s="70">
        <v>0</v>
      </c>
      <c r="BR59" s="70">
        <v>0</v>
      </c>
      <c r="BS59" s="70">
        <v>0</v>
      </c>
      <c r="BT59" s="70">
        <v>0</v>
      </c>
      <c r="BU59" s="70">
        <v>0</v>
      </c>
      <c r="BV59" s="70">
        <v>0</v>
      </c>
      <c r="BW59" s="70">
        <v>0</v>
      </c>
      <c r="BX59" s="70">
        <v>1.3441586870000001E-3</v>
      </c>
      <c r="BY59" s="70">
        <v>1.1151295410000001E-3</v>
      </c>
      <c r="BZ59" s="70">
        <v>4.9651740700000003E-4</v>
      </c>
      <c r="CA59" s="70">
        <v>1.03701037E-4</v>
      </c>
      <c r="CB59" s="70">
        <v>2.1512071369999999E-3</v>
      </c>
      <c r="CC59" s="70">
        <v>1.8341997710000001E-3</v>
      </c>
      <c r="CD59" s="70">
        <v>8.4360374600000001E-4</v>
      </c>
      <c r="CE59" s="70">
        <v>1.9587123500000001E-4</v>
      </c>
      <c r="CF59" s="70">
        <v>0</v>
      </c>
      <c r="CG59" s="70">
        <v>0</v>
      </c>
      <c r="CH59" s="70">
        <v>0</v>
      </c>
      <c r="CI59" s="70">
        <v>0</v>
      </c>
      <c r="CJ59" s="70">
        <v>2.5935377299999998E-4</v>
      </c>
      <c r="CK59" s="70">
        <v>2.2371288799999999E-4</v>
      </c>
      <c r="CL59" s="70">
        <v>1.8201976000000001E-4</v>
      </c>
      <c r="CM59" s="70">
        <v>9.426879E-5</v>
      </c>
    </row>
    <row r="60" spans="1:91" x14ac:dyDescent="0.25">
      <c r="A60" s="72" t="s">
        <v>261</v>
      </c>
      <c r="B60" s="72" t="s">
        <v>39</v>
      </c>
      <c r="C60" s="88">
        <f t="shared" ca="1" si="1"/>
        <v>2.4249122249999997E-5</v>
      </c>
      <c r="D60" s="88">
        <f t="shared" ca="1" si="4"/>
        <v>3.1243700500000005E-5</v>
      </c>
      <c r="E60" s="88">
        <f t="shared" ca="1" si="4"/>
        <v>2.1308553725000001E-4</v>
      </c>
      <c r="F60" s="88">
        <f t="shared" ca="1" si="4"/>
        <v>9.8621440950000011E-4</v>
      </c>
      <c r="G60" s="88">
        <f t="shared" ca="1" si="4"/>
        <v>0</v>
      </c>
      <c r="H60" s="88">
        <f t="shared" ca="1" si="4"/>
        <v>4.3866737750000003E-5</v>
      </c>
      <c r="I60" s="88">
        <f t="shared" ca="1" si="4"/>
        <v>3.7066338350000001E-4</v>
      </c>
      <c r="J60" s="88">
        <f t="shared" ca="1" si="4"/>
        <v>5.3614113749999998E-5</v>
      </c>
      <c r="K60" s="88">
        <f t="shared" ca="1" si="4"/>
        <v>4.9134064729999998E-3</v>
      </c>
      <c r="L60" s="88">
        <f t="shared" ca="1" si="4"/>
        <v>4.09315581E-4</v>
      </c>
      <c r="M60" s="88">
        <f t="shared" ca="1" si="4"/>
        <v>0</v>
      </c>
      <c r="N60" s="88">
        <f t="shared" ca="1" si="4"/>
        <v>0</v>
      </c>
      <c r="O60" s="88">
        <f t="shared" ca="1" si="4"/>
        <v>0</v>
      </c>
      <c r="P60" s="88">
        <f t="shared" ca="1" si="4"/>
        <v>1.8490592750000001E-5</v>
      </c>
      <c r="Q60" s="88">
        <f t="shared" ca="1" si="4"/>
        <v>3.01794555E-5</v>
      </c>
      <c r="R60" s="88">
        <f t="shared" ca="1" si="4"/>
        <v>0</v>
      </c>
      <c r="S60" s="88">
        <f t="shared" ca="1" si="4"/>
        <v>3.6933549602000001E-2</v>
      </c>
      <c r="X60" s="70">
        <v>4.1426476000000002E-5</v>
      </c>
      <c r="Y60" s="70">
        <v>3.7329722999999999E-5</v>
      </c>
      <c r="Z60" s="70">
        <v>1.8240290000000002E-5</v>
      </c>
      <c r="AA60" s="70">
        <v>0</v>
      </c>
      <c r="AB60" s="70">
        <v>5.2688334000000001E-5</v>
      </c>
      <c r="AC60" s="70">
        <v>4.8428911000000003E-5</v>
      </c>
      <c r="AD60" s="70">
        <v>2.3857556999999999E-5</v>
      </c>
      <c r="AE60" s="70">
        <v>0</v>
      </c>
      <c r="AF60" s="70">
        <v>2.1946409599999999E-4</v>
      </c>
      <c r="AG60" s="70">
        <v>2.0142787E-4</v>
      </c>
      <c r="AH60" s="70">
        <v>2.1517311500000001E-4</v>
      </c>
      <c r="AI60" s="70">
        <v>2.1627706799999999E-4</v>
      </c>
      <c r="AJ60" s="70">
        <v>9.3073820999999999E-4</v>
      </c>
      <c r="AK60" s="70">
        <v>9.7812602600000007E-4</v>
      </c>
      <c r="AL60" s="70">
        <v>1.0399690619999999E-3</v>
      </c>
      <c r="AM60" s="70">
        <v>9.9602434000000003E-4</v>
      </c>
      <c r="AN60" s="70">
        <v>0</v>
      </c>
      <c r="AO60" s="70">
        <v>0</v>
      </c>
      <c r="AP60" s="70">
        <v>0</v>
      </c>
      <c r="AQ60" s="70">
        <v>0</v>
      </c>
      <c r="AR60" s="70">
        <v>1.5711163700000001E-4</v>
      </c>
      <c r="AS60" s="70">
        <v>0</v>
      </c>
      <c r="AT60" s="70">
        <v>0</v>
      </c>
      <c r="AU60" s="70">
        <v>1.8355313999999999E-5</v>
      </c>
      <c r="AV60" s="70">
        <v>2.9993611600000002E-4</v>
      </c>
      <c r="AW60" s="70">
        <v>3.9409158100000001E-4</v>
      </c>
      <c r="AX60" s="70">
        <v>3.9837088900000002E-4</v>
      </c>
      <c r="AY60" s="70">
        <v>3.9025494799999999E-4</v>
      </c>
      <c r="AZ60" s="70">
        <v>1.68309416E-4</v>
      </c>
      <c r="BA60" s="70">
        <v>4.6147038999999997E-5</v>
      </c>
      <c r="BB60" s="70">
        <v>0</v>
      </c>
      <c r="BC60" s="70">
        <v>0</v>
      </c>
      <c r="BD60" s="70">
        <v>4.9721463150000002E-3</v>
      </c>
      <c r="BE60" s="70">
        <v>5.0751731630000003E-3</v>
      </c>
      <c r="BF60" s="70">
        <v>4.8724242830000004E-3</v>
      </c>
      <c r="BG60" s="70">
        <v>4.7338821309999999E-3</v>
      </c>
      <c r="BH60" s="70">
        <v>4.2806765999999998E-4</v>
      </c>
      <c r="BI60" s="70">
        <v>3.9512141499999998E-4</v>
      </c>
      <c r="BJ60" s="70">
        <v>4.1353671999999999E-4</v>
      </c>
      <c r="BK60" s="70">
        <v>4.00536529E-4</v>
      </c>
      <c r="BL60" s="70">
        <v>0</v>
      </c>
      <c r="BM60" s="70">
        <v>0</v>
      </c>
      <c r="BN60" s="70">
        <v>0</v>
      </c>
      <c r="BO60" s="70">
        <v>0</v>
      </c>
      <c r="BP60" s="70">
        <v>0</v>
      </c>
      <c r="BQ60" s="70">
        <v>0</v>
      </c>
      <c r="BR60" s="70">
        <v>0</v>
      </c>
      <c r="BS60" s="70">
        <v>0</v>
      </c>
      <c r="BT60" s="70">
        <v>0</v>
      </c>
      <c r="BU60" s="70">
        <v>0</v>
      </c>
      <c r="BV60" s="70">
        <v>0</v>
      </c>
      <c r="BW60" s="70">
        <v>0</v>
      </c>
      <c r="BX60" s="70">
        <v>3.1566041999999997E-5</v>
      </c>
      <c r="BY60" s="70">
        <v>2.8609506000000001E-5</v>
      </c>
      <c r="BZ60" s="70">
        <v>1.3786822999999999E-5</v>
      </c>
      <c r="CA60" s="70">
        <v>0</v>
      </c>
      <c r="CB60" s="70">
        <v>5.0437740999999999E-5</v>
      </c>
      <c r="CC60" s="70">
        <v>4.6970632000000001E-5</v>
      </c>
      <c r="CD60" s="70">
        <v>2.3309449000000002E-5</v>
      </c>
      <c r="CE60" s="70">
        <v>0</v>
      </c>
      <c r="CF60" s="70">
        <v>0</v>
      </c>
      <c r="CG60" s="70">
        <v>0</v>
      </c>
      <c r="CH60" s="70">
        <v>0</v>
      </c>
      <c r="CI60" s="70">
        <v>0</v>
      </c>
      <c r="CJ60" s="70">
        <v>3.1854037369999998E-2</v>
      </c>
      <c r="CK60" s="70">
        <v>3.5234785743999998E-2</v>
      </c>
      <c r="CL60" s="70">
        <v>3.8482517617999999E-2</v>
      </c>
      <c r="CM60" s="70">
        <v>4.2162857675999997E-2</v>
      </c>
    </row>
    <row r="61" spans="1:91" x14ac:dyDescent="0.25">
      <c r="A61" s="72" t="s">
        <v>261</v>
      </c>
      <c r="B61" s="72" t="s">
        <v>40</v>
      </c>
      <c r="C61" s="88">
        <f t="shared" ca="1" si="1"/>
        <v>2.7184745150000001E-4</v>
      </c>
      <c r="D61" s="88">
        <f t="shared" ca="1" si="4"/>
        <v>3.5064291624999999E-4</v>
      </c>
      <c r="E61" s="88">
        <f t="shared" ca="1" si="4"/>
        <v>2.2370967935000001E-3</v>
      </c>
      <c r="F61" s="88">
        <f t="shared" ca="1" si="4"/>
        <v>1.042561729775E-2</v>
      </c>
      <c r="G61" s="88">
        <f t="shared" ca="1" si="4"/>
        <v>0</v>
      </c>
      <c r="H61" s="88">
        <f t="shared" ca="1" si="4"/>
        <v>5.4544830075000002E-4</v>
      </c>
      <c r="I61" s="88">
        <f t="shared" ca="1" si="4"/>
        <v>3.86518624625E-3</v>
      </c>
      <c r="J61" s="88">
        <f t="shared" ca="1" si="4"/>
        <v>2.0454464690000001E-3</v>
      </c>
      <c r="K61" s="88">
        <f t="shared" ca="1" si="4"/>
        <v>0</v>
      </c>
      <c r="L61" s="88">
        <f t="shared" ca="1" si="4"/>
        <v>4.2533262682500003E-3</v>
      </c>
      <c r="M61" s="88">
        <f t="shared" ca="1" si="4"/>
        <v>0</v>
      </c>
      <c r="N61" s="88">
        <f t="shared" ca="1" si="4"/>
        <v>0</v>
      </c>
      <c r="O61" s="88">
        <f t="shared" ca="1" si="4"/>
        <v>0</v>
      </c>
      <c r="P61" s="88">
        <f t="shared" ca="1" si="4"/>
        <v>2.0654354750000004E-4</v>
      </c>
      <c r="Q61" s="88">
        <f t="shared" ca="1" si="4"/>
        <v>3.3922247474999997E-4</v>
      </c>
      <c r="R61" s="88">
        <f t="shared" ca="1" si="4"/>
        <v>0</v>
      </c>
      <c r="S61" s="88">
        <f t="shared" ca="1" si="4"/>
        <v>4.96983165E-5</v>
      </c>
      <c r="X61" s="70">
        <v>4.7761947900000002E-4</v>
      </c>
      <c r="Y61" s="70">
        <v>3.9305912200000002E-4</v>
      </c>
      <c r="Z61" s="70">
        <v>1.7547730400000001E-4</v>
      </c>
      <c r="AA61" s="70">
        <v>4.1233901000000001E-5</v>
      </c>
      <c r="AB61" s="70">
        <v>6.0803288300000004E-4</v>
      </c>
      <c r="AC61" s="70">
        <v>5.1030673899999995E-4</v>
      </c>
      <c r="AD61" s="70">
        <v>2.2992519900000001E-4</v>
      </c>
      <c r="AE61" s="70">
        <v>5.4306844E-5</v>
      </c>
      <c r="AF61" s="70">
        <v>2.5387613190000001E-3</v>
      </c>
      <c r="AG61" s="70">
        <v>2.1382637480000001E-3</v>
      </c>
      <c r="AH61" s="70">
        <v>2.1465987420000001E-3</v>
      </c>
      <c r="AI61" s="70">
        <v>2.1247633649999998E-3</v>
      </c>
      <c r="AJ61" s="70">
        <v>1.0845514379E-2</v>
      </c>
      <c r="AK61" s="70">
        <v>1.0490721807E-2</v>
      </c>
      <c r="AL61" s="70">
        <v>1.0480208567E-2</v>
      </c>
      <c r="AM61" s="70">
        <v>9.8860244379999993E-3</v>
      </c>
      <c r="AN61" s="70">
        <v>0</v>
      </c>
      <c r="AO61" s="70">
        <v>0</v>
      </c>
      <c r="AP61" s="70">
        <v>0</v>
      </c>
      <c r="AQ61" s="70">
        <v>0</v>
      </c>
      <c r="AR61" s="70">
        <v>1.835522387E-3</v>
      </c>
      <c r="AS61" s="70">
        <v>3.9644658000000002E-5</v>
      </c>
      <c r="AT61" s="70">
        <v>1.08065893E-4</v>
      </c>
      <c r="AU61" s="70">
        <v>1.9856026499999999E-4</v>
      </c>
      <c r="AV61" s="70">
        <v>3.463004113E-3</v>
      </c>
      <c r="AW61" s="70">
        <v>4.1920036989999999E-3</v>
      </c>
      <c r="AX61" s="70">
        <v>3.9733649499999997E-3</v>
      </c>
      <c r="AY61" s="70">
        <v>3.8323722230000001E-3</v>
      </c>
      <c r="AZ61" s="70">
        <v>2.1725184100000001E-3</v>
      </c>
      <c r="BA61" s="70">
        <v>2.2936361129999999E-3</v>
      </c>
      <c r="BB61" s="70">
        <v>1.9475164119999999E-3</v>
      </c>
      <c r="BC61" s="70">
        <v>1.768114941E-3</v>
      </c>
      <c r="BD61" s="70">
        <v>0</v>
      </c>
      <c r="BE61" s="70">
        <v>0</v>
      </c>
      <c r="BF61" s="70">
        <v>0</v>
      </c>
      <c r="BG61" s="70">
        <v>0</v>
      </c>
      <c r="BH61" s="70">
        <v>4.923114686E-3</v>
      </c>
      <c r="BI61" s="70">
        <v>4.1526768849999996E-3</v>
      </c>
      <c r="BJ61" s="70">
        <v>4.0625541299999998E-3</v>
      </c>
      <c r="BK61" s="70">
        <v>3.8749593720000001E-3</v>
      </c>
      <c r="BL61" s="70">
        <v>0</v>
      </c>
      <c r="BM61" s="70">
        <v>0</v>
      </c>
      <c r="BN61" s="70">
        <v>0</v>
      </c>
      <c r="BO61" s="70">
        <v>0</v>
      </c>
      <c r="BP61" s="70">
        <v>0</v>
      </c>
      <c r="BQ61" s="70">
        <v>0</v>
      </c>
      <c r="BR61" s="70">
        <v>0</v>
      </c>
      <c r="BS61" s="70">
        <v>0</v>
      </c>
      <c r="BT61" s="70">
        <v>0</v>
      </c>
      <c r="BU61" s="70">
        <v>0</v>
      </c>
      <c r="BV61" s="70">
        <v>0</v>
      </c>
      <c r="BW61" s="70">
        <v>0</v>
      </c>
      <c r="BX61" s="70">
        <v>3.6431187300000001E-4</v>
      </c>
      <c r="BY61" s="70">
        <v>3.0149614400000002E-4</v>
      </c>
      <c r="BZ61" s="70">
        <v>1.3283542499999999E-4</v>
      </c>
      <c r="CA61" s="70">
        <v>2.7530747999999998E-5</v>
      </c>
      <c r="CB61" s="70">
        <v>5.8306705600000004E-4</v>
      </c>
      <c r="CC61" s="70">
        <v>4.9595034800000001E-4</v>
      </c>
      <c r="CD61" s="70">
        <v>2.25815319E-4</v>
      </c>
      <c r="CE61" s="70">
        <v>5.2057176000000001E-5</v>
      </c>
      <c r="CF61" s="70">
        <v>0</v>
      </c>
      <c r="CG61" s="70">
        <v>0</v>
      </c>
      <c r="CH61" s="70">
        <v>0</v>
      </c>
      <c r="CI61" s="70">
        <v>0</v>
      </c>
      <c r="CJ61" s="70">
        <v>6.8181377999999997E-5</v>
      </c>
      <c r="CK61" s="70">
        <v>5.8462092000000002E-5</v>
      </c>
      <c r="CL61" s="70">
        <v>4.7424735999999999E-5</v>
      </c>
      <c r="CM61" s="70">
        <v>2.4725059999999999E-5</v>
      </c>
    </row>
    <row r="62" spans="1:91" x14ac:dyDescent="0.25">
      <c r="A62" s="72" t="s">
        <v>261</v>
      </c>
      <c r="B62" s="72" t="s">
        <v>41</v>
      </c>
      <c r="C62" s="88">
        <f t="shared" ca="1" si="1"/>
        <v>0</v>
      </c>
      <c r="D62" s="88">
        <f t="shared" ca="1" si="4"/>
        <v>0</v>
      </c>
      <c r="E62" s="88">
        <f t="shared" ca="1" si="4"/>
        <v>0</v>
      </c>
      <c r="F62" s="88">
        <f t="shared" ca="1" si="4"/>
        <v>0</v>
      </c>
      <c r="G62" s="88">
        <f t="shared" ca="1" si="4"/>
        <v>0</v>
      </c>
      <c r="H62" s="88">
        <f t="shared" ca="1" si="4"/>
        <v>1.9614432000000001E-4</v>
      </c>
      <c r="I62" s="88">
        <f t="shared" ca="1" si="4"/>
        <v>0</v>
      </c>
      <c r="J62" s="88">
        <f t="shared" ca="1" si="4"/>
        <v>3.5274954575000001E-4</v>
      </c>
      <c r="K62" s="88">
        <f t="shared" ca="1" si="4"/>
        <v>0</v>
      </c>
      <c r="L62" s="88">
        <f t="shared" ca="1" si="4"/>
        <v>0</v>
      </c>
      <c r="M62" s="88">
        <f t="shared" ca="1" si="4"/>
        <v>1.41379763675E-3</v>
      </c>
      <c r="N62" s="88">
        <f t="shared" ca="1" si="4"/>
        <v>0</v>
      </c>
      <c r="O62" s="88">
        <f t="shared" ca="1" si="4"/>
        <v>0</v>
      </c>
      <c r="P62" s="88">
        <f t="shared" ca="1" si="4"/>
        <v>0</v>
      </c>
      <c r="Q62" s="88">
        <f t="shared" ca="1" si="4"/>
        <v>0</v>
      </c>
      <c r="R62" s="88">
        <f t="shared" ca="1" si="4"/>
        <v>0</v>
      </c>
      <c r="S62" s="88">
        <f t="shared" ca="1" si="4"/>
        <v>2.64261525E-6</v>
      </c>
      <c r="X62" s="70">
        <v>0</v>
      </c>
      <c r="Y62" s="70">
        <v>0</v>
      </c>
      <c r="Z62" s="70">
        <v>0</v>
      </c>
      <c r="AA62" s="70">
        <v>0</v>
      </c>
      <c r="AB62" s="70">
        <v>0</v>
      </c>
      <c r="AC62" s="70">
        <v>0</v>
      </c>
      <c r="AD62" s="70">
        <v>0</v>
      </c>
      <c r="AE62" s="70">
        <v>0</v>
      </c>
      <c r="AF62" s="70">
        <v>0</v>
      </c>
      <c r="AG62" s="70">
        <v>0</v>
      </c>
      <c r="AH62" s="70">
        <v>0</v>
      </c>
      <c r="AI62" s="70">
        <v>0</v>
      </c>
      <c r="AJ62" s="70">
        <v>0</v>
      </c>
      <c r="AK62" s="70">
        <v>0</v>
      </c>
      <c r="AL62" s="70">
        <v>0</v>
      </c>
      <c r="AM62" s="70">
        <v>0</v>
      </c>
      <c r="AN62" s="70">
        <v>0</v>
      </c>
      <c r="AO62" s="70">
        <v>0</v>
      </c>
      <c r="AP62" s="70">
        <v>0</v>
      </c>
      <c r="AQ62" s="70">
        <v>0</v>
      </c>
      <c r="AR62" s="70">
        <v>4.2486256E-5</v>
      </c>
      <c r="AS62" s="70">
        <v>1.3752186900000001E-4</v>
      </c>
      <c r="AT62" s="70">
        <v>2.7423264499999998E-4</v>
      </c>
      <c r="AU62" s="70">
        <v>3.3033651E-4</v>
      </c>
      <c r="AV62" s="70">
        <v>0</v>
      </c>
      <c r="AW62" s="70">
        <v>0</v>
      </c>
      <c r="AX62" s="70">
        <v>0</v>
      </c>
      <c r="AY62" s="70">
        <v>0</v>
      </c>
      <c r="AZ62" s="70">
        <v>3.3805143199999997E-4</v>
      </c>
      <c r="BA62" s="70">
        <v>3.8640214999999999E-4</v>
      </c>
      <c r="BB62" s="70">
        <v>3.4261338200000001E-4</v>
      </c>
      <c r="BC62" s="70">
        <v>3.43931219E-4</v>
      </c>
      <c r="BD62" s="70">
        <v>0</v>
      </c>
      <c r="BE62" s="70">
        <v>0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1.222022195E-3</v>
      </c>
      <c r="BM62" s="70">
        <v>1.358290075E-3</v>
      </c>
      <c r="BN62" s="70">
        <v>1.4527630079999999E-3</v>
      </c>
      <c r="BO62" s="70">
        <v>1.6221152689999999E-3</v>
      </c>
      <c r="BP62" s="70">
        <v>0</v>
      </c>
      <c r="BQ62" s="70">
        <v>0</v>
      </c>
      <c r="BR62" s="70">
        <v>0</v>
      </c>
      <c r="BS62" s="70">
        <v>0</v>
      </c>
      <c r="BT62" s="70">
        <v>0</v>
      </c>
      <c r="BU62" s="70">
        <v>0</v>
      </c>
      <c r="BV62" s="70">
        <v>0</v>
      </c>
      <c r="BW62" s="70">
        <v>0</v>
      </c>
      <c r="BX62" s="70">
        <v>0</v>
      </c>
      <c r="BY62" s="70">
        <v>0</v>
      </c>
      <c r="BZ62" s="70">
        <v>0</v>
      </c>
      <c r="CA62" s="70">
        <v>0</v>
      </c>
      <c r="CB62" s="70">
        <v>0</v>
      </c>
      <c r="CC62" s="70">
        <v>0</v>
      </c>
      <c r="CD62" s="70">
        <v>0</v>
      </c>
      <c r="CE62" s="70">
        <v>0</v>
      </c>
      <c r="CF62" s="70">
        <v>0</v>
      </c>
      <c r="CG62" s="70">
        <v>0</v>
      </c>
      <c r="CH62" s="70">
        <v>0</v>
      </c>
      <c r="CI62" s="70">
        <v>0</v>
      </c>
      <c r="CJ62" s="70">
        <v>1.0570461E-5</v>
      </c>
      <c r="CK62" s="70">
        <v>0</v>
      </c>
      <c r="CL62" s="70">
        <v>0</v>
      </c>
      <c r="CM62" s="70">
        <v>0</v>
      </c>
    </row>
    <row r="63" spans="1:91" x14ac:dyDescent="0.25">
      <c r="A63" s="72" t="s">
        <v>261</v>
      </c>
      <c r="B63" s="72" t="s">
        <v>42</v>
      </c>
      <c r="C63" s="88">
        <f t="shared" ca="1" si="1"/>
        <v>0</v>
      </c>
      <c r="D63" s="88">
        <f t="shared" ca="1" si="4"/>
        <v>0</v>
      </c>
      <c r="E63" s="88">
        <f t="shared" ca="1" si="4"/>
        <v>6.7566728787499999E-3</v>
      </c>
      <c r="F63" s="88">
        <f t="shared" ca="1" si="4"/>
        <v>8.4681552624999996E-4</v>
      </c>
      <c r="G63" s="88">
        <f t="shared" ca="1" si="4"/>
        <v>0</v>
      </c>
      <c r="H63" s="88">
        <f t="shared" ca="1" si="4"/>
        <v>7.2590256887500003E-3</v>
      </c>
      <c r="I63" s="88">
        <f t="shared" ca="1" si="4"/>
        <v>1.372905613275E-2</v>
      </c>
      <c r="J63" s="88">
        <f t="shared" ca="1" si="4"/>
        <v>2.9317971537500005E-3</v>
      </c>
      <c r="K63" s="88">
        <f t="shared" ca="1" si="4"/>
        <v>0</v>
      </c>
      <c r="L63" s="88">
        <f t="shared" ca="1" si="4"/>
        <v>4.6351318000499998E-2</v>
      </c>
      <c r="M63" s="88">
        <f t="shared" ca="1" si="4"/>
        <v>5.7610332255249995E-2</v>
      </c>
      <c r="N63" s="88">
        <f t="shared" ca="1" si="4"/>
        <v>0</v>
      </c>
      <c r="O63" s="88">
        <f t="shared" ca="1" si="4"/>
        <v>0</v>
      </c>
      <c r="P63" s="88">
        <f t="shared" ca="1" si="4"/>
        <v>0</v>
      </c>
      <c r="Q63" s="88">
        <f t="shared" ca="1" si="4"/>
        <v>0</v>
      </c>
      <c r="R63" s="88">
        <f t="shared" ca="1" si="4"/>
        <v>0</v>
      </c>
      <c r="S63" s="88">
        <f t="shared" ca="1" si="4"/>
        <v>7.0425896250000001E-5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6.2210258839999998E-3</v>
      </c>
      <c r="AG63" s="70">
        <v>6.5760854490000001E-3</v>
      </c>
      <c r="AH63" s="70">
        <v>7.0999672459999994E-3</v>
      </c>
      <c r="AI63" s="70">
        <v>7.1296129359999993E-3</v>
      </c>
      <c r="AJ63" s="70">
        <v>2.1862028100000002E-3</v>
      </c>
      <c r="AK63" s="70">
        <v>7.2660838299999999E-4</v>
      </c>
      <c r="AL63" s="70">
        <v>3.2861240300000001E-4</v>
      </c>
      <c r="AM63" s="70">
        <v>1.4583850899999999E-4</v>
      </c>
      <c r="AN63" s="70">
        <v>0</v>
      </c>
      <c r="AO63" s="70">
        <v>0</v>
      </c>
      <c r="AP63" s="70">
        <v>0</v>
      </c>
      <c r="AQ63" s="70">
        <v>0</v>
      </c>
      <c r="AR63" s="70">
        <v>6.0573147890000002E-3</v>
      </c>
      <c r="AS63" s="70">
        <v>7.8727421359999997E-3</v>
      </c>
      <c r="AT63" s="70">
        <v>7.8378379890000002E-3</v>
      </c>
      <c r="AU63" s="70">
        <v>7.2682078409999993E-3</v>
      </c>
      <c r="AV63" s="70">
        <v>9.9523205970000004E-3</v>
      </c>
      <c r="AW63" s="70">
        <v>1.4874099744E-2</v>
      </c>
      <c r="AX63" s="70">
        <v>1.5202959192000001E-2</v>
      </c>
      <c r="AY63" s="70">
        <v>1.4886844998E-2</v>
      </c>
      <c r="AZ63" s="70">
        <v>3.0957843579999997E-3</v>
      </c>
      <c r="BA63" s="70">
        <v>3.2940156050000001E-3</v>
      </c>
      <c r="BB63" s="70">
        <v>2.793940759E-3</v>
      </c>
      <c r="BC63" s="70">
        <v>2.5434478930000002E-3</v>
      </c>
      <c r="BD63" s="70">
        <v>0</v>
      </c>
      <c r="BE63" s="70">
        <v>0</v>
      </c>
      <c r="BF63" s="70">
        <v>0</v>
      </c>
      <c r="BG63" s="70">
        <v>0</v>
      </c>
      <c r="BH63" s="70">
        <v>4.7519230977999996E-2</v>
      </c>
      <c r="BI63" s="70">
        <v>4.5935905293999997E-2</v>
      </c>
      <c r="BJ63" s="70">
        <v>4.6617268262000001E-2</v>
      </c>
      <c r="BK63" s="70">
        <v>4.5332867467999999E-2</v>
      </c>
      <c r="BL63" s="70">
        <v>5.5608097995000001E-2</v>
      </c>
      <c r="BM63" s="70">
        <v>5.7403522626E-2</v>
      </c>
      <c r="BN63" s="70">
        <v>5.8757464699999998E-2</v>
      </c>
      <c r="BO63" s="70">
        <v>5.8672243699999994E-2</v>
      </c>
      <c r="BP63" s="70">
        <v>0</v>
      </c>
      <c r="BQ63" s="70">
        <v>0</v>
      </c>
      <c r="BR63" s="70">
        <v>0</v>
      </c>
      <c r="BS63" s="70">
        <v>0</v>
      </c>
      <c r="BT63" s="70">
        <v>0</v>
      </c>
      <c r="BU63" s="70">
        <v>0</v>
      </c>
      <c r="BV63" s="70">
        <v>0</v>
      </c>
      <c r="BW63" s="70">
        <v>0</v>
      </c>
      <c r="BX63" s="70">
        <v>0</v>
      </c>
      <c r="BY63" s="70">
        <v>0</v>
      </c>
      <c r="BZ63" s="70">
        <v>0</v>
      </c>
      <c r="CA63" s="70">
        <v>0</v>
      </c>
      <c r="CB63" s="70">
        <v>0</v>
      </c>
      <c r="CC63" s="70">
        <v>0</v>
      </c>
      <c r="CD63" s="70">
        <v>0</v>
      </c>
      <c r="CE63" s="70">
        <v>0</v>
      </c>
      <c r="CF63" s="70">
        <v>0</v>
      </c>
      <c r="CG63" s="70">
        <v>0</v>
      </c>
      <c r="CH63" s="70">
        <v>0</v>
      </c>
      <c r="CI63" s="70">
        <v>0</v>
      </c>
      <c r="CJ63" s="70">
        <v>9.6741621E-5</v>
      </c>
      <c r="CK63" s="70">
        <v>8.3057180999999996E-5</v>
      </c>
      <c r="CL63" s="70">
        <v>6.7239207999999993E-5</v>
      </c>
      <c r="CM63" s="70">
        <v>3.4665575000000001E-5</v>
      </c>
    </row>
    <row r="64" spans="1:91" x14ac:dyDescent="0.25">
      <c r="A64" s="72" t="s">
        <v>261</v>
      </c>
      <c r="B64" s="72" t="s">
        <v>4</v>
      </c>
      <c r="C64" s="88">
        <f t="shared" ca="1" si="1"/>
        <v>2.7802351612500002E-3</v>
      </c>
      <c r="D64" s="88">
        <f t="shared" ca="1" si="4"/>
        <v>3.5908592177500004E-3</v>
      </c>
      <c r="E64" s="88">
        <f t="shared" ca="1" si="4"/>
        <v>2.3297217810499999E-2</v>
      </c>
      <c r="F64" s="88">
        <f t="shared" ca="1" si="4"/>
        <v>0.10760548367799999</v>
      </c>
      <c r="G64" s="88">
        <f t="shared" ca="1" si="4"/>
        <v>0</v>
      </c>
      <c r="H64" s="88">
        <f t="shared" ca="1" si="4"/>
        <v>4.4312194629999996E-3</v>
      </c>
      <c r="I64" s="88">
        <f t="shared" ca="1" si="4"/>
        <v>4.1033974372749998E-2</v>
      </c>
      <c r="J64" s="88">
        <f t="shared" ca="1" si="4"/>
        <v>2.28820249495E-2</v>
      </c>
      <c r="K64" s="88">
        <f t="shared" ca="1" si="4"/>
        <v>0</v>
      </c>
      <c r="L64" s="88">
        <f t="shared" ca="1" si="4"/>
        <v>4.5209714587000002E-2</v>
      </c>
      <c r="M64" s="88">
        <f t="shared" ca="1" si="4"/>
        <v>0</v>
      </c>
      <c r="N64" s="88">
        <f t="shared" ca="1" si="4"/>
        <v>0</v>
      </c>
      <c r="O64" s="88">
        <f t="shared" ca="1" si="4"/>
        <v>0</v>
      </c>
      <c r="P64" s="88">
        <f t="shared" ca="1" si="4"/>
        <v>2.1042268765E-3</v>
      </c>
      <c r="Q64" s="88">
        <f t="shared" ca="1" si="4"/>
        <v>3.4700919014999999E-3</v>
      </c>
      <c r="R64" s="88">
        <f t="shared" ca="1" si="4"/>
        <v>0</v>
      </c>
      <c r="S64" s="88">
        <f t="shared" ca="1" si="4"/>
        <v>5.1665500474999996E-4</v>
      </c>
      <c r="X64" s="70">
        <v>3.9891650779999999E-3</v>
      </c>
      <c r="Y64" s="70">
        <v>4.2554024879999999E-3</v>
      </c>
      <c r="Z64" s="70">
        <v>2.2204153249999999E-3</v>
      </c>
      <c r="AA64" s="70">
        <v>6.55957754E-4</v>
      </c>
      <c r="AB64" s="70">
        <v>5.0727355900000003E-3</v>
      </c>
      <c r="AC64" s="70">
        <v>5.5232966230000001E-3</v>
      </c>
      <c r="AD64" s="70">
        <v>2.905213596E-3</v>
      </c>
      <c r="AE64" s="70">
        <v>8.6219106199999997E-4</v>
      </c>
      <c r="AF64" s="70">
        <v>2.0681735497E-2</v>
      </c>
      <c r="AG64" s="70">
        <v>2.1748307663999999E-2</v>
      </c>
      <c r="AH64" s="70">
        <v>2.4109610835E-2</v>
      </c>
      <c r="AI64" s="70">
        <v>2.6649217246000001E-2</v>
      </c>
      <c r="AJ64" s="70">
        <v>8.7299573722000007E-2</v>
      </c>
      <c r="AK64" s="70">
        <v>0.105415589601</v>
      </c>
      <c r="AL64" s="70">
        <v>0.11584798482100001</v>
      </c>
      <c r="AM64" s="70">
        <v>0.121858786568</v>
      </c>
      <c r="AN64" s="70">
        <v>0</v>
      </c>
      <c r="AO64" s="70">
        <v>0</v>
      </c>
      <c r="AP64" s="70">
        <v>0</v>
      </c>
      <c r="AQ64" s="70">
        <v>0</v>
      </c>
      <c r="AR64" s="70">
        <v>1.4318315753999999E-2</v>
      </c>
      <c r="AS64" s="70">
        <v>3.38065346E-4</v>
      </c>
      <c r="AT64" s="70">
        <v>9.8963067899999991E-4</v>
      </c>
      <c r="AU64" s="70">
        <v>2.0788660730000001E-3</v>
      </c>
      <c r="AV64" s="70">
        <v>2.8554588119E-2</v>
      </c>
      <c r="AW64" s="70">
        <v>4.2676105100999999E-2</v>
      </c>
      <c r="AX64" s="70">
        <v>4.4737203732999997E-2</v>
      </c>
      <c r="AY64" s="70">
        <v>4.8168000538000001E-2</v>
      </c>
      <c r="AZ64" s="70">
        <v>1.9080345758000002E-2</v>
      </c>
      <c r="BA64" s="70">
        <v>2.5104372536000001E-2</v>
      </c>
      <c r="BB64" s="70">
        <v>2.3466017921999999E-2</v>
      </c>
      <c r="BC64" s="70">
        <v>2.3877363581999999E-2</v>
      </c>
      <c r="BD64" s="70">
        <v>0</v>
      </c>
      <c r="BE64" s="70">
        <v>0</v>
      </c>
      <c r="BF64" s="70">
        <v>0</v>
      </c>
      <c r="BG64" s="70">
        <v>0</v>
      </c>
      <c r="BH64" s="70">
        <v>4.0697367865999999E-2</v>
      </c>
      <c r="BI64" s="70">
        <v>4.3421423543999998E-2</v>
      </c>
      <c r="BJ64" s="70">
        <v>4.6863252597999998E-2</v>
      </c>
      <c r="BK64" s="70">
        <v>4.985681434E-2</v>
      </c>
      <c r="BL64" s="70">
        <v>0</v>
      </c>
      <c r="BM64" s="70">
        <v>0</v>
      </c>
      <c r="BN64" s="70">
        <v>0</v>
      </c>
      <c r="BO64" s="70">
        <v>0</v>
      </c>
      <c r="BP64" s="70">
        <v>0</v>
      </c>
      <c r="BQ64" s="70">
        <v>0</v>
      </c>
      <c r="BR64" s="70">
        <v>0</v>
      </c>
      <c r="BS64" s="70">
        <v>0</v>
      </c>
      <c r="BT64" s="70">
        <v>0</v>
      </c>
      <c r="BU64" s="70">
        <v>0</v>
      </c>
      <c r="BV64" s="70">
        <v>0</v>
      </c>
      <c r="BW64" s="70">
        <v>0</v>
      </c>
      <c r="BX64" s="70">
        <v>3.0386735230000001E-3</v>
      </c>
      <c r="BY64" s="70">
        <v>3.2629701479999999E-3</v>
      </c>
      <c r="BZ64" s="70">
        <v>1.677770392E-3</v>
      </c>
      <c r="CA64" s="70">
        <v>4.3749344300000003E-4</v>
      </c>
      <c r="CB64" s="70">
        <v>4.8561376670000003E-3</v>
      </c>
      <c r="CC64" s="70">
        <v>5.363418765E-3</v>
      </c>
      <c r="CD64" s="70">
        <v>2.8398925210000002E-3</v>
      </c>
      <c r="CE64" s="70">
        <v>8.2091865300000001E-4</v>
      </c>
      <c r="CF64" s="70">
        <v>0</v>
      </c>
      <c r="CG64" s="70">
        <v>0</v>
      </c>
      <c r="CH64" s="70">
        <v>0</v>
      </c>
      <c r="CI64" s="70">
        <v>0</v>
      </c>
      <c r="CJ64" s="70">
        <v>5.7206190399999998E-4</v>
      </c>
      <c r="CK64" s="70">
        <v>6.2497058600000002E-4</v>
      </c>
      <c r="CL64" s="70">
        <v>5.5530729100000003E-4</v>
      </c>
      <c r="CM64" s="70">
        <v>3.1428023799999998E-4</v>
      </c>
    </row>
    <row r="65" spans="1:91" x14ac:dyDescent="0.25">
      <c r="A65" s="72" t="s">
        <v>261</v>
      </c>
      <c r="B65" s="72" t="s">
        <v>7</v>
      </c>
      <c r="C65" s="88">
        <f t="shared" ca="1" si="1"/>
        <v>0.12648853913649999</v>
      </c>
      <c r="D65" s="88">
        <f t="shared" ca="1" si="4"/>
        <v>0.16332258192850002</v>
      </c>
      <c r="E65" s="88">
        <f t="shared" ca="1" si="4"/>
        <v>2.78760759175E-2</v>
      </c>
      <c r="F65" s="88">
        <f t="shared" ca="1" si="4"/>
        <v>0</v>
      </c>
      <c r="G65" s="88">
        <f t="shared" ca="1" si="4"/>
        <v>0</v>
      </c>
      <c r="H65" s="88">
        <f t="shared" ca="1" si="4"/>
        <v>0.13489965399450002</v>
      </c>
      <c r="I65" s="88">
        <f t="shared" ca="1" si="4"/>
        <v>4.4219527617500004E-2</v>
      </c>
      <c r="J65" s="88">
        <f t="shared" ca="1" si="4"/>
        <v>1.4137109250000002E-2</v>
      </c>
      <c r="K65" s="88">
        <f t="shared" ca="1" si="4"/>
        <v>0</v>
      </c>
      <c r="L65" s="88">
        <f t="shared" ca="1" si="4"/>
        <v>0</v>
      </c>
      <c r="M65" s="88">
        <f t="shared" ca="1" si="4"/>
        <v>5.881374552575E-2</v>
      </c>
      <c r="N65" s="88">
        <f t="shared" ca="1" si="4"/>
        <v>0</v>
      </c>
      <c r="O65" s="88">
        <f t="shared" ca="1" si="4"/>
        <v>0</v>
      </c>
      <c r="P65" s="88">
        <f t="shared" ca="1" si="4"/>
        <v>0.19232352846600001</v>
      </c>
      <c r="Q65" s="88">
        <f t="shared" ca="1" si="4"/>
        <v>0.32331294278075001</v>
      </c>
      <c r="R65" s="88">
        <f t="shared" ca="1" si="4"/>
        <v>0</v>
      </c>
      <c r="S65" s="88">
        <f t="shared" ca="1" si="4"/>
        <v>3.2157392699999995E-4</v>
      </c>
      <c r="X65" s="70">
        <v>0.117812180197</v>
      </c>
      <c r="Y65" s="70">
        <v>0.115724069234</v>
      </c>
      <c r="Z65" s="70">
        <v>0.12811076037499999</v>
      </c>
      <c r="AA65" s="70">
        <v>0.14430714674</v>
      </c>
      <c r="AB65" s="70">
        <v>0.148343749035</v>
      </c>
      <c r="AC65" s="70">
        <v>0.14975478797899999</v>
      </c>
      <c r="AD65" s="70">
        <v>0.16631768199800001</v>
      </c>
      <c r="AE65" s="70">
        <v>0.188874108702</v>
      </c>
      <c r="AF65" s="70">
        <v>2.6508397344000002E-2</v>
      </c>
      <c r="AG65" s="70">
        <v>2.5883256045999999E-2</v>
      </c>
      <c r="AH65" s="70">
        <v>2.8890271450000001E-2</v>
      </c>
      <c r="AI65" s="70">
        <v>3.022237883E-2</v>
      </c>
      <c r="AJ65" s="70">
        <v>0</v>
      </c>
      <c r="AK65" s="70">
        <v>0</v>
      </c>
      <c r="AL65" s="70">
        <v>0</v>
      </c>
      <c r="AM65" s="70">
        <v>0</v>
      </c>
      <c r="AN65" s="70">
        <v>0</v>
      </c>
      <c r="AO65" s="70">
        <v>0</v>
      </c>
      <c r="AP65" s="70">
        <v>0</v>
      </c>
      <c r="AQ65" s="70">
        <v>0</v>
      </c>
      <c r="AR65" s="70">
        <v>0.119486654922</v>
      </c>
      <c r="AS65" s="70">
        <v>0.15172487982999999</v>
      </c>
      <c r="AT65" s="70">
        <v>0.14079799324200001</v>
      </c>
      <c r="AU65" s="70">
        <v>0.12758908798400001</v>
      </c>
      <c r="AV65" s="70">
        <v>3.4475744566999998E-2</v>
      </c>
      <c r="AW65" s="70">
        <v>4.5629786765999998E-2</v>
      </c>
      <c r="AX65" s="70">
        <v>4.7881863823999997E-2</v>
      </c>
      <c r="AY65" s="70">
        <v>4.8890715313000002E-2</v>
      </c>
      <c r="AZ65" s="70">
        <v>1.5614890602E-2</v>
      </c>
      <c r="BA65" s="70">
        <v>1.5171795268000001E-2</v>
      </c>
      <c r="BB65" s="70">
        <v>1.3334414076999999E-2</v>
      </c>
      <c r="BC65" s="70">
        <v>1.2427337053E-2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5.6651421230999997E-2</v>
      </c>
      <c r="BM65" s="70">
        <v>5.6752726059000003E-2</v>
      </c>
      <c r="BN65" s="70">
        <v>5.9496902184E-2</v>
      </c>
      <c r="BO65" s="70">
        <v>6.2353932628999999E-2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v>0</v>
      </c>
      <c r="BX65" s="70">
        <v>0.184097495572</v>
      </c>
      <c r="BY65" s="70">
        <v>0.184409608452</v>
      </c>
      <c r="BZ65" s="70">
        <v>0.19959550269500001</v>
      </c>
      <c r="CA65" s="70">
        <v>0.201191507145</v>
      </c>
      <c r="CB65" s="70">
        <v>0.290240243693</v>
      </c>
      <c r="CC65" s="70">
        <v>0.29803533107800001</v>
      </c>
      <c r="CD65" s="70">
        <v>0.330823373867</v>
      </c>
      <c r="CE65" s="70">
        <v>0.37415282248499998</v>
      </c>
      <c r="CF65" s="70">
        <v>0</v>
      </c>
      <c r="CG65" s="70">
        <v>0</v>
      </c>
      <c r="CH65" s="70">
        <v>0</v>
      </c>
      <c r="CI65" s="70">
        <v>0</v>
      </c>
      <c r="CJ65" s="70">
        <v>4.6175611399999999E-4</v>
      </c>
      <c r="CK65" s="70">
        <v>3.6504989999999998E-4</v>
      </c>
      <c r="CL65" s="70">
        <v>2.9683890199999998E-4</v>
      </c>
      <c r="CM65" s="70">
        <v>1.62650792E-4</v>
      </c>
    </row>
    <row r="66" spans="1:91" x14ac:dyDescent="0.25">
      <c r="A66" s="72" t="s">
        <v>261</v>
      </c>
      <c r="B66" s="72" t="s">
        <v>43</v>
      </c>
      <c r="C66" s="88">
        <f t="shared" ca="1" si="1"/>
        <v>0</v>
      </c>
      <c r="D66" s="88">
        <f t="shared" ca="1" si="4"/>
        <v>0</v>
      </c>
      <c r="E66" s="88">
        <f t="shared" ca="1" si="4"/>
        <v>2.986794634875E-2</v>
      </c>
      <c r="F66" s="88">
        <f t="shared" ca="1" si="4"/>
        <v>7.8161539E-4</v>
      </c>
      <c r="G66" s="88">
        <f t="shared" ca="1" si="4"/>
        <v>0</v>
      </c>
      <c r="H66" s="88">
        <f t="shared" ca="1" si="4"/>
        <v>3.3917570155250001E-2</v>
      </c>
      <c r="I66" s="88">
        <f t="shared" ca="1" si="4"/>
        <v>6.1270734240750004E-2</v>
      </c>
      <c r="J66" s="88">
        <f t="shared" ca="1" si="4"/>
        <v>1.2029519381E-2</v>
      </c>
      <c r="K66" s="88">
        <f t="shared" ca="1" si="4"/>
        <v>0</v>
      </c>
      <c r="L66" s="88">
        <f t="shared" ca="1" si="4"/>
        <v>0.21312002032900002</v>
      </c>
      <c r="M66" s="88">
        <f t="shared" ca="1" si="4"/>
        <v>0.19803708827325001</v>
      </c>
      <c r="N66" s="88">
        <f t="shared" ca="1" si="4"/>
        <v>0</v>
      </c>
      <c r="O66" s="88">
        <f t="shared" ca="1" si="4"/>
        <v>0</v>
      </c>
      <c r="P66" s="88">
        <f t="shared" ca="1" si="4"/>
        <v>0</v>
      </c>
      <c r="Q66" s="88">
        <f t="shared" ca="1" si="4"/>
        <v>0</v>
      </c>
      <c r="R66" s="88">
        <f t="shared" ca="1" si="4"/>
        <v>0</v>
      </c>
      <c r="S66" s="88">
        <f t="shared" ca="1" si="4"/>
        <v>2.9134906025000002E-4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0</v>
      </c>
      <c r="AE66" s="70">
        <v>0</v>
      </c>
      <c r="AF66" s="70">
        <v>2.6279350244000001E-2</v>
      </c>
      <c r="AG66" s="70">
        <v>2.8997940962999999E-2</v>
      </c>
      <c r="AH66" s="70">
        <v>3.1690495541000001E-2</v>
      </c>
      <c r="AI66" s="70">
        <v>3.2503998647000001E-2</v>
      </c>
      <c r="AJ66" s="70">
        <v>2.6571668829999998E-3</v>
      </c>
      <c r="AK66" s="70">
        <v>4.6929467699999999E-4</v>
      </c>
      <c r="AL66" s="70">
        <v>0</v>
      </c>
      <c r="AM66" s="70">
        <v>0</v>
      </c>
      <c r="AN66" s="70">
        <v>0</v>
      </c>
      <c r="AO66" s="70">
        <v>0</v>
      </c>
      <c r="AP66" s="70">
        <v>0</v>
      </c>
      <c r="AQ66" s="70">
        <v>0</v>
      </c>
      <c r="AR66" s="70">
        <v>2.6313243044000002E-2</v>
      </c>
      <c r="AS66" s="70">
        <v>3.7499296145E-2</v>
      </c>
      <c r="AT66" s="70">
        <v>3.7098067498000001E-2</v>
      </c>
      <c r="AU66" s="70">
        <v>3.4759673934E-2</v>
      </c>
      <c r="AV66" s="70">
        <v>4.2329226891000001E-2</v>
      </c>
      <c r="AW66" s="70">
        <v>6.6062777079000004E-2</v>
      </c>
      <c r="AX66" s="70">
        <v>6.8340927366999996E-2</v>
      </c>
      <c r="AY66" s="70">
        <v>6.8350005625999993E-2</v>
      </c>
      <c r="AZ66" s="70">
        <v>1.2381933979E-2</v>
      </c>
      <c r="BA66" s="70">
        <v>1.350787616E-2</v>
      </c>
      <c r="BB66" s="70">
        <v>1.1523778048E-2</v>
      </c>
      <c r="BC66" s="70">
        <v>1.0704489337E-2</v>
      </c>
      <c r="BD66" s="70">
        <v>0</v>
      </c>
      <c r="BE66" s="70">
        <v>0</v>
      </c>
      <c r="BF66" s="70">
        <v>0</v>
      </c>
      <c r="BG66" s="70">
        <v>0</v>
      </c>
      <c r="BH66" s="70">
        <v>0.21176572016299999</v>
      </c>
      <c r="BI66" s="70">
        <v>0.21081875300399999</v>
      </c>
      <c r="BJ66" s="70">
        <v>0.21580232051600001</v>
      </c>
      <c r="BK66" s="70">
        <v>0.21409328763300001</v>
      </c>
      <c r="BL66" s="70">
        <v>0.185265384698</v>
      </c>
      <c r="BM66" s="70">
        <v>0.19684986300499999</v>
      </c>
      <c r="BN66" s="70">
        <v>0.202980196497</v>
      </c>
      <c r="BO66" s="70">
        <v>0.20705290889299999</v>
      </c>
      <c r="BP66" s="70">
        <v>0</v>
      </c>
      <c r="BQ66" s="70">
        <v>0</v>
      </c>
      <c r="BR66" s="70">
        <v>0</v>
      </c>
      <c r="BS66" s="70">
        <v>0</v>
      </c>
      <c r="BT66" s="70">
        <v>0</v>
      </c>
      <c r="BU66" s="70">
        <v>0</v>
      </c>
      <c r="BV66" s="70">
        <v>0</v>
      </c>
      <c r="BW66" s="70">
        <v>0</v>
      </c>
      <c r="BX66" s="70">
        <v>0</v>
      </c>
      <c r="BY66" s="70">
        <v>0</v>
      </c>
      <c r="BZ66" s="70">
        <v>0</v>
      </c>
      <c r="CA66" s="70">
        <v>0</v>
      </c>
      <c r="CB66" s="70">
        <v>0</v>
      </c>
      <c r="CC66" s="70">
        <v>0</v>
      </c>
      <c r="CD66" s="70">
        <v>0</v>
      </c>
      <c r="CE66" s="70">
        <v>0</v>
      </c>
      <c r="CF66" s="70">
        <v>0</v>
      </c>
      <c r="CG66" s="70">
        <v>0</v>
      </c>
      <c r="CH66" s="70">
        <v>0</v>
      </c>
      <c r="CI66" s="70">
        <v>0</v>
      </c>
      <c r="CJ66" s="70">
        <v>3.89952353E-4</v>
      </c>
      <c r="CK66" s="70">
        <v>3.4670135800000002E-4</v>
      </c>
      <c r="CL66" s="70">
        <v>2.8279625799999998E-4</v>
      </c>
      <c r="CM66" s="70">
        <v>1.4594627200000001E-4</v>
      </c>
    </row>
    <row r="67" spans="1:91" x14ac:dyDescent="0.25">
      <c r="A67" s="72" t="s">
        <v>261</v>
      </c>
      <c r="B67" s="72" t="s">
        <v>44</v>
      </c>
      <c r="C67" s="88">
        <f t="shared" ca="1" si="1"/>
        <v>0</v>
      </c>
      <c r="D67" s="88">
        <f t="shared" ca="1" si="4"/>
        <v>0</v>
      </c>
      <c r="E67" s="88">
        <f t="shared" ca="1" si="4"/>
        <v>1.1688579398500001E-2</v>
      </c>
      <c r="F67" s="88">
        <f t="shared" ca="1" si="4"/>
        <v>0</v>
      </c>
      <c r="G67" s="88">
        <f t="shared" ca="1" si="4"/>
        <v>0</v>
      </c>
      <c r="H67" s="88">
        <f t="shared" ca="1" si="4"/>
        <v>1.511119363825E-2</v>
      </c>
      <c r="I67" s="88">
        <f t="shared" ca="1" si="4"/>
        <v>2.4499003779500001E-2</v>
      </c>
      <c r="J67" s="88">
        <f t="shared" ca="1" si="4"/>
        <v>3.7935373907499997E-3</v>
      </c>
      <c r="K67" s="88">
        <f t="shared" ca="1" si="4"/>
        <v>0</v>
      </c>
      <c r="L67" s="88">
        <f t="shared" ca="1" si="4"/>
        <v>0</v>
      </c>
      <c r="M67" s="88">
        <f t="shared" ca="1" si="4"/>
        <v>2.3780015129E-2</v>
      </c>
      <c r="N67" s="88">
        <f t="shared" ca="1" si="4"/>
        <v>0</v>
      </c>
      <c r="O67" s="88">
        <f t="shared" ca="1" si="4"/>
        <v>0</v>
      </c>
      <c r="P67" s="88">
        <f t="shared" ref="D67:S83" ca="1" si="5">AVERAGE(OFFSET($X67,0,4*P$2-4,1,4))</f>
        <v>0</v>
      </c>
      <c r="Q67" s="88">
        <f t="shared" ca="1" si="5"/>
        <v>0</v>
      </c>
      <c r="R67" s="88">
        <f t="shared" ca="1" si="5"/>
        <v>0</v>
      </c>
      <c r="S67" s="88">
        <f t="shared" ca="1" si="5"/>
        <v>9.5673519749999987E-5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>
        <v>0</v>
      </c>
      <c r="AE67" s="70">
        <v>0</v>
      </c>
      <c r="AF67" s="70">
        <v>1.0215215741000001E-2</v>
      </c>
      <c r="AG67" s="70">
        <v>1.1363760404000001E-2</v>
      </c>
      <c r="AH67" s="70">
        <v>1.2509009125E-2</v>
      </c>
      <c r="AI67" s="70">
        <v>1.2666332323999999E-2</v>
      </c>
      <c r="AJ67" s="70">
        <v>0</v>
      </c>
      <c r="AK67" s="70">
        <v>0</v>
      </c>
      <c r="AL67" s="70">
        <v>0</v>
      </c>
      <c r="AM67" s="70">
        <v>0</v>
      </c>
      <c r="AN67" s="70">
        <v>0</v>
      </c>
      <c r="AO67" s="70">
        <v>0</v>
      </c>
      <c r="AP67" s="70">
        <v>0</v>
      </c>
      <c r="AQ67" s="70">
        <v>0</v>
      </c>
      <c r="AR67" s="70">
        <v>1.1107239254E-2</v>
      </c>
      <c r="AS67" s="70">
        <v>1.7378852103000001E-2</v>
      </c>
      <c r="AT67" s="70">
        <v>1.6770908231000001E-2</v>
      </c>
      <c r="AU67" s="70">
        <v>1.5187774964999999E-2</v>
      </c>
      <c r="AV67" s="70">
        <v>1.7041783912000001E-2</v>
      </c>
      <c r="AW67" s="70">
        <v>2.6395136959999999E-2</v>
      </c>
      <c r="AX67" s="70">
        <v>2.7469943496000002E-2</v>
      </c>
      <c r="AY67" s="70">
        <v>2.7089150749999999E-2</v>
      </c>
      <c r="AZ67" s="70">
        <v>3.9967524129999998E-3</v>
      </c>
      <c r="BA67" s="70">
        <v>4.2435866350000002E-3</v>
      </c>
      <c r="BB67" s="70">
        <v>3.622652451E-3</v>
      </c>
      <c r="BC67" s="70">
        <v>3.311158064E-3</v>
      </c>
      <c r="BD67" s="70">
        <v>0</v>
      </c>
      <c r="BE67" s="70">
        <v>0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2.2422813095999999E-2</v>
      </c>
      <c r="BM67" s="70">
        <v>2.3666102758000001E-2</v>
      </c>
      <c r="BN67" s="70">
        <v>2.4387841258999999E-2</v>
      </c>
      <c r="BO67" s="70">
        <v>2.4643303403E-2</v>
      </c>
      <c r="BP67" s="70">
        <v>0</v>
      </c>
      <c r="BQ67" s="70">
        <v>0</v>
      </c>
      <c r="BR67" s="70">
        <v>0</v>
      </c>
      <c r="BS67" s="70">
        <v>0</v>
      </c>
      <c r="BT67" s="70">
        <v>0</v>
      </c>
      <c r="BU67" s="70">
        <v>0</v>
      </c>
      <c r="BV67" s="70">
        <v>0</v>
      </c>
      <c r="BW67" s="70">
        <v>0</v>
      </c>
      <c r="BX67" s="70">
        <v>0</v>
      </c>
      <c r="BY67" s="70">
        <v>0</v>
      </c>
      <c r="BZ67" s="70">
        <v>0</v>
      </c>
      <c r="CA67" s="70">
        <v>0</v>
      </c>
      <c r="CB67" s="70">
        <v>0</v>
      </c>
      <c r="CC67" s="70">
        <v>0</v>
      </c>
      <c r="CD67" s="70">
        <v>0</v>
      </c>
      <c r="CE67" s="70">
        <v>0</v>
      </c>
      <c r="CF67" s="70">
        <v>0</v>
      </c>
      <c r="CG67" s="70">
        <v>0</v>
      </c>
      <c r="CH67" s="70">
        <v>0</v>
      </c>
      <c r="CI67" s="70">
        <v>0</v>
      </c>
      <c r="CJ67" s="70">
        <v>1.30418485E-4</v>
      </c>
      <c r="CK67" s="70">
        <v>1.12383729E-4</v>
      </c>
      <c r="CL67" s="70">
        <v>9.2344402000000002E-5</v>
      </c>
      <c r="CM67" s="70">
        <v>4.7547462999999997E-5</v>
      </c>
    </row>
    <row r="68" spans="1:91" x14ac:dyDescent="0.25">
      <c r="A68" s="72" t="s">
        <v>261</v>
      </c>
      <c r="B68" s="72" t="s">
        <v>45</v>
      </c>
      <c r="C68" s="88">
        <f t="shared" ca="1" si="1"/>
        <v>4.5792760250000003E-5</v>
      </c>
      <c r="D68" s="88">
        <f t="shared" ca="1" si="5"/>
        <v>5.9096989000000003E-5</v>
      </c>
      <c r="E68" s="88">
        <f t="shared" ca="1" si="5"/>
        <v>3.7443465975000006E-4</v>
      </c>
      <c r="F68" s="88">
        <f t="shared" ca="1" si="5"/>
        <v>1.7576221589999999E-3</v>
      </c>
      <c r="G68" s="88">
        <f t="shared" ca="1" si="5"/>
        <v>0</v>
      </c>
      <c r="H68" s="88">
        <f t="shared" ca="1" si="5"/>
        <v>9.4977164749999988E-5</v>
      </c>
      <c r="I68" s="88">
        <f t="shared" ca="1" si="5"/>
        <v>6.4650806225000003E-4</v>
      </c>
      <c r="J68" s="88">
        <f t="shared" ca="1" si="5"/>
        <v>3.3282687200000003E-4</v>
      </c>
      <c r="K68" s="88">
        <f t="shared" ca="1" si="5"/>
        <v>0</v>
      </c>
      <c r="L68" s="88">
        <f t="shared" ca="1" si="5"/>
        <v>7.1554571775E-4</v>
      </c>
      <c r="M68" s="88">
        <f t="shared" ca="1" si="5"/>
        <v>0</v>
      </c>
      <c r="N68" s="88">
        <f t="shared" ca="1" si="5"/>
        <v>0</v>
      </c>
      <c r="O68" s="88">
        <f t="shared" ca="1" si="5"/>
        <v>0</v>
      </c>
      <c r="P68" s="88">
        <f t="shared" ca="1" si="5"/>
        <v>3.5028950000000003E-5</v>
      </c>
      <c r="Q68" s="88">
        <f t="shared" ca="1" si="5"/>
        <v>5.7362665250000002E-5</v>
      </c>
      <c r="R68" s="88">
        <f t="shared" ca="1" si="5"/>
        <v>0</v>
      </c>
      <c r="S68" s="88">
        <f t="shared" ca="1" si="5"/>
        <v>5.7716837499999999E-6</v>
      </c>
      <c r="X68" s="70">
        <v>8.2583686000000002E-5</v>
      </c>
      <c r="Y68" s="70">
        <v>7.2260136999999997E-5</v>
      </c>
      <c r="Z68" s="70">
        <v>2.8327218000000001E-5</v>
      </c>
      <c r="AA68" s="70">
        <v>0</v>
      </c>
      <c r="AB68" s="70">
        <v>1.05336823E-4</v>
      </c>
      <c r="AC68" s="70">
        <v>9.3916972000000006E-5</v>
      </c>
      <c r="AD68" s="70">
        <v>3.7134161000000001E-5</v>
      </c>
      <c r="AE68" s="70">
        <v>0</v>
      </c>
      <c r="AF68" s="70">
        <v>4.0979074699999999E-4</v>
      </c>
      <c r="AG68" s="70">
        <v>3.8160717200000002E-4</v>
      </c>
      <c r="AH68" s="70">
        <v>3.5415952200000002E-4</v>
      </c>
      <c r="AI68" s="70">
        <v>3.5218119799999999E-4</v>
      </c>
      <c r="AJ68" s="70">
        <v>1.7626103010000001E-3</v>
      </c>
      <c r="AK68" s="70">
        <v>1.899464925E-3</v>
      </c>
      <c r="AL68" s="70">
        <v>1.728926269E-3</v>
      </c>
      <c r="AM68" s="70">
        <v>1.6394871410000001E-3</v>
      </c>
      <c r="AN68" s="70">
        <v>0</v>
      </c>
      <c r="AO68" s="70">
        <v>0</v>
      </c>
      <c r="AP68" s="70">
        <v>0</v>
      </c>
      <c r="AQ68" s="70">
        <v>0</v>
      </c>
      <c r="AR68" s="70">
        <v>3.27657888E-4</v>
      </c>
      <c r="AS68" s="70">
        <v>0</v>
      </c>
      <c r="AT68" s="70">
        <v>1.8542703999999999E-5</v>
      </c>
      <c r="AU68" s="70">
        <v>3.3708067E-5</v>
      </c>
      <c r="AV68" s="70">
        <v>5.4575800899999999E-4</v>
      </c>
      <c r="AW68" s="70">
        <v>7.5017441300000002E-4</v>
      </c>
      <c r="AX68" s="70">
        <v>6.5507318900000005E-4</v>
      </c>
      <c r="AY68" s="70">
        <v>6.3502663799999996E-4</v>
      </c>
      <c r="AZ68" s="70">
        <v>3.2836784400000002E-4</v>
      </c>
      <c r="BA68" s="70">
        <v>3.8945333500000002E-4</v>
      </c>
      <c r="BB68" s="70">
        <v>3.20736872E-4</v>
      </c>
      <c r="BC68" s="70">
        <v>2.9274943700000001E-4</v>
      </c>
      <c r="BD68" s="70">
        <v>0</v>
      </c>
      <c r="BE68" s="70">
        <v>0</v>
      </c>
      <c r="BF68" s="70">
        <v>0</v>
      </c>
      <c r="BG68" s="70">
        <v>0</v>
      </c>
      <c r="BH68" s="70">
        <v>7.9800861600000004E-4</v>
      </c>
      <c r="BI68" s="70">
        <v>7.5090308400000002E-4</v>
      </c>
      <c r="BJ68" s="70">
        <v>6.70640139E-4</v>
      </c>
      <c r="BK68" s="70">
        <v>6.4263103200000004E-4</v>
      </c>
      <c r="BL68" s="70">
        <v>0</v>
      </c>
      <c r="BM68" s="70">
        <v>0</v>
      </c>
      <c r="BN68" s="70">
        <v>0</v>
      </c>
      <c r="BO68" s="70">
        <v>0</v>
      </c>
      <c r="BP68" s="70">
        <v>0</v>
      </c>
      <c r="BQ68" s="70">
        <v>0</v>
      </c>
      <c r="BR68" s="70">
        <v>0</v>
      </c>
      <c r="BS68" s="70">
        <v>0</v>
      </c>
      <c r="BT68" s="70">
        <v>0</v>
      </c>
      <c r="BU68" s="70">
        <v>0</v>
      </c>
      <c r="BV68" s="70">
        <v>0</v>
      </c>
      <c r="BW68" s="70">
        <v>0</v>
      </c>
      <c r="BX68" s="70">
        <v>6.3151112000000005E-5</v>
      </c>
      <c r="BY68" s="70">
        <v>5.5501278999999999E-5</v>
      </c>
      <c r="BZ68" s="70">
        <v>2.1463409E-5</v>
      </c>
      <c r="CA68" s="70">
        <v>0</v>
      </c>
      <c r="CB68" s="70">
        <v>1.0129581200000001E-4</v>
      </c>
      <c r="CC68" s="70">
        <v>9.1642380999999997E-5</v>
      </c>
      <c r="CD68" s="70">
        <v>3.6512467999999999E-5</v>
      </c>
      <c r="CE68" s="70">
        <v>0</v>
      </c>
      <c r="CF68" s="70">
        <v>0</v>
      </c>
      <c r="CG68" s="70">
        <v>0</v>
      </c>
      <c r="CH68" s="70">
        <v>0</v>
      </c>
      <c r="CI68" s="70">
        <v>0</v>
      </c>
      <c r="CJ68" s="70">
        <v>1.1515776E-5</v>
      </c>
      <c r="CK68" s="70">
        <v>1.1570958999999999E-5</v>
      </c>
      <c r="CL68" s="70">
        <v>0</v>
      </c>
      <c r="CM68" s="70">
        <v>0</v>
      </c>
    </row>
    <row r="69" spans="1:91" x14ac:dyDescent="0.25">
      <c r="A69" s="72" t="s">
        <v>261</v>
      </c>
      <c r="B69" s="72" t="s">
        <v>46</v>
      </c>
      <c r="C69" s="88">
        <f t="shared" ref="C69:C95" ca="1" si="6">AVERAGE(OFFSET($X69,0,4*C$2-4,1,4))</f>
        <v>0</v>
      </c>
      <c r="D69" s="88">
        <f t="shared" ca="1" si="5"/>
        <v>6.2847932499999994E-6</v>
      </c>
      <c r="E69" s="88">
        <f t="shared" ca="1" si="5"/>
        <v>0</v>
      </c>
      <c r="F69" s="88">
        <f t="shared" ca="1" si="5"/>
        <v>0</v>
      </c>
      <c r="G69" s="88">
        <f t="shared" ca="1" si="5"/>
        <v>0</v>
      </c>
      <c r="H69" s="88">
        <f t="shared" ca="1" si="5"/>
        <v>6.9616272424999999E-4</v>
      </c>
      <c r="I69" s="88">
        <f t="shared" ca="1" si="5"/>
        <v>0</v>
      </c>
      <c r="J69" s="88">
        <f t="shared" ca="1" si="5"/>
        <v>1.3350856645000001E-3</v>
      </c>
      <c r="K69" s="88">
        <f t="shared" ca="1" si="5"/>
        <v>0</v>
      </c>
      <c r="L69" s="88">
        <f t="shared" ca="1" si="5"/>
        <v>0</v>
      </c>
      <c r="M69" s="88">
        <f t="shared" ca="1" si="5"/>
        <v>5.3055500647499997E-3</v>
      </c>
      <c r="N69" s="88">
        <f t="shared" ca="1" si="5"/>
        <v>0</v>
      </c>
      <c r="O69" s="88">
        <f t="shared" ca="1" si="5"/>
        <v>0</v>
      </c>
      <c r="P69" s="88">
        <f t="shared" ca="1" si="5"/>
        <v>0</v>
      </c>
      <c r="Q69" s="88">
        <f t="shared" ca="1" si="5"/>
        <v>6.0595802499999997E-6</v>
      </c>
      <c r="R69" s="88">
        <f t="shared" ca="1" si="5"/>
        <v>0</v>
      </c>
      <c r="S69" s="88">
        <f t="shared" ca="1" si="5"/>
        <v>3.019470275E-5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2.5139172999999998E-5</v>
      </c>
      <c r="AD69" s="70">
        <v>0</v>
      </c>
      <c r="AE69" s="70">
        <v>0</v>
      </c>
      <c r="AF69" s="70">
        <v>0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  <c r="AL69" s="70">
        <v>0</v>
      </c>
      <c r="AM69" s="70">
        <v>0</v>
      </c>
      <c r="AN69" s="70">
        <v>0</v>
      </c>
      <c r="AO69" s="70">
        <v>0</v>
      </c>
      <c r="AP69" s="70">
        <v>0</v>
      </c>
      <c r="AQ69" s="70">
        <v>0</v>
      </c>
      <c r="AR69" s="70">
        <v>1.4756392299999999E-4</v>
      </c>
      <c r="AS69" s="70">
        <v>4.9472909400000002E-4</v>
      </c>
      <c r="AT69" s="70">
        <v>9.9591748600000004E-4</v>
      </c>
      <c r="AU69" s="70">
        <v>1.146440394E-3</v>
      </c>
      <c r="AV69" s="70">
        <v>0</v>
      </c>
      <c r="AW69" s="70">
        <v>0</v>
      </c>
      <c r="AX69" s="70">
        <v>0</v>
      </c>
      <c r="AY69" s="70">
        <v>0</v>
      </c>
      <c r="AZ69" s="70">
        <v>1.3337095130000001E-3</v>
      </c>
      <c r="BA69" s="70">
        <v>1.4729631730000001E-3</v>
      </c>
      <c r="BB69" s="70">
        <v>1.301664454E-3</v>
      </c>
      <c r="BC69" s="70">
        <v>1.2320055180000001E-3</v>
      </c>
      <c r="BD69" s="70">
        <v>0</v>
      </c>
      <c r="BE69" s="70">
        <v>0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4.8279715519999999E-3</v>
      </c>
      <c r="BM69" s="70">
        <v>5.1671035160000007E-3</v>
      </c>
      <c r="BN69" s="70">
        <v>5.4697462890000003E-3</v>
      </c>
      <c r="BO69" s="70">
        <v>5.7573789019999995E-3</v>
      </c>
      <c r="BP69" s="70">
        <v>0</v>
      </c>
      <c r="BQ69" s="70">
        <v>0</v>
      </c>
      <c r="BR69" s="70">
        <v>0</v>
      </c>
      <c r="BS69" s="70">
        <v>0</v>
      </c>
      <c r="BT69" s="70">
        <v>0</v>
      </c>
      <c r="BU69" s="70">
        <v>0</v>
      </c>
      <c r="BV69" s="70">
        <v>0</v>
      </c>
      <c r="BW69" s="70">
        <v>0</v>
      </c>
      <c r="BX69" s="70">
        <v>0</v>
      </c>
      <c r="BY69" s="70">
        <v>0</v>
      </c>
      <c r="BZ69" s="70">
        <v>0</v>
      </c>
      <c r="CA69" s="70">
        <v>0</v>
      </c>
      <c r="CB69" s="70">
        <v>0</v>
      </c>
      <c r="CC69" s="70">
        <v>2.4238320999999999E-5</v>
      </c>
      <c r="CD69" s="70">
        <v>0</v>
      </c>
      <c r="CE69" s="70">
        <v>0</v>
      </c>
      <c r="CF69" s="70">
        <v>0</v>
      </c>
      <c r="CG69" s="70">
        <v>0</v>
      </c>
      <c r="CH69" s="70">
        <v>0</v>
      </c>
      <c r="CI69" s="70">
        <v>0</v>
      </c>
      <c r="CJ69" s="70">
        <v>4.5343784999999997E-5</v>
      </c>
      <c r="CK69" s="70">
        <v>4.0645526999999996E-5</v>
      </c>
      <c r="CL69" s="70">
        <v>3.4789499E-5</v>
      </c>
      <c r="CM69" s="70">
        <v>0</v>
      </c>
    </row>
    <row r="70" spans="1:91" x14ac:dyDescent="0.25">
      <c r="A70" s="72" t="s">
        <v>261</v>
      </c>
      <c r="B70" s="72" t="s">
        <v>47</v>
      </c>
      <c r="C70" s="88">
        <f t="shared" ca="1" si="6"/>
        <v>3.7358900847499999E-3</v>
      </c>
      <c r="D70" s="88">
        <f t="shared" ca="1" si="5"/>
        <v>4.8362428622499998E-3</v>
      </c>
      <c r="E70" s="88">
        <f t="shared" ca="1" si="5"/>
        <v>4.0637469800000001E-4</v>
      </c>
      <c r="F70" s="88">
        <f t="shared" ca="1" si="5"/>
        <v>4.6489382249999999E-4</v>
      </c>
      <c r="G70" s="88">
        <f t="shared" ca="1" si="5"/>
        <v>0.19465007567099998</v>
      </c>
      <c r="H70" s="88">
        <f t="shared" ca="1" si="5"/>
        <v>5.0209286749999999E-4</v>
      </c>
      <c r="I70" s="88">
        <f t="shared" ca="1" si="5"/>
        <v>5.5817773175000009E-4</v>
      </c>
      <c r="J70" s="88">
        <f t="shared" ca="1" si="5"/>
        <v>1.1762373452500001E-3</v>
      </c>
      <c r="K70" s="88">
        <f t="shared" ca="1" si="5"/>
        <v>0</v>
      </c>
      <c r="L70" s="88">
        <f t="shared" ca="1" si="5"/>
        <v>9.8492107749999995E-5</v>
      </c>
      <c r="M70" s="88">
        <f t="shared" ca="1" si="5"/>
        <v>5.7076364874999997E-4</v>
      </c>
      <c r="N70" s="88">
        <f t="shared" ca="1" si="5"/>
        <v>0</v>
      </c>
      <c r="O70" s="88">
        <f t="shared" ca="1" si="5"/>
        <v>0</v>
      </c>
      <c r="P70" s="88">
        <f t="shared" ca="1" si="5"/>
        <v>2.7087230114999999E-3</v>
      </c>
      <c r="Q70" s="88">
        <f t="shared" ca="1" si="5"/>
        <v>4.5808032162500002E-3</v>
      </c>
      <c r="R70" s="88">
        <f t="shared" ca="1" si="5"/>
        <v>0</v>
      </c>
      <c r="S70" s="88">
        <f t="shared" ca="1" si="5"/>
        <v>3.0135135750000002E-5</v>
      </c>
      <c r="X70" s="70">
        <v>3.322941837E-3</v>
      </c>
      <c r="Y70" s="70">
        <v>3.5290527829999999E-3</v>
      </c>
      <c r="Z70" s="70">
        <v>3.875629596E-3</v>
      </c>
      <c r="AA70" s="70">
        <v>4.2159361229999999E-3</v>
      </c>
      <c r="AB70" s="70">
        <v>4.1993670039999998E-3</v>
      </c>
      <c r="AC70" s="70">
        <v>4.5762588819999997E-3</v>
      </c>
      <c r="AD70" s="70">
        <v>5.0430125559999999E-3</v>
      </c>
      <c r="AE70" s="70">
        <v>5.526333007E-3</v>
      </c>
      <c r="AF70" s="70">
        <v>1.031337434E-3</v>
      </c>
      <c r="AG70" s="70">
        <v>2.8894366100000002E-4</v>
      </c>
      <c r="AH70" s="70">
        <v>1.61173448E-4</v>
      </c>
      <c r="AI70" s="70">
        <v>1.44044249E-4</v>
      </c>
      <c r="AJ70" s="70">
        <v>1.725432708E-3</v>
      </c>
      <c r="AK70" s="70">
        <v>1.34142582E-4</v>
      </c>
      <c r="AL70" s="70">
        <v>0</v>
      </c>
      <c r="AM70" s="70">
        <v>0</v>
      </c>
      <c r="AN70" s="70">
        <v>0.19454361292899999</v>
      </c>
      <c r="AO70" s="70">
        <v>0.19461913689499999</v>
      </c>
      <c r="AP70" s="70">
        <v>0.19465005362599999</v>
      </c>
      <c r="AQ70" s="70">
        <v>0.19478749923399999</v>
      </c>
      <c r="AR70" s="70">
        <v>2.00837147E-3</v>
      </c>
      <c r="AS70" s="70">
        <v>0</v>
      </c>
      <c r="AT70" s="70">
        <v>0</v>
      </c>
      <c r="AU70" s="70">
        <v>0</v>
      </c>
      <c r="AV70" s="70">
        <v>1.210762639E-3</v>
      </c>
      <c r="AW70" s="70">
        <v>5.2881844299999998E-4</v>
      </c>
      <c r="AX70" s="70">
        <v>2.6543638100000002E-4</v>
      </c>
      <c r="AY70" s="70">
        <v>2.2769346399999999E-4</v>
      </c>
      <c r="AZ70" s="70">
        <v>1.21223041E-3</v>
      </c>
      <c r="BA70" s="70">
        <v>1.3154911470000001E-3</v>
      </c>
      <c r="BB70" s="70">
        <v>1.1310541349999999E-3</v>
      </c>
      <c r="BC70" s="70">
        <v>1.0461736889999999E-3</v>
      </c>
      <c r="BD70" s="70">
        <v>0</v>
      </c>
      <c r="BE70" s="70">
        <v>0</v>
      </c>
      <c r="BF70" s="70">
        <v>0</v>
      </c>
      <c r="BG70" s="70">
        <v>0</v>
      </c>
      <c r="BH70" s="70">
        <v>3.7178217399999998E-4</v>
      </c>
      <c r="BI70" s="70">
        <v>2.2186257E-5</v>
      </c>
      <c r="BJ70" s="70">
        <v>0</v>
      </c>
      <c r="BK70" s="70">
        <v>0</v>
      </c>
      <c r="BL70" s="70">
        <v>1.2862992E-5</v>
      </c>
      <c r="BM70" s="70">
        <v>5.3922076399999996E-4</v>
      </c>
      <c r="BN70" s="70">
        <v>8.1844930800000003E-4</v>
      </c>
      <c r="BO70" s="70">
        <v>9.1252153099999995E-4</v>
      </c>
      <c r="BP70" s="70">
        <v>0</v>
      </c>
      <c r="BQ70" s="70">
        <v>0</v>
      </c>
      <c r="BR70" s="70">
        <v>0</v>
      </c>
      <c r="BS70" s="70">
        <v>0</v>
      </c>
      <c r="BT70" s="70">
        <v>0</v>
      </c>
      <c r="BU70" s="70">
        <v>0</v>
      </c>
      <c r="BV70" s="70">
        <v>0</v>
      </c>
      <c r="BW70" s="70">
        <v>0</v>
      </c>
      <c r="BX70" s="70">
        <v>2.5156566900000001E-3</v>
      </c>
      <c r="BY70" s="70">
        <v>2.6979185019999998E-3</v>
      </c>
      <c r="BZ70" s="70">
        <v>2.851628482E-3</v>
      </c>
      <c r="CA70" s="70">
        <v>2.769688372E-3</v>
      </c>
      <c r="CB70" s="70">
        <v>3.9900718179999997E-3</v>
      </c>
      <c r="CC70" s="70">
        <v>4.3845384809999997E-3</v>
      </c>
      <c r="CD70" s="70">
        <v>4.7696880360000001E-3</v>
      </c>
      <c r="CE70" s="70">
        <v>5.1789145300000002E-3</v>
      </c>
      <c r="CF70" s="70">
        <v>0</v>
      </c>
      <c r="CG70" s="70">
        <v>0</v>
      </c>
      <c r="CH70" s="70">
        <v>0</v>
      </c>
      <c r="CI70" s="70">
        <v>0</v>
      </c>
      <c r="CJ70" s="70">
        <v>4.0329310000000001E-5</v>
      </c>
      <c r="CK70" s="70">
        <v>3.5461184000000001E-5</v>
      </c>
      <c r="CL70" s="70">
        <v>2.9424092E-5</v>
      </c>
      <c r="CM70" s="70">
        <v>1.5325957000000001E-5</v>
      </c>
    </row>
    <row r="71" spans="1:91" x14ac:dyDescent="0.25">
      <c r="A71" s="72" t="s">
        <v>261</v>
      </c>
      <c r="B71" s="72" t="s">
        <v>48</v>
      </c>
      <c r="C71" s="88">
        <f t="shared" ca="1" si="6"/>
        <v>3.2334772249999997E-5</v>
      </c>
      <c r="D71" s="88">
        <f t="shared" ca="1" si="5"/>
        <v>4.1668159499999994E-5</v>
      </c>
      <c r="E71" s="88">
        <f t="shared" ca="1" si="5"/>
        <v>2.8930910249999999E-4</v>
      </c>
      <c r="F71" s="88">
        <f t="shared" ca="1" si="5"/>
        <v>1.3433025554999999E-3</v>
      </c>
      <c r="G71" s="88">
        <f t="shared" ca="1" si="5"/>
        <v>0</v>
      </c>
      <c r="H71" s="88">
        <f t="shared" ca="1" si="5"/>
        <v>6.1926568499999995E-5</v>
      </c>
      <c r="I71" s="88">
        <f t="shared" ca="1" si="5"/>
        <v>5.0373002774999997E-4</v>
      </c>
      <c r="J71" s="88">
        <f t="shared" ca="1" si="5"/>
        <v>7.7442433250000012E-5</v>
      </c>
      <c r="K71" s="88">
        <f t="shared" ca="1" si="5"/>
        <v>6.7049983089999994E-3</v>
      </c>
      <c r="L71" s="88">
        <f t="shared" ca="1" si="5"/>
        <v>5.5812112625E-4</v>
      </c>
      <c r="M71" s="88">
        <f t="shared" ca="1" si="5"/>
        <v>0</v>
      </c>
      <c r="N71" s="88">
        <f t="shared" ca="1" si="5"/>
        <v>0</v>
      </c>
      <c r="O71" s="88">
        <f t="shared" ca="1" si="5"/>
        <v>0</v>
      </c>
      <c r="P71" s="88">
        <f t="shared" ca="1" si="5"/>
        <v>2.4664170750000002E-5</v>
      </c>
      <c r="Q71" s="88">
        <f t="shared" ca="1" si="5"/>
        <v>4.0299046250000007E-5</v>
      </c>
      <c r="R71" s="88">
        <f t="shared" ca="1" si="5"/>
        <v>0</v>
      </c>
      <c r="S71" s="88">
        <f t="shared" ca="1" si="5"/>
        <v>0</v>
      </c>
      <c r="X71" s="70">
        <v>5.7184344999999997E-5</v>
      </c>
      <c r="Y71" s="70">
        <v>4.8716812E-5</v>
      </c>
      <c r="Z71" s="70">
        <v>2.3437931999999999E-5</v>
      </c>
      <c r="AA71" s="70">
        <v>0</v>
      </c>
      <c r="AB71" s="70">
        <v>7.2765122999999995E-5</v>
      </c>
      <c r="AC71" s="70">
        <v>6.3226928999999995E-5</v>
      </c>
      <c r="AD71" s="70">
        <v>3.0680586000000001E-5</v>
      </c>
      <c r="AE71" s="70">
        <v>0</v>
      </c>
      <c r="AF71" s="70">
        <v>3.1488857800000001E-4</v>
      </c>
      <c r="AG71" s="70">
        <v>2.7347558199999997E-4</v>
      </c>
      <c r="AH71" s="70">
        <v>2.8190353100000001E-4</v>
      </c>
      <c r="AI71" s="70">
        <v>2.8696871900000002E-4</v>
      </c>
      <c r="AJ71" s="70">
        <v>1.345077893E-3</v>
      </c>
      <c r="AK71" s="70">
        <v>1.3352878049999999E-3</v>
      </c>
      <c r="AL71" s="70">
        <v>1.3675628199999999E-3</v>
      </c>
      <c r="AM71" s="70">
        <v>1.325281704E-3</v>
      </c>
      <c r="AN71" s="70">
        <v>0</v>
      </c>
      <c r="AO71" s="70">
        <v>0</v>
      </c>
      <c r="AP71" s="70">
        <v>0</v>
      </c>
      <c r="AQ71" s="70">
        <v>0</v>
      </c>
      <c r="AR71" s="70">
        <v>2.1358587599999999E-4</v>
      </c>
      <c r="AS71" s="70">
        <v>0</v>
      </c>
      <c r="AT71" s="70">
        <v>1.174079E-5</v>
      </c>
      <c r="AU71" s="70">
        <v>2.2379608E-5</v>
      </c>
      <c r="AV71" s="70">
        <v>4.3548867200000001E-4</v>
      </c>
      <c r="AW71" s="70">
        <v>5.3637108599999999E-4</v>
      </c>
      <c r="AX71" s="70">
        <v>5.2409450400000006E-4</v>
      </c>
      <c r="AY71" s="70">
        <v>5.18965849E-4</v>
      </c>
      <c r="AZ71" s="70">
        <v>2.4653064600000003E-4</v>
      </c>
      <c r="BA71" s="70">
        <v>6.3239087E-5</v>
      </c>
      <c r="BB71" s="70">
        <v>0</v>
      </c>
      <c r="BC71" s="70">
        <v>0</v>
      </c>
      <c r="BD71" s="70">
        <v>7.1878145019999996E-3</v>
      </c>
      <c r="BE71" s="70">
        <v>6.931877417E-3</v>
      </c>
      <c r="BF71" s="70">
        <v>6.4010154420000003E-3</v>
      </c>
      <c r="BG71" s="70">
        <v>6.2992858749999995E-3</v>
      </c>
      <c r="BH71" s="70">
        <v>6.1671246200000005E-4</v>
      </c>
      <c r="BI71" s="70">
        <v>5.3905820199999998E-4</v>
      </c>
      <c r="BJ71" s="70">
        <v>5.4361615800000004E-4</v>
      </c>
      <c r="BK71" s="70">
        <v>5.3309768300000004E-4</v>
      </c>
      <c r="BL71" s="70">
        <v>0</v>
      </c>
      <c r="BM71" s="70">
        <v>0</v>
      </c>
      <c r="BN71" s="70">
        <v>0</v>
      </c>
      <c r="BO71" s="70">
        <v>0</v>
      </c>
      <c r="BP71" s="70">
        <v>0</v>
      </c>
      <c r="BQ71" s="70">
        <v>0</v>
      </c>
      <c r="BR71" s="70">
        <v>0</v>
      </c>
      <c r="BS71" s="70">
        <v>0</v>
      </c>
      <c r="BT71" s="70">
        <v>0</v>
      </c>
      <c r="BU71" s="70">
        <v>0</v>
      </c>
      <c r="BV71" s="70">
        <v>0</v>
      </c>
      <c r="BW71" s="70">
        <v>0</v>
      </c>
      <c r="BX71" s="70">
        <v>4.3588886E-5</v>
      </c>
      <c r="BY71" s="70">
        <v>3.7347617999999997E-5</v>
      </c>
      <c r="BZ71" s="70">
        <v>1.7720178999999999E-5</v>
      </c>
      <c r="CA71" s="70">
        <v>0</v>
      </c>
      <c r="CB71" s="70">
        <v>6.9742833999999999E-5</v>
      </c>
      <c r="CC71" s="70">
        <v>6.1407139000000004E-5</v>
      </c>
      <c r="CD71" s="70">
        <v>3.0046212E-5</v>
      </c>
      <c r="CE71" s="70">
        <v>0</v>
      </c>
      <c r="CF71" s="70">
        <v>0</v>
      </c>
      <c r="CG71" s="70">
        <v>0</v>
      </c>
      <c r="CH71" s="70">
        <v>0</v>
      </c>
      <c r="CI71" s="70">
        <v>0</v>
      </c>
      <c r="CJ71" s="70">
        <v>0</v>
      </c>
      <c r="CK71" s="70">
        <v>0</v>
      </c>
      <c r="CL71" s="70">
        <v>0</v>
      </c>
      <c r="CM71" s="70">
        <v>0</v>
      </c>
    </row>
    <row r="72" spans="1:91" x14ac:dyDescent="0.25">
      <c r="A72" s="72" t="s">
        <v>261</v>
      </c>
      <c r="B72" s="72" t="s">
        <v>49</v>
      </c>
      <c r="C72" s="88">
        <f t="shared" ca="1" si="6"/>
        <v>3.7373370099999997E-4</v>
      </c>
      <c r="D72" s="88">
        <f t="shared" ca="1" si="5"/>
        <v>4.8146330374999999E-4</v>
      </c>
      <c r="E72" s="88">
        <f t="shared" ca="1" si="5"/>
        <v>0</v>
      </c>
      <c r="F72" s="88">
        <f t="shared" ca="1" si="5"/>
        <v>0</v>
      </c>
      <c r="G72" s="88">
        <f t="shared" ca="1" si="5"/>
        <v>0</v>
      </c>
      <c r="H72" s="88">
        <f t="shared" ca="1" si="5"/>
        <v>4.7480210000000001E-6</v>
      </c>
      <c r="I72" s="88">
        <f t="shared" ca="1" si="5"/>
        <v>0</v>
      </c>
      <c r="J72" s="88">
        <f t="shared" ca="1" si="5"/>
        <v>1.3879737484999999E-3</v>
      </c>
      <c r="K72" s="88">
        <f t="shared" ca="1" si="5"/>
        <v>0</v>
      </c>
      <c r="L72" s="88">
        <f t="shared" ca="1" si="5"/>
        <v>0</v>
      </c>
      <c r="M72" s="88">
        <f t="shared" ca="1" si="5"/>
        <v>4.8705500387499993E-3</v>
      </c>
      <c r="N72" s="88">
        <f t="shared" ca="1" si="5"/>
        <v>0</v>
      </c>
      <c r="O72" s="88">
        <f t="shared" ca="1" si="5"/>
        <v>0</v>
      </c>
      <c r="P72" s="88">
        <f t="shared" ca="1" si="5"/>
        <v>2.7987382774999998E-4</v>
      </c>
      <c r="Q72" s="88">
        <f t="shared" ca="1" si="5"/>
        <v>4.6167008174999996E-4</v>
      </c>
      <c r="R72" s="88">
        <f t="shared" ca="1" si="5"/>
        <v>0</v>
      </c>
      <c r="S72" s="88">
        <f t="shared" ca="1" si="5"/>
        <v>3.4639195749999995E-5</v>
      </c>
      <c r="X72" s="70">
        <v>5.1664985099999995E-4</v>
      </c>
      <c r="Y72" s="70">
        <v>5.5910506100000004E-4</v>
      </c>
      <c r="Z72" s="70">
        <v>2.6669793599999998E-4</v>
      </c>
      <c r="AA72" s="70">
        <v>1.5248195599999999E-4</v>
      </c>
      <c r="AB72" s="70">
        <v>6.5273643000000002E-4</v>
      </c>
      <c r="AC72" s="70">
        <v>7.2511753899999996E-4</v>
      </c>
      <c r="AD72" s="70">
        <v>3.4810264300000001E-4</v>
      </c>
      <c r="AE72" s="70">
        <v>1.99896603E-4</v>
      </c>
      <c r="AF72" s="70">
        <v>0</v>
      </c>
      <c r="AG72" s="70">
        <v>0</v>
      </c>
      <c r="AH72" s="70">
        <v>0</v>
      </c>
      <c r="AI72" s="70">
        <v>0</v>
      </c>
      <c r="AJ72" s="70">
        <v>0</v>
      </c>
      <c r="AK72" s="70">
        <v>0</v>
      </c>
      <c r="AL72" s="70">
        <v>0</v>
      </c>
      <c r="AM72" s="70">
        <v>0</v>
      </c>
      <c r="AN72" s="70">
        <v>0</v>
      </c>
      <c r="AO72" s="70">
        <v>0</v>
      </c>
      <c r="AP72" s="70">
        <v>0</v>
      </c>
      <c r="AQ72" s="70">
        <v>0</v>
      </c>
      <c r="AR72" s="70">
        <v>0</v>
      </c>
      <c r="AS72" s="70">
        <v>0</v>
      </c>
      <c r="AT72" s="70">
        <v>0</v>
      </c>
      <c r="AU72" s="70">
        <v>1.8992084E-5</v>
      </c>
      <c r="AV72" s="70">
        <v>0</v>
      </c>
      <c r="AW72" s="70">
        <v>0</v>
      </c>
      <c r="AX72" s="70">
        <v>0</v>
      </c>
      <c r="AY72" s="70">
        <v>0</v>
      </c>
      <c r="AZ72" s="70">
        <v>1.4872543239999999E-3</v>
      </c>
      <c r="BA72" s="70">
        <v>1.5587545510000001E-3</v>
      </c>
      <c r="BB72" s="70">
        <v>1.315401309E-3</v>
      </c>
      <c r="BC72" s="70">
        <v>1.1904848099999999E-3</v>
      </c>
      <c r="BD72" s="70">
        <v>0</v>
      </c>
      <c r="BE72" s="70">
        <v>0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4.8231573489999997E-3</v>
      </c>
      <c r="BM72" s="70">
        <v>4.8141924970000003E-3</v>
      </c>
      <c r="BN72" s="70">
        <v>4.8991096800000003E-3</v>
      </c>
      <c r="BO72" s="70">
        <v>4.9457406290000002E-3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v>0</v>
      </c>
      <c r="BX72" s="70">
        <v>3.8985779000000001E-4</v>
      </c>
      <c r="BY72" s="70">
        <v>4.2852753099999999E-4</v>
      </c>
      <c r="BZ72" s="70">
        <v>2.00095498E-4</v>
      </c>
      <c r="CA72" s="70">
        <v>1.01014492E-4</v>
      </c>
      <c r="CB72" s="70">
        <v>6.2171846800000003E-4</v>
      </c>
      <c r="CC72" s="70">
        <v>7.0110289300000001E-4</v>
      </c>
      <c r="CD72" s="70">
        <v>3.3560378399999998E-4</v>
      </c>
      <c r="CE72" s="70">
        <v>1.88255182E-4</v>
      </c>
      <c r="CF72" s="70">
        <v>0</v>
      </c>
      <c r="CG72" s="70">
        <v>0</v>
      </c>
      <c r="CH72" s="70">
        <v>0</v>
      </c>
      <c r="CI72" s="70">
        <v>0</v>
      </c>
      <c r="CJ72" s="70">
        <v>4.7883495999999999E-5</v>
      </c>
      <c r="CK72" s="70">
        <v>4.0587260000000001E-5</v>
      </c>
      <c r="CL72" s="70">
        <v>3.2857571999999999E-5</v>
      </c>
      <c r="CM72" s="70">
        <v>1.7228455E-5</v>
      </c>
    </row>
    <row r="73" spans="1:91" x14ac:dyDescent="0.25">
      <c r="A73" s="72" t="s">
        <v>261</v>
      </c>
      <c r="B73" s="72" t="s">
        <v>50</v>
      </c>
      <c r="C73" s="88">
        <f t="shared" ca="1" si="6"/>
        <v>0</v>
      </c>
      <c r="D73" s="88">
        <f t="shared" ca="1" si="5"/>
        <v>0</v>
      </c>
      <c r="E73" s="88">
        <f t="shared" ca="1" si="5"/>
        <v>9.9686704315000013E-3</v>
      </c>
      <c r="F73" s="88">
        <f t="shared" ca="1" si="5"/>
        <v>0</v>
      </c>
      <c r="G73" s="88">
        <f t="shared" ca="1" si="5"/>
        <v>0</v>
      </c>
      <c r="H73" s="88">
        <f t="shared" ca="1" si="5"/>
        <v>1.223882074675E-2</v>
      </c>
      <c r="I73" s="88">
        <f t="shared" ca="1" si="5"/>
        <v>1.6068698541749998E-2</v>
      </c>
      <c r="J73" s="88">
        <f t="shared" ca="1" si="5"/>
        <v>2.8561421849999996E-3</v>
      </c>
      <c r="K73" s="88">
        <f t="shared" ca="1" si="5"/>
        <v>0</v>
      </c>
      <c r="L73" s="88">
        <f t="shared" ca="1" si="5"/>
        <v>0</v>
      </c>
      <c r="M73" s="88">
        <f t="shared" ca="1" si="5"/>
        <v>1.60152224085E-2</v>
      </c>
      <c r="N73" s="88">
        <f t="shared" ca="1" si="5"/>
        <v>0</v>
      </c>
      <c r="O73" s="88">
        <f t="shared" ca="1" si="5"/>
        <v>0</v>
      </c>
      <c r="P73" s="88">
        <f t="shared" ca="1" si="5"/>
        <v>0</v>
      </c>
      <c r="Q73" s="88">
        <f t="shared" ca="1" si="5"/>
        <v>0</v>
      </c>
      <c r="R73" s="88">
        <f t="shared" ca="1" si="5"/>
        <v>0</v>
      </c>
      <c r="S73" s="88">
        <f t="shared" ca="1" si="5"/>
        <v>7.0553108000000002E-5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0">
        <v>0</v>
      </c>
      <c r="AF73" s="70">
        <v>8.7228777119999993E-3</v>
      </c>
      <c r="AG73" s="70">
        <v>9.7120913329999999E-3</v>
      </c>
      <c r="AH73" s="70">
        <v>1.067887455E-2</v>
      </c>
      <c r="AI73" s="70">
        <v>1.0760838131000001E-2</v>
      </c>
      <c r="AJ73" s="70">
        <v>0</v>
      </c>
      <c r="AK73" s="70">
        <v>0</v>
      </c>
      <c r="AL73" s="70">
        <v>0</v>
      </c>
      <c r="AM73" s="70">
        <v>0</v>
      </c>
      <c r="AN73" s="70">
        <v>0</v>
      </c>
      <c r="AO73" s="70">
        <v>0</v>
      </c>
      <c r="AP73" s="70">
        <v>0</v>
      </c>
      <c r="AQ73" s="70">
        <v>0</v>
      </c>
      <c r="AR73" s="70">
        <v>9.2939390990000002E-3</v>
      </c>
      <c r="AS73" s="70">
        <v>1.4118782799E-2</v>
      </c>
      <c r="AT73" s="70">
        <v>1.344748787E-2</v>
      </c>
      <c r="AU73" s="70">
        <v>1.2095073219E-2</v>
      </c>
      <c r="AV73" s="70">
        <v>1.1350290483E-2</v>
      </c>
      <c r="AW73" s="70">
        <v>1.7374112561999999E-2</v>
      </c>
      <c r="AX73" s="70">
        <v>1.7952996578000001E-2</v>
      </c>
      <c r="AY73" s="70">
        <v>1.7597394544E-2</v>
      </c>
      <c r="AZ73" s="70">
        <v>3.0371470249999999E-3</v>
      </c>
      <c r="BA73" s="70">
        <v>3.2002671719999999E-3</v>
      </c>
      <c r="BB73" s="70">
        <v>2.7165384929999999E-3</v>
      </c>
      <c r="BC73" s="70">
        <v>2.4706160499999999E-3</v>
      </c>
      <c r="BD73" s="70">
        <v>0</v>
      </c>
      <c r="BE73" s="70">
        <v>0</v>
      </c>
      <c r="BF73" s="70">
        <v>0</v>
      </c>
      <c r="BG73" s="70">
        <v>0</v>
      </c>
      <c r="BH73" s="70">
        <v>0</v>
      </c>
      <c r="BI73" s="70">
        <v>0</v>
      </c>
      <c r="BJ73" s="70">
        <v>0</v>
      </c>
      <c r="BK73" s="70">
        <v>0</v>
      </c>
      <c r="BL73" s="70">
        <v>1.5145326365E-2</v>
      </c>
      <c r="BM73" s="70">
        <v>1.5991248598999998E-2</v>
      </c>
      <c r="BN73" s="70">
        <v>1.6408994331000001E-2</v>
      </c>
      <c r="BO73" s="70">
        <v>1.6515320339000002E-2</v>
      </c>
      <c r="BP73" s="70">
        <v>0</v>
      </c>
      <c r="BQ73" s="70">
        <v>0</v>
      </c>
      <c r="BR73" s="70">
        <v>0</v>
      </c>
      <c r="BS73" s="70">
        <v>0</v>
      </c>
      <c r="BT73" s="70">
        <v>0</v>
      </c>
      <c r="BU73" s="70">
        <v>0</v>
      </c>
      <c r="BV73" s="70">
        <v>0</v>
      </c>
      <c r="BW73" s="70">
        <v>0</v>
      </c>
      <c r="BX73" s="70">
        <v>0</v>
      </c>
      <c r="BY73" s="70">
        <v>0</v>
      </c>
      <c r="BZ73" s="70">
        <v>0</v>
      </c>
      <c r="CA73" s="70">
        <v>0</v>
      </c>
      <c r="CB73" s="70">
        <v>0</v>
      </c>
      <c r="CC73" s="70">
        <v>0</v>
      </c>
      <c r="CD73" s="70">
        <v>0</v>
      </c>
      <c r="CE73" s="70">
        <v>0</v>
      </c>
      <c r="CF73" s="70">
        <v>0</v>
      </c>
      <c r="CG73" s="70">
        <v>0</v>
      </c>
      <c r="CH73" s="70">
        <v>0</v>
      </c>
      <c r="CI73" s="70">
        <v>0</v>
      </c>
      <c r="CJ73" s="70">
        <v>9.6794921999999997E-5</v>
      </c>
      <c r="CK73" s="70">
        <v>8.2733074999999994E-5</v>
      </c>
      <c r="CL73" s="70">
        <v>6.7712855000000004E-5</v>
      </c>
      <c r="CM73" s="70">
        <v>3.4971580000000001E-5</v>
      </c>
    </row>
    <row r="74" spans="1:91" x14ac:dyDescent="0.25">
      <c r="A74" s="72" t="s">
        <v>261</v>
      </c>
      <c r="B74" s="72" t="s">
        <v>51</v>
      </c>
      <c r="C74" s="88">
        <f t="shared" ca="1" si="6"/>
        <v>0</v>
      </c>
      <c r="D74" s="88">
        <f t="shared" ca="1" si="5"/>
        <v>0</v>
      </c>
      <c r="E74" s="88">
        <f t="shared" ca="1" si="5"/>
        <v>0</v>
      </c>
      <c r="F74" s="88">
        <f t="shared" ca="1" si="5"/>
        <v>0</v>
      </c>
      <c r="G74" s="88">
        <f t="shared" ca="1" si="5"/>
        <v>0</v>
      </c>
      <c r="H74" s="88">
        <f t="shared" ca="1" si="5"/>
        <v>3.2261867185000002E-3</v>
      </c>
      <c r="I74" s="88">
        <f t="shared" ca="1" si="5"/>
        <v>0</v>
      </c>
      <c r="J74" s="88">
        <f t="shared" ca="1" si="5"/>
        <v>2.1321022925000002E-3</v>
      </c>
      <c r="K74" s="88">
        <f t="shared" ca="1" si="5"/>
        <v>0</v>
      </c>
      <c r="L74" s="88">
        <f t="shared" ca="1" si="5"/>
        <v>0</v>
      </c>
      <c r="M74" s="88">
        <f t="shared" ca="1" si="5"/>
        <v>9.4941934992500004E-3</v>
      </c>
      <c r="N74" s="88">
        <f t="shared" ca="1" si="5"/>
        <v>0</v>
      </c>
      <c r="O74" s="88">
        <f t="shared" ca="1" si="5"/>
        <v>0</v>
      </c>
      <c r="P74" s="88">
        <f t="shared" ca="1" si="5"/>
        <v>0</v>
      </c>
      <c r="Q74" s="88">
        <f t="shared" ca="1" si="5"/>
        <v>0</v>
      </c>
      <c r="R74" s="88">
        <f t="shared" ca="1" si="5"/>
        <v>0</v>
      </c>
      <c r="S74" s="88">
        <f t="shared" ca="1" si="5"/>
        <v>5.2190971250000002E-5</v>
      </c>
      <c r="X74" s="70">
        <v>0</v>
      </c>
      <c r="Y74" s="70">
        <v>0</v>
      </c>
      <c r="Z74" s="70">
        <v>0</v>
      </c>
      <c r="AA74" s="70">
        <v>0</v>
      </c>
      <c r="AB74" s="70">
        <v>0</v>
      </c>
      <c r="AC74" s="70">
        <v>0</v>
      </c>
      <c r="AD74" s="70">
        <v>0</v>
      </c>
      <c r="AE74" s="70">
        <v>0</v>
      </c>
      <c r="AF74" s="70">
        <v>0</v>
      </c>
      <c r="AG74" s="70">
        <v>0</v>
      </c>
      <c r="AH74" s="70">
        <v>0</v>
      </c>
      <c r="AI74" s="70">
        <v>0</v>
      </c>
      <c r="AJ74" s="70">
        <v>0</v>
      </c>
      <c r="AK74" s="70">
        <v>0</v>
      </c>
      <c r="AL74" s="70">
        <v>0</v>
      </c>
      <c r="AM74" s="70">
        <v>0</v>
      </c>
      <c r="AN74" s="70">
        <v>0</v>
      </c>
      <c r="AO74" s="70">
        <v>0</v>
      </c>
      <c r="AP74" s="70">
        <v>0</v>
      </c>
      <c r="AQ74" s="70">
        <v>0</v>
      </c>
      <c r="AR74" s="70">
        <v>1.492731054E-3</v>
      </c>
      <c r="AS74" s="70">
        <v>3.5561892249999999E-3</v>
      </c>
      <c r="AT74" s="70">
        <v>4.0129497230000002E-3</v>
      </c>
      <c r="AU74" s="70">
        <v>3.8428768719999998E-3</v>
      </c>
      <c r="AV74" s="70">
        <v>0</v>
      </c>
      <c r="AW74" s="70">
        <v>0</v>
      </c>
      <c r="AX74" s="70">
        <v>0</v>
      </c>
      <c r="AY74" s="70">
        <v>0</v>
      </c>
      <c r="AZ74" s="70">
        <v>2.2425465360000002E-3</v>
      </c>
      <c r="BA74" s="70">
        <v>2.3905714680000001E-3</v>
      </c>
      <c r="BB74" s="70">
        <v>2.039738264E-3</v>
      </c>
      <c r="BC74" s="70">
        <v>1.855552902E-3</v>
      </c>
      <c r="BD74" s="70">
        <v>0</v>
      </c>
      <c r="BE74" s="70">
        <v>0</v>
      </c>
      <c r="BF74" s="70">
        <v>0</v>
      </c>
      <c r="BG74" s="70">
        <v>0</v>
      </c>
      <c r="BH74" s="70">
        <v>0</v>
      </c>
      <c r="BI74" s="70">
        <v>0</v>
      </c>
      <c r="BJ74" s="70">
        <v>0</v>
      </c>
      <c r="BK74" s="70">
        <v>0</v>
      </c>
      <c r="BL74" s="70">
        <v>9.1180810770000002E-3</v>
      </c>
      <c r="BM74" s="70">
        <v>9.4462156669999995E-3</v>
      </c>
      <c r="BN74" s="70">
        <v>9.656338825000001E-3</v>
      </c>
      <c r="BO74" s="70">
        <v>9.7561384279999993E-3</v>
      </c>
      <c r="BP74" s="70">
        <v>0</v>
      </c>
      <c r="BQ74" s="70">
        <v>0</v>
      </c>
      <c r="BR74" s="70">
        <v>0</v>
      </c>
      <c r="BS74" s="70">
        <v>0</v>
      </c>
      <c r="BT74" s="70">
        <v>0</v>
      </c>
      <c r="BU74" s="70">
        <v>0</v>
      </c>
      <c r="BV74" s="70">
        <v>0</v>
      </c>
      <c r="BW74" s="70">
        <v>0</v>
      </c>
      <c r="BX74" s="70">
        <v>0</v>
      </c>
      <c r="BY74" s="70">
        <v>0</v>
      </c>
      <c r="BZ74" s="70">
        <v>0</v>
      </c>
      <c r="CA74" s="70">
        <v>0</v>
      </c>
      <c r="CB74" s="70">
        <v>0</v>
      </c>
      <c r="CC74" s="70">
        <v>0</v>
      </c>
      <c r="CD74" s="70">
        <v>0</v>
      </c>
      <c r="CE74" s="70">
        <v>0</v>
      </c>
      <c r="CF74" s="70">
        <v>0</v>
      </c>
      <c r="CG74" s="70">
        <v>0</v>
      </c>
      <c r="CH74" s="70">
        <v>0</v>
      </c>
      <c r="CI74" s="70">
        <v>0</v>
      </c>
      <c r="CJ74" s="70">
        <v>7.1791790000000005E-5</v>
      </c>
      <c r="CK74" s="70">
        <v>6.1445350999999999E-5</v>
      </c>
      <c r="CL74" s="70">
        <v>4.9852826000000003E-5</v>
      </c>
      <c r="CM74" s="70">
        <v>2.5673918000000001E-5</v>
      </c>
    </row>
    <row r="75" spans="1:91" x14ac:dyDescent="0.25">
      <c r="A75" s="72" t="s">
        <v>261</v>
      </c>
      <c r="B75" s="72" t="s">
        <v>52</v>
      </c>
      <c r="C75" s="88">
        <f t="shared" ca="1" si="6"/>
        <v>2.95420424E-4</v>
      </c>
      <c r="D75" s="88">
        <f t="shared" ca="1" si="5"/>
        <v>3.8090000224999998E-4</v>
      </c>
      <c r="E75" s="88">
        <f t="shared" ca="1" si="5"/>
        <v>0</v>
      </c>
      <c r="F75" s="88">
        <f t="shared" ca="1" si="5"/>
        <v>0</v>
      </c>
      <c r="G75" s="88">
        <f t="shared" ca="1" si="5"/>
        <v>0</v>
      </c>
      <c r="H75" s="88">
        <f t="shared" ca="1" si="5"/>
        <v>3.4051744999999999E-6</v>
      </c>
      <c r="I75" s="88">
        <f t="shared" ca="1" si="5"/>
        <v>0</v>
      </c>
      <c r="J75" s="88">
        <f t="shared" ca="1" si="5"/>
        <v>1.1105483470000002E-3</v>
      </c>
      <c r="K75" s="88">
        <f t="shared" ca="1" si="5"/>
        <v>0</v>
      </c>
      <c r="L75" s="88">
        <f t="shared" ca="1" si="5"/>
        <v>0</v>
      </c>
      <c r="M75" s="88">
        <f t="shared" ca="1" si="5"/>
        <v>3.9331394507500003E-3</v>
      </c>
      <c r="N75" s="88">
        <f t="shared" ca="1" si="5"/>
        <v>0</v>
      </c>
      <c r="O75" s="88">
        <f t="shared" ca="1" si="5"/>
        <v>0</v>
      </c>
      <c r="P75" s="88">
        <f t="shared" ca="1" si="5"/>
        <v>2.2078877900000003E-4</v>
      </c>
      <c r="Q75" s="88">
        <f t="shared" ca="1" si="5"/>
        <v>3.6540821250000003E-4</v>
      </c>
      <c r="R75" s="88">
        <f t="shared" ca="1" si="5"/>
        <v>0</v>
      </c>
      <c r="S75" s="88">
        <f t="shared" ca="1" si="5"/>
        <v>2.1560434750000001E-5</v>
      </c>
      <c r="X75" s="70">
        <v>3.88588052E-4</v>
      </c>
      <c r="Y75" s="70">
        <v>4.3377296199999997E-4</v>
      </c>
      <c r="Z75" s="70">
        <v>2.2402766500000001E-4</v>
      </c>
      <c r="AA75" s="70">
        <v>1.3529301699999999E-4</v>
      </c>
      <c r="AB75" s="70">
        <v>4.9091209199999999E-4</v>
      </c>
      <c r="AC75" s="70">
        <v>5.62727666E-4</v>
      </c>
      <c r="AD75" s="70">
        <v>2.92562234E-4</v>
      </c>
      <c r="AE75" s="70">
        <v>1.7739801700000001E-4</v>
      </c>
      <c r="AF75" s="70">
        <v>0</v>
      </c>
      <c r="AG75" s="70">
        <v>0</v>
      </c>
      <c r="AH75" s="70">
        <v>0</v>
      </c>
      <c r="AI75" s="70">
        <v>0</v>
      </c>
      <c r="AJ75" s="70">
        <v>0</v>
      </c>
      <c r="AK75" s="70">
        <v>0</v>
      </c>
      <c r="AL75" s="70">
        <v>0</v>
      </c>
      <c r="AM75" s="70">
        <v>0</v>
      </c>
      <c r="AN75" s="70">
        <v>0</v>
      </c>
      <c r="AO75" s="70">
        <v>0</v>
      </c>
      <c r="AP75" s="70">
        <v>0</v>
      </c>
      <c r="AQ75" s="70">
        <v>0</v>
      </c>
      <c r="AR75" s="70">
        <v>0</v>
      </c>
      <c r="AS75" s="70">
        <v>0</v>
      </c>
      <c r="AT75" s="70">
        <v>0</v>
      </c>
      <c r="AU75" s="70">
        <v>1.3620697999999999E-5</v>
      </c>
      <c r="AV75" s="70">
        <v>0</v>
      </c>
      <c r="AW75" s="70">
        <v>0</v>
      </c>
      <c r="AX75" s="70">
        <v>0</v>
      </c>
      <c r="AY75" s="70">
        <v>0</v>
      </c>
      <c r="AZ75" s="70">
        <v>1.0940376180000001E-3</v>
      </c>
      <c r="BA75" s="70">
        <v>1.218481151E-3</v>
      </c>
      <c r="BB75" s="70">
        <v>1.0859002649999999E-3</v>
      </c>
      <c r="BC75" s="70">
        <v>1.043774354E-3</v>
      </c>
      <c r="BD75" s="70">
        <v>0</v>
      </c>
      <c r="BE75" s="70">
        <v>0</v>
      </c>
      <c r="BF75" s="70">
        <v>0</v>
      </c>
      <c r="BG75" s="70">
        <v>0</v>
      </c>
      <c r="BH75" s="70">
        <v>0</v>
      </c>
      <c r="BI75" s="70">
        <v>0</v>
      </c>
      <c r="BJ75" s="70">
        <v>0</v>
      </c>
      <c r="BK75" s="70">
        <v>0</v>
      </c>
      <c r="BL75" s="70">
        <v>3.5639191640000002E-3</v>
      </c>
      <c r="BM75" s="70">
        <v>3.7757586019999999E-3</v>
      </c>
      <c r="BN75" s="70">
        <v>4.0491974369999996E-3</v>
      </c>
      <c r="BO75" s="70">
        <v>4.3436826E-3</v>
      </c>
      <c r="BP75" s="70">
        <v>0</v>
      </c>
      <c r="BQ75" s="70">
        <v>0</v>
      </c>
      <c r="BR75" s="70">
        <v>0</v>
      </c>
      <c r="BS75" s="70">
        <v>0</v>
      </c>
      <c r="BT75" s="70">
        <v>0</v>
      </c>
      <c r="BU75" s="70">
        <v>0</v>
      </c>
      <c r="BV75" s="70">
        <v>0</v>
      </c>
      <c r="BW75" s="70">
        <v>0</v>
      </c>
      <c r="BX75" s="70">
        <v>2.9310406800000003E-4</v>
      </c>
      <c r="BY75" s="70">
        <v>3.3248987800000001E-4</v>
      </c>
      <c r="BZ75" s="70">
        <v>1.6796695300000001E-4</v>
      </c>
      <c r="CA75" s="70">
        <v>8.9594216999999997E-5</v>
      </c>
      <c r="CB75" s="70">
        <v>4.6773249199999999E-4</v>
      </c>
      <c r="CC75" s="70">
        <v>5.4425721000000006E-4</v>
      </c>
      <c r="CD75" s="70">
        <v>2.8246373499999999E-4</v>
      </c>
      <c r="CE75" s="70">
        <v>1.6717941300000002E-4</v>
      </c>
      <c r="CF75" s="70">
        <v>0</v>
      </c>
      <c r="CG75" s="70">
        <v>0</v>
      </c>
      <c r="CH75" s="70">
        <v>0</v>
      </c>
      <c r="CI75" s="70">
        <v>0</v>
      </c>
      <c r="CJ75" s="70">
        <v>2.7775688999999999E-5</v>
      </c>
      <c r="CK75" s="70">
        <v>2.4988548000000001E-5</v>
      </c>
      <c r="CL75" s="70">
        <v>2.1577423000000001E-5</v>
      </c>
      <c r="CM75" s="70">
        <v>1.1900079000000001E-5</v>
      </c>
    </row>
    <row r="76" spans="1:91" x14ac:dyDescent="0.25">
      <c r="A76" s="72" t="s">
        <v>261</v>
      </c>
      <c r="B76" s="72" t="s">
        <v>53</v>
      </c>
      <c r="C76" s="88">
        <f t="shared" ca="1" si="6"/>
        <v>0.13213556650475</v>
      </c>
      <c r="D76" s="88">
        <f t="shared" ca="1" si="5"/>
        <v>0</v>
      </c>
      <c r="E76" s="88">
        <f t="shared" ca="1" si="5"/>
        <v>7.48382304625E-3</v>
      </c>
      <c r="F76" s="88">
        <f t="shared" ca="1" si="5"/>
        <v>0</v>
      </c>
      <c r="G76" s="88">
        <f t="shared" ca="1" si="5"/>
        <v>0</v>
      </c>
      <c r="H76" s="88">
        <f t="shared" ca="1" si="5"/>
        <v>1.9234537399500002E-2</v>
      </c>
      <c r="I76" s="88">
        <f t="shared" ca="1" si="5"/>
        <v>1.2021931598999998E-2</v>
      </c>
      <c r="J76" s="88">
        <f t="shared" ca="1" si="5"/>
        <v>2.7391018557500002E-3</v>
      </c>
      <c r="K76" s="88">
        <f t="shared" ca="1" si="5"/>
        <v>0</v>
      </c>
      <c r="L76" s="88">
        <f t="shared" ca="1" si="5"/>
        <v>0</v>
      </c>
      <c r="M76" s="88">
        <f t="shared" ca="1" si="5"/>
        <v>1.3438003789249999E-2</v>
      </c>
      <c r="N76" s="88">
        <f t="shared" ca="1" si="5"/>
        <v>0</v>
      </c>
      <c r="O76" s="88">
        <f t="shared" ca="1" si="5"/>
        <v>0</v>
      </c>
      <c r="P76" s="88">
        <f t="shared" ca="1" si="5"/>
        <v>0</v>
      </c>
      <c r="Q76" s="88">
        <f t="shared" ca="1" si="5"/>
        <v>0</v>
      </c>
      <c r="R76" s="88">
        <f t="shared" ca="1" si="5"/>
        <v>0</v>
      </c>
      <c r="S76" s="88">
        <f t="shared" ca="1" si="5"/>
        <v>6.795299349999999E-5</v>
      </c>
      <c r="X76" s="70">
        <v>0.117077855151</v>
      </c>
      <c r="Y76" s="70">
        <v>0.12551882001299999</v>
      </c>
      <c r="Z76" s="70">
        <v>0.134481886242</v>
      </c>
      <c r="AA76" s="70">
        <v>0.15146370461299999</v>
      </c>
      <c r="AB76" s="70">
        <v>0</v>
      </c>
      <c r="AC76" s="70">
        <v>0</v>
      </c>
      <c r="AD76" s="70">
        <v>0</v>
      </c>
      <c r="AE76" s="70">
        <v>0</v>
      </c>
      <c r="AF76" s="70">
        <v>6.6882015330000004E-3</v>
      </c>
      <c r="AG76" s="70">
        <v>7.3523486559999999E-3</v>
      </c>
      <c r="AH76" s="70">
        <v>7.8352846009999994E-3</v>
      </c>
      <c r="AI76" s="70">
        <v>8.0594573950000005E-3</v>
      </c>
      <c r="AJ76" s="70">
        <v>0</v>
      </c>
      <c r="AK76" s="70">
        <v>0</v>
      </c>
      <c r="AL76" s="70">
        <v>0</v>
      </c>
      <c r="AM76" s="70">
        <v>0</v>
      </c>
      <c r="AN76" s="70">
        <v>0</v>
      </c>
      <c r="AO76" s="70">
        <v>0</v>
      </c>
      <c r="AP76" s="70">
        <v>0</v>
      </c>
      <c r="AQ76" s="70">
        <v>0</v>
      </c>
      <c r="AR76" s="70">
        <v>1.5717781725000001E-2</v>
      </c>
      <c r="AS76" s="70">
        <v>2.2586636861000001E-2</v>
      </c>
      <c r="AT76" s="70">
        <v>2.02606629E-2</v>
      </c>
      <c r="AU76" s="70">
        <v>1.8373068111999999E-2</v>
      </c>
      <c r="AV76" s="70">
        <v>8.6811800420000008E-3</v>
      </c>
      <c r="AW76" s="70">
        <v>1.3141832789E-2</v>
      </c>
      <c r="AX76" s="70">
        <v>1.3130806334E-2</v>
      </c>
      <c r="AY76" s="70">
        <v>1.3133907231000001E-2</v>
      </c>
      <c r="AZ76" s="70">
        <v>2.887452314E-3</v>
      </c>
      <c r="BA76" s="70">
        <v>3.0957839470000001E-3</v>
      </c>
      <c r="BB76" s="70">
        <v>2.5751549129999999E-3</v>
      </c>
      <c r="BC76" s="70">
        <v>2.3980162490000001E-3</v>
      </c>
      <c r="BD76" s="70">
        <v>0</v>
      </c>
      <c r="BE76" s="70">
        <v>0</v>
      </c>
      <c r="BF76" s="70">
        <v>0</v>
      </c>
      <c r="BG76" s="70">
        <v>0</v>
      </c>
      <c r="BH76" s="70">
        <v>0</v>
      </c>
      <c r="BI76" s="70">
        <v>0</v>
      </c>
      <c r="BJ76" s="70">
        <v>0</v>
      </c>
      <c r="BK76" s="70">
        <v>0</v>
      </c>
      <c r="BL76" s="70">
        <v>1.2671808337999999E-2</v>
      </c>
      <c r="BM76" s="70">
        <v>1.3596334437E-2</v>
      </c>
      <c r="BN76" s="70">
        <v>1.352879668E-2</v>
      </c>
      <c r="BO76" s="70">
        <v>1.3955075702000001E-2</v>
      </c>
      <c r="BP76" s="70">
        <v>0</v>
      </c>
      <c r="BQ76" s="70">
        <v>0</v>
      </c>
      <c r="BR76" s="70">
        <v>0</v>
      </c>
      <c r="BS76" s="70">
        <v>0</v>
      </c>
      <c r="BT76" s="70">
        <v>0</v>
      </c>
      <c r="BU76" s="70">
        <v>0</v>
      </c>
      <c r="BV76" s="70">
        <v>0</v>
      </c>
      <c r="BW76" s="70">
        <v>0</v>
      </c>
      <c r="BX76" s="70">
        <v>0</v>
      </c>
      <c r="BY76" s="70">
        <v>0</v>
      </c>
      <c r="BZ76" s="70">
        <v>0</v>
      </c>
      <c r="CA76" s="70">
        <v>0</v>
      </c>
      <c r="CB76" s="70">
        <v>0</v>
      </c>
      <c r="CC76" s="70">
        <v>0</v>
      </c>
      <c r="CD76" s="70">
        <v>0</v>
      </c>
      <c r="CE76" s="70">
        <v>0</v>
      </c>
      <c r="CF76" s="70">
        <v>0</v>
      </c>
      <c r="CG76" s="70">
        <v>0</v>
      </c>
      <c r="CH76" s="70">
        <v>0</v>
      </c>
      <c r="CI76" s="70">
        <v>0</v>
      </c>
      <c r="CJ76" s="70">
        <v>9.3104382999999996E-5</v>
      </c>
      <c r="CK76" s="70">
        <v>8.1241646999999993E-5</v>
      </c>
      <c r="CL76" s="70">
        <v>6.3664758999999995E-5</v>
      </c>
      <c r="CM76" s="70">
        <v>3.3801185000000003E-5</v>
      </c>
    </row>
    <row r="77" spans="1:91" x14ac:dyDescent="0.25">
      <c r="A77" s="72" t="s">
        <v>261</v>
      </c>
      <c r="B77" s="72" t="s">
        <v>54</v>
      </c>
      <c r="C77" s="88">
        <f t="shared" ca="1" si="6"/>
        <v>9.26104365E-5</v>
      </c>
      <c r="D77" s="88">
        <f t="shared" ca="1" si="5"/>
        <v>1.1942455499999999E-4</v>
      </c>
      <c r="E77" s="88">
        <f t="shared" ca="1" si="5"/>
        <v>7.7720291324999999E-4</v>
      </c>
      <c r="F77" s="88">
        <f t="shared" ca="1" si="5"/>
        <v>3.6202895355000003E-3</v>
      </c>
      <c r="G77" s="88">
        <f t="shared" ca="1" si="5"/>
        <v>0</v>
      </c>
      <c r="H77" s="88">
        <f t="shared" ca="1" si="5"/>
        <v>1.8754313499999998E-4</v>
      </c>
      <c r="I77" s="88">
        <f t="shared" ca="1" si="5"/>
        <v>1.3431788444999999E-3</v>
      </c>
      <c r="J77" s="88">
        <f t="shared" ca="1" si="5"/>
        <v>7.1116688925000008E-4</v>
      </c>
      <c r="K77" s="88">
        <f t="shared" ca="1" si="5"/>
        <v>0</v>
      </c>
      <c r="L77" s="88">
        <f t="shared" ca="1" si="5"/>
        <v>1.4764490067500002E-3</v>
      </c>
      <c r="M77" s="88">
        <f t="shared" ca="1" si="5"/>
        <v>0</v>
      </c>
      <c r="N77" s="88">
        <f t="shared" ca="1" si="5"/>
        <v>0</v>
      </c>
      <c r="O77" s="88">
        <f t="shared" ca="1" si="5"/>
        <v>0</v>
      </c>
      <c r="P77" s="88">
        <f t="shared" ca="1" si="5"/>
        <v>6.7958886249999998E-5</v>
      </c>
      <c r="Q77" s="88">
        <f t="shared" ca="1" si="5"/>
        <v>1.1547049450000001E-4</v>
      </c>
      <c r="R77" s="88">
        <f t="shared" ca="1" si="5"/>
        <v>0</v>
      </c>
      <c r="S77" s="88">
        <f t="shared" ca="1" si="5"/>
        <v>1.5011427E-5</v>
      </c>
      <c r="X77" s="70">
        <v>1.6176143500000001E-4</v>
      </c>
      <c r="Y77" s="70">
        <v>1.34167714E-4</v>
      </c>
      <c r="Z77" s="70">
        <v>6.0253259000000002E-5</v>
      </c>
      <c r="AA77" s="70">
        <v>1.4259338E-5</v>
      </c>
      <c r="AB77" s="70">
        <v>2.0587571599999999E-4</v>
      </c>
      <c r="AC77" s="70">
        <v>1.7413214500000001E-4</v>
      </c>
      <c r="AD77" s="70">
        <v>7.8916655999999996E-5</v>
      </c>
      <c r="AE77" s="70">
        <v>1.8773703000000001E-5</v>
      </c>
      <c r="AF77" s="70">
        <v>8.6528258600000003E-4</v>
      </c>
      <c r="AG77" s="70">
        <v>7.3747366400000005E-4</v>
      </c>
      <c r="AH77" s="70">
        <v>7.5128706299999997E-4</v>
      </c>
      <c r="AI77" s="70">
        <v>7.5476834E-4</v>
      </c>
      <c r="AJ77" s="70">
        <v>3.6915920680000002E-3</v>
      </c>
      <c r="AK77" s="70">
        <v>3.6110794090000002E-3</v>
      </c>
      <c r="AL77" s="70">
        <v>3.6671543019999998E-3</v>
      </c>
      <c r="AM77" s="70">
        <v>3.5113323630000001E-3</v>
      </c>
      <c r="AN77" s="70">
        <v>0</v>
      </c>
      <c r="AO77" s="70">
        <v>0</v>
      </c>
      <c r="AP77" s="70">
        <v>0</v>
      </c>
      <c r="AQ77" s="70">
        <v>0</v>
      </c>
      <c r="AR77" s="70">
        <v>6.2651652100000001E-4</v>
      </c>
      <c r="AS77" s="70">
        <v>1.4171282E-5</v>
      </c>
      <c r="AT77" s="70">
        <v>3.8219171000000002E-5</v>
      </c>
      <c r="AU77" s="70">
        <v>7.1265566000000005E-5</v>
      </c>
      <c r="AV77" s="70">
        <v>1.178608276E-3</v>
      </c>
      <c r="AW77" s="70">
        <v>1.4432277899999999E-3</v>
      </c>
      <c r="AX77" s="70">
        <v>1.389945622E-3</v>
      </c>
      <c r="AY77" s="70">
        <v>1.36093369E-3</v>
      </c>
      <c r="AZ77" s="70">
        <v>7.4379571499999996E-4</v>
      </c>
      <c r="BA77" s="70">
        <v>7.9063822500000005E-4</v>
      </c>
      <c r="BB77" s="70">
        <v>6.8177909500000003E-4</v>
      </c>
      <c r="BC77" s="70">
        <v>6.2845452200000005E-4</v>
      </c>
      <c r="BD77" s="70">
        <v>0</v>
      </c>
      <c r="BE77" s="70">
        <v>0</v>
      </c>
      <c r="BF77" s="70">
        <v>0</v>
      </c>
      <c r="BG77" s="70">
        <v>0</v>
      </c>
      <c r="BH77" s="70">
        <v>1.6772434450000001E-3</v>
      </c>
      <c r="BI77" s="70">
        <v>1.4306626450000001E-3</v>
      </c>
      <c r="BJ77" s="70">
        <v>1.4217934600000001E-3</v>
      </c>
      <c r="BK77" s="70">
        <v>1.3760964770000001E-3</v>
      </c>
      <c r="BL77" s="70">
        <v>0</v>
      </c>
      <c r="BM77" s="70">
        <v>0</v>
      </c>
      <c r="BN77" s="70">
        <v>0</v>
      </c>
      <c r="BO77" s="70">
        <v>0</v>
      </c>
      <c r="BP77" s="70">
        <v>0</v>
      </c>
      <c r="BQ77" s="70">
        <v>0</v>
      </c>
      <c r="BR77" s="70">
        <v>0</v>
      </c>
      <c r="BS77" s="70">
        <v>0</v>
      </c>
      <c r="BT77" s="70">
        <v>0</v>
      </c>
      <c r="BU77" s="70">
        <v>0</v>
      </c>
      <c r="BV77" s="70">
        <v>0</v>
      </c>
      <c r="BW77" s="70">
        <v>0</v>
      </c>
      <c r="BX77" s="70">
        <v>1.2336532299999999E-4</v>
      </c>
      <c r="BY77" s="70">
        <v>1.0288467000000001E-4</v>
      </c>
      <c r="BZ77" s="70">
        <v>4.5585552000000001E-5</v>
      </c>
      <c r="CA77" s="70">
        <v>0</v>
      </c>
      <c r="CB77" s="70">
        <v>1.9734602699999999E-4</v>
      </c>
      <c r="CC77" s="70">
        <v>1.6914701000000001E-4</v>
      </c>
      <c r="CD77" s="70">
        <v>7.7414078999999997E-5</v>
      </c>
      <c r="CE77" s="70">
        <v>1.7974861999999999E-5</v>
      </c>
      <c r="CF77" s="70">
        <v>0</v>
      </c>
      <c r="CG77" s="70">
        <v>0</v>
      </c>
      <c r="CH77" s="70">
        <v>0</v>
      </c>
      <c r="CI77" s="70">
        <v>0</v>
      </c>
      <c r="CJ77" s="70">
        <v>2.3260438999999998E-5</v>
      </c>
      <c r="CK77" s="70">
        <v>2.0134922999999999E-5</v>
      </c>
      <c r="CL77" s="70">
        <v>1.6650346000000001E-5</v>
      </c>
      <c r="CM77" s="70">
        <v>0</v>
      </c>
    </row>
    <row r="78" spans="1:91" x14ac:dyDescent="0.25">
      <c r="A78" s="72" t="s">
        <v>261</v>
      </c>
      <c r="B78" s="72" t="s">
        <v>55</v>
      </c>
      <c r="C78" s="88">
        <f t="shared" ca="1" si="6"/>
        <v>7.9684617192250007E-2</v>
      </c>
      <c r="D78" s="88">
        <f t="shared" ca="1" si="5"/>
        <v>0.10294891239825001</v>
      </c>
      <c r="E78" s="88">
        <f t="shared" ca="1" si="5"/>
        <v>1.7270999677999999E-2</v>
      </c>
      <c r="F78" s="88">
        <f t="shared" ca="1" si="5"/>
        <v>0</v>
      </c>
      <c r="G78" s="88">
        <f t="shared" ca="1" si="5"/>
        <v>0</v>
      </c>
      <c r="H78" s="88">
        <f t="shared" ca="1" si="5"/>
        <v>8.9348242354000004E-2</v>
      </c>
      <c r="I78" s="88">
        <f t="shared" ca="1" si="5"/>
        <v>2.7360794466E-2</v>
      </c>
      <c r="J78" s="88">
        <f t="shared" ca="1" si="5"/>
        <v>9.0689929205000006E-3</v>
      </c>
      <c r="K78" s="88">
        <f t="shared" ca="1" si="5"/>
        <v>0</v>
      </c>
      <c r="L78" s="88">
        <f t="shared" ca="1" si="5"/>
        <v>0</v>
      </c>
      <c r="M78" s="88">
        <f t="shared" ca="1" si="5"/>
        <v>3.726507552925E-2</v>
      </c>
      <c r="N78" s="88">
        <f t="shared" ca="1" si="5"/>
        <v>0</v>
      </c>
      <c r="O78" s="88">
        <f t="shared" ca="1" si="5"/>
        <v>0</v>
      </c>
      <c r="P78" s="88">
        <f t="shared" ca="1" si="5"/>
        <v>2.3409654195250002E-2</v>
      </c>
      <c r="Q78" s="88">
        <f t="shared" ca="1" si="5"/>
        <v>3.9316377806500005E-2</v>
      </c>
      <c r="R78" s="88">
        <f t="shared" ca="1" si="5"/>
        <v>0</v>
      </c>
      <c r="S78" s="88">
        <f t="shared" ca="1" si="5"/>
        <v>2.1859733024999999E-4</v>
      </c>
      <c r="X78" s="70">
        <v>7.5039126240000004E-2</v>
      </c>
      <c r="Y78" s="70">
        <v>7.7537263418999997E-2</v>
      </c>
      <c r="Z78" s="70">
        <v>8.0343632461E-2</v>
      </c>
      <c r="AA78" s="70">
        <v>8.5818446648999999E-2</v>
      </c>
      <c r="AB78" s="70">
        <v>9.4670281881999996E-2</v>
      </c>
      <c r="AC78" s="70">
        <v>0.10038772047699999</v>
      </c>
      <c r="AD78" s="70">
        <v>0.10438029838</v>
      </c>
      <c r="AE78" s="70">
        <v>0.11235734885400001</v>
      </c>
      <c r="AF78" s="70">
        <v>1.658892469E-2</v>
      </c>
      <c r="AG78" s="70">
        <v>1.7086102666999999E-2</v>
      </c>
      <c r="AH78" s="70">
        <v>1.7875441932E-2</v>
      </c>
      <c r="AI78" s="70">
        <v>1.7533529422999999E-2</v>
      </c>
      <c r="AJ78" s="70">
        <v>0</v>
      </c>
      <c r="AK78" s="70">
        <v>0</v>
      </c>
      <c r="AL78" s="70">
        <v>0</v>
      </c>
      <c r="AM78" s="70">
        <v>0</v>
      </c>
      <c r="AN78" s="70">
        <v>0</v>
      </c>
      <c r="AO78" s="70">
        <v>0</v>
      </c>
      <c r="AP78" s="70">
        <v>0</v>
      </c>
      <c r="AQ78" s="70">
        <v>0</v>
      </c>
      <c r="AR78" s="70">
        <v>7.8196757477000001E-2</v>
      </c>
      <c r="AS78" s="70">
        <v>0.106400990027</v>
      </c>
      <c r="AT78" s="70">
        <v>9.3309162225000006E-2</v>
      </c>
      <c r="AU78" s="70">
        <v>7.9486059686999996E-2</v>
      </c>
      <c r="AV78" s="70">
        <v>2.1266784939999998E-2</v>
      </c>
      <c r="AW78" s="70">
        <v>3.0204124517000001E-2</v>
      </c>
      <c r="AX78" s="70">
        <v>2.9658392028E-2</v>
      </c>
      <c r="AY78" s="70">
        <v>2.8313876379E-2</v>
      </c>
      <c r="AZ78" s="70">
        <v>9.9235508279999999E-3</v>
      </c>
      <c r="BA78" s="70">
        <v>1.0308148437E-2</v>
      </c>
      <c r="BB78" s="70">
        <v>8.4960551589999996E-3</v>
      </c>
      <c r="BC78" s="70">
        <v>7.5482172580000001E-3</v>
      </c>
      <c r="BD78" s="70">
        <v>0</v>
      </c>
      <c r="BE78" s="70">
        <v>0</v>
      </c>
      <c r="BF78" s="70">
        <v>0</v>
      </c>
      <c r="BG78" s="70">
        <v>0</v>
      </c>
      <c r="BH78" s="70">
        <v>0</v>
      </c>
      <c r="BI78" s="70">
        <v>0</v>
      </c>
      <c r="BJ78" s="70">
        <v>0</v>
      </c>
      <c r="BK78" s="70">
        <v>0</v>
      </c>
      <c r="BL78" s="70">
        <v>3.6232111907E-2</v>
      </c>
      <c r="BM78" s="70">
        <v>3.8180594227E-2</v>
      </c>
      <c r="BN78" s="70">
        <v>3.7534606732E-2</v>
      </c>
      <c r="BO78" s="70">
        <v>3.7112989250999998E-2</v>
      </c>
      <c r="BP78" s="70">
        <v>0</v>
      </c>
      <c r="BQ78" s="70">
        <v>0</v>
      </c>
      <c r="BR78" s="70">
        <v>0</v>
      </c>
      <c r="BS78" s="70">
        <v>0</v>
      </c>
      <c r="BT78" s="70">
        <v>0</v>
      </c>
      <c r="BU78" s="70">
        <v>0</v>
      </c>
      <c r="BV78" s="70">
        <v>0</v>
      </c>
      <c r="BW78" s="70">
        <v>0</v>
      </c>
      <c r="BX78" s="70">
        <v>2.3896738615E-2</v>
      </c>
      <c r="BY78" s="70">
        <v>2.4445329817999999E-2</v>
      </c>
      <c r="BZ78" s="70">
        <v>2.3384339125999999E-2</v>
      </c>
      <c r="CA78" s="70">
        <v>2.1912209222E-2</v>
      </c>
      <c r="CB78" s="70">
        <v>3.7834553025000002E-2</v>
      </c>
      <c r="CC78" s="70">
        <v>3.9682891609000001E-2</v>
      </c>
      <c r="CD78" s="70">
        <v>3.8901226045000001E-2</v>
      </c>
      <c r="CE78" s="70">
        <v>4.0846840547000003E-2</v>
      </c>
      <c r="CF78" s="70">
        <v>0</v>
      </c>
      <c r="CG78" s="70">
        <v>0</v>
      </c>
      <c r="CH78" s="70">
        <v>0</v>
      </c>
      <c r="CI78" s="70">
        <v>0</v>
      </c>
      <c r="CJ78" s="70">
        <v>3.0800921100000001E-4</v>
      </c>
      <c r="CK78" s="70">
        <v>2.6103129300000002E-4</v>
      </c>
      <c r="CL78" s="70">
        <v>2.0270113500000001E-4</v>
      </c>
      <c r="CM78" s="70">
        <v>1.0264768199999999E-4</v>
      </c>
    </row>
    <row r="79" spans="1:91" x14ac:dyDescent="0.25">
      <c r="A79" s="72" t="s">
        <v>261</v>
      </c>
      <c r="B79" s="72" t="s">
        <v>56</v>
      </c>
      <c r="C79" s="88">
        <f t="shared" ca="1" si="6"/>
        <v>1.1082066218000002E-2</v>
      </c>
      <c r="D79" s="88">
        <f t="shared" ca="1" si="5"/>
        <v>1.431069621775E-2</v>
      </c>
      <c r="E79" s="88">
        <f t="shared" ca="1" si="5"/>
        <v>7.2606110749999994E-5</v>
      </c>
      <c r="F79" s="88">
        <f t="shared" ca="1" si="5"/>
        <v>0</v>
      </c>
      <c r="G79" s="88">
        <f t="shared" ca="1" si="5"/>
        <v>0</v>
      </c>
      <c r="H79" s="88">
        <f t="shared" ca="1" si="5"/>
        <v>0</v>
      </c>
      <c r="I79" s="88">
        <f t="shared" ca="1" si="5"/>
        <v>9.9631688249999996E-5</v>
      </c>
      <c r="J79" s="88">
        <f t="shared" ca="1" si="5"/>
        <v>2.4653226617500001E-3</v>
      </c>
      <c r="K79" s="88">
        <f t="shared" ca="1" si="5"/>
        <v>0</v>
      </c>
      <c r="L79" s="88">
        <f t="shared" ca="1" si="5"/>
        <v>0</v>
      </c>
      <c r="M79" s="88">
        <f t="shared" ca="1" si="5"/>
        <v>6.0054369274999998E-3</v>
      </c>
      <c r="N79" s="88">
        <f t="shared" ca="1" si="5"/>
        <v>0</v>
      </c>
      <c r="O79" s="88">
        <f t="shared" ca="1" si="5"/>
        <v>0</v>
      </c>
      <c r="P79" s="88">
        <f t="shared" ca="1" si="5"/>
        <v>8.0256649605000008E-3</v>
      </c>
      <c r="Q79" s="88">
        <f t="shared" ca="1" si="5"/>
        <v>1.3473996152500001E-2</v>
      </c>
      <c r="R79" s="88">
        <f t="shared" ca="1" si="5"/>
        <v>0</v>
      </c>
      <c r="S79" s="88">
        <f t="shared" ca="1" si="5"/>
        <v>5.5814558749999995E-5</v>
      </c>
      <c r="X79" s="70">
        <v>1.0206751334E-2</v>
      </c>
      <c r="Y79" s="70">
        <v>1.0507188238000001E-2</v>
      </c>
      <c r="Z79" s="70">
        <v>1.1181916027E-2</v>
      </c>
      <c r="AA79" s="70">
        <v>1.2432409273E-2</v>
      </c>
      <c r="AB79" s="70">
        <v>1.2843831236999999E-2</v>
      </c>
      <c r="AC79" s="70">
        <v>1.3601101321E-2</v>
      </c>
      <c r="AD79" s="70">
        <v>1.4521356407999999E-2</v>
      </c>
      <c r="AE79" s="70">
        <v>1.6276495905E-2</v>
      </c>
      <c r="AF79" s="70">
        <v>2.2814841299999999E-4</v>
      </c>
      <c r="AG79" s="70">
        <v>6.227603E-5</v>
      </c>
      <c r="AH79" s="70">
        <v>0</v>
      </c>
      <c r="AI79" s="70">
        <v>0</v>
      </c>
      <c r="AJ79" s="70">
        <v>0</v>
      </c>
      <c r="AK79" s="70">
        <v>0</v>
      </c>
      <c r="AL79" s="70">
        <v>0</v>
      </c>
      <c r="AM79" s="70">
        <v>0</v>
      </c>
      <c r="AN79" s="70">
        <v>0</v>
      </c>
      <c r="AO79" s="70">
        <v>0</v>
      </c>
      <c r="AP79" s="70">
        <v>0</v>
      </c>
      <c r="AQ79" s="70">
        <v>0</v>
      </c>
      <c r="AR79" s="70">
        <v>0</v>
      </c>
      <c r="AS79" s="70">
        <v>0</v>
      </c>
      <c r="AT79" s="70">
        <v>0</v>
      </c>
      <c r="AU79" s="70">
        <v>0</v>
      </c>
      <c r="AV79" s="70">
        <v>3.11990272E-4</v>
      </c>
      <c r="AW79" s="70">
        <v>8.6536481000000002E-5</v>
      </c>
      <c r="AX79" s="70">
        <v>0</v>
      </c>
      <c r="AY79" s="70">
        <v>0</v>
      </c>
      <c r="AZ79" s="70">
        <v>2.712831697E-3</v>
      </c>
      <c r="BA79" s="70">
        <v>2.6479951029999998E-3</v>
      </c>
      <c r="BB79" s="70">
        <v>2.3289050670000002E-3</v>
      </c>
      <c r="BC79" s="70">
        <v>2.17155878E-3</v>
      </c>
      <c r="BD79" s="70">
        <v>0</v>
      </c>
      <c r="BE79" s="70">
        <v>0</v>
      </c>
      <c r="BF79" s="70">
        <v>0</v>
      </c>
      <c r="BG79" s="70">
        <v>0</v>
      </c>
      <c r="BH79" s="70">
        <v>0</v>
      </c>
      <c r="BI79" s="70">
        <v>0</v>
      </c>
      <c r="BJ79" s="70">
        <v>0</v>
      </c>
      <c r="BK79" s="70">
        <v>0</v>
      </c>
      <c r="BL79" s="70">
        <v>7.2446828330000003E-3</v>
      </c>
      <c r="BM79" s="70">
        <v>5.4280005189999998E-3</v>
      </c>
      <c r="BN79" s="70">
        <v>5.5150588750000002E-3</v>
      </c>
      <c r="BO79" s="70">
        <v>5.834005483E-3</v>
      </c>
      <c r="BP79" s="70">
        <v>0</v>
      </c>
      <c r="BQ79" s="70">
        <v>0</v>
      </c>
      <c r="BR79" s="70">
        <v>0</v>
      </c>
      <c r="BS79" s="70">
        <v>0</v>
      </c>
      <c r="BT79" s="70">
        <v>0</v>
      </c>
      <c r="BU79" s="70">
        <v>0</v>
      </c>
      <c r="BV79" s="70">
        <v>0</v>
      </c>
      <c r="BW79" s="70">
        <v>0</v>
      </c>
      <c r="BX79" s="70">
        <v>7.6868168630000004E-3</v>
      </c>
      <c r="BY79" s="70">
        <v>8.0193464749999995E-3</v>
      </c>
      <c r="BZ79" s="70">
        <v>8.2283913989999995E-3</v>
      </c>
      <c r="CA79" s="70">
        <v>8.1681051050000002E-3</v>
      </c>
      <c r="CB79" s="70">
        <v>1.2112909438999999E-2</v>
      </c>
      <c r="CC79" s="70">
        <v>1.2964237151999999E-2</v>
      </c>
      <c r="CD79" s="70">
        <v>1.3634024543000001E-2</v>
      </c>
      <c r="CE79" s="70">
        <v>1.5184813476E-2</v>
      </c>
      <c r="CF79" s="70">
        <v>0</v>
      </c>
      <c r="CG79" s="70">
        <v>0</v>
      </c>
      <c r="CH79" s="70">
        <v>0</v>
      </c>
      <c r="CI79" s="70">
        <v>0</v>
      </c>
      <c r="CJ79" s="70">
        <v>8.0145556999999996E-5</v>
      </c>
      <c r="CK79" s="70">
        <v>6.3360652999999996E-5</v>
      </c>
      <c r="CL79" s="70">
        <v>5.1521314000000003E-5</v>
      </c>
      <c r="CM79" s="70">
        <v>2.8230711000000001E-5</v>
      </c>
    </row>
    <row r="80" spans="1:91" x14ac:dyDescent="0.25">
      <c r="A80" s="72" t="s">
        <v>261</v>
      </c>
      <c r="B80" s="72" t="s">
        <v>57</v>
      </c>
      <c r="C80" s="88">
        <f t="shared" ca="1" si="6"/>
        <v>1.690740915E-4</v>
      </c>
      <c r="D80" s="88">
        <f t="shared" ca="1" si="5"/>
        <v>2.1823976424999999E-4</v>
      </c>
      <c r="E80" s="88">
        <f t="shared" ca="1" si="5"/>
        <v>1.3243141872500001E-3</v>
      </c>
      <c r="F80" s="88">
        <f t="shared" ca="1" si="5"/>
        <v>6.1449971914999992E-3</v>
      </c>
      <c r="G80" s="88">
        <f t="shared" ca="1" si="5"/>
        <v>0</v>
      </c>
      <c r="H80" s="88">
        <f t="shared" ca="1" si="5"/>
        <v>2.9217443775000007E-4</v>
      </c>
      <c r="I80" s="88">
        <f t="shared" ca="1" si="5"/>
        <v>2.3089371932499998E-3</v>
      </c>
      <c r="J80" s="88">
        <f t="shared" ca="1" si="5"/>
        <v>4.9840514225000002E-4</v>
      </c>
      <c r="K80" s="88">
        <f t="shared" ca="1" si="5"/>
        <v>3.0615230841249997E-2</v>
      </c>
      <c r="L80" s="88">
        <f t="shared" ca="1" si="5"/>
        <v>2.5587894769999999E-3</v>
      </c>
      <c r="M80" s="88">
        <f t="shared" ca="1" si="5"/>
        <v>0</v>
      </c>
      <c r="N80" s="88">
        <f t="shared" ca="1" si="5"/>
        <v>0</v>
      </c>
      <c r="O80" s="88">
        <f t="shared" ca="1" si="5"/>
        <v>0</v>
      </c>
      <c r="P80" s="88">
        <f t="shared" ca="1" si="5"/>
        <v>1.281008335E-4</v>
      </c>
      <c r="Q80" s="88">
        <f t="shared" ca="1" si="5"/>
        <v>2.1127507475000003E-4</v>
      </c>
      <c r="R80" s="88">
        <f t="shared" ca="1" si="5"/>
        <v>0.156019700815</v>
      </c>
      <c r="S80" s="88">
        <f t="shared" ca="1" si="5"/>
        <v>3.3354407249999998E-5</v>
      </c>
      <c r="X80" s="70">
        <v>2.8374678499999998E-4</v>
      </c>
      <c r="Y80" s="70">
        <v>2.40032542E-4</v>
      </c>
      <c r="Z80" s="70">
        <v>1.21319155E-4</v>
      </c>
      <c r="AA80" s="70">
        <v>3.1197883999999998E-5</v>
      </c>
      <c r="AB80" s="70">
        <v>3.6108087599999997E-4</v>
      </c>
      <c r="AC80" s="70">
        <v>3.11825747E-4</v>
      </c>
      <c r="AD80" s="70">
        <v>1.58966412E-4</v>
      </c>
      <c r="AE80" s="70">
        <v>4.1086021999999999E-5</v>
      </c>
      <c r="AF80" s="70">
        <v>1.4651682829999999E-3</v>
      </c>
      <c r="AG80" s="70">
        <v>1.2674094060000001E-3</v>
      </c>
      <c r="AH80" s="70">
        <v>1.278223107E-3</v>
      </c>
      <c r="AI80" s="70">
        <v>1.286455953E-3</v>
      </c>
      <c r="AJ80" s="70">
        <v>6.2632390480000001E-3</v>
      </c>
      <c r="AK80" s="70">
        <v>6.1740876879999998E-3</v>
      </c>
      <c r="AL80" s="70">
        <v>6.2023067089999996E-3</v>
      </c>
      <c r="AM80" s="70">
        <v>5.9403553209999996E-3</v>
      </c>
      <c r="AN80" s="70">
        <v>0</v>
      </c>
      <c r="AO80" s="70">
        <v>0</v>
      </c>
      <c r="AP80" s="70">
        <v>0</v>
      </c>
      <c r="AQ80" s="70">
        <v>0</v>
      </c>
      <c r="AR80" s="70">
        <v>9.9392967000000009E-4</v>
      </c>
      <c r="AS80" s="70">
        <v>1.9604709E-5</v>
      </c>
      <c r="AT80" s="70">
        <v>5.2847306000000001E-5</v>
      </c>
      <c r="AU80" s="70">
        <v>1.0231606599999999E-4</v>
      </c>
      <c r="AV80" s="70">
        <v>2.0441777739999998E-3</v>
      </c>
      <c r="AW80" s="70">
        <v>2.4812067720000001E-3</v>
      </c>
      <c r="AX80" s="70">
        <v>2.3812847939999999E-3</v>
      </c>
      <c r="AY80" s="70">
        <v>2.329079433E-3</v>
      </c>
      <c r="AZ80" s="70">
        <v>1.5399161509999999E-3</v>
      </c>
      <c r="BA80" s="70">
        <v>4.5370441799999999E-4</v>
      </c>
      <c r="BB80" s="70">
        <v>0</v>
      </c>
      <c r="BC80" s="70">
        <v>0</v>
      </c>
      <c r="BD80" s="70">
        <v>3.3333742080999998E-2</v>
      </c>
      <c r="BE80" s="70">
        <v>3.1953195949E-2</v>
      </c>
      <c r="BF80" s="70">
        <v>2.8990223284E-2</v>
      </c>
      <c r="BG80" s="70">
        <v>2.8183762051E-2</v>
      </c>
      <c r="BH80" s="70">
        <v>2.8740345129999998E-3</v>
      </c>
      <c r="BI80" s="70">
        <v>2.4986271190000002E-3</v>
      </c>
      <c r="BJ80" s="70">
        <v>2.4692898370000001E-3</v>
      </c>
      <c r="BK80" s="70">
        <v>2.3932064390000001E-3</v>
      </c>
      <c r="BL80" s="70">
        <v>0</v>
      </c>
      <c r="BM80" s="70">
        <v>0</v>
      </c>
      <c r="BN80" s="70">
        <v>0</v>
      </c>
      <c r="BO80" s="70">
        <v>0</v>
      </c>
      <c r="BP80" s="70">
        <v>0</v>
      </c>
      <c r="BQ80" s="70">
        <v>0</v>
      </c>
      <c r="BR80" s="70">
        <v>0</v>
      </c>
      <c r="BS80" s="70">
        <v>0</v>
      </c>
      <c r="BT80" s="70">
        <v>0</v>
      </c>
      <c r="BU80" s="70">
        <v>0</v>
      </c>
      <c r="BV80" s="70">
        <v>0</v>
      </c>
      <c r="BW80" s="70">
        <v>0</v>
      </c>
      <c r="BX80" s="70">
        <v>2.16037558E-4</v>
      </c>
      <c r="BY80" s="70">
        <v>1.8399312600000001E-4</v>
      </c>
      <c r="BZ80" s="70">
        <v>9.1575238999999997E-5</v>
      </c>
      <c r="CA80" s="70">
        <v>2.0797410999999999E-5</v>
      </c>
      <c r="CB80" s="70">
        <v>3.4636862200000001E-4</v>
      </c>
      <c r="CC80" s="70">
        <v>3.0328854600000001E-4</v>
      </c>
      <c r="CD80" s="70">
        <v>1.5610424899999999E-4</v>
      </c>
      <c r="CE80" s="70">
        <v>3.9338882000000001E-5</v>
      </c>
      <c r="CF80" s="70">
        <v>0.15568117849900001</v>
      </c>
      <c r="CG80" s="70">
        <v>0.15587749022899999</v>
      </c>
      <c r="CH80" s="70">
        <v>0.15611007218199999</v>
      </c>
      <c r="CI80" s="70">
        <v>0.15641006234999999</v>
      </c>
      <c r="CJ80" s="70">
        <v>4.4449746999999998E-5</v>
      </c>
      <c r="CK80" s="70">
        <v>3.8918458999999998E-5</v>
      </c>
      <c r="CL80" s="70">
        <v>3.2326904000000001E-5</v>
      </c>
      <c r="CM80" s="70">
        <v>1.7722519E-5</v>
      </c>
    </row>
    <row r="81" spans="1:91" x14ac:dyDescent="0.25">
      <c r="A81" s="72" t="s">
        <v>261</v>
      </c>
      <c r="B81" s="72" t="s">
        <v>58</v>
      </c>
      <c r="C81" s="88">
        <f t="shared" ca="1" si="6"/>
        <v>1.417294885E-4</v>
      </c>
      <c r="D81" s="88">
        <f t="shared" ca="1" si="5"/>
        <v>1.8289897025E-4</v>
      </c>
      <c r="E81" s="88">
        <f t="shared" ca="1" si="5"/>
        <v>1.11721230375E-3</v>
      </c>
      <c r="F81" s="88">
        <f t="shared" ca="1" si="5"/>
        <v>5.1695460030000001E-3</v>
      </c>
      <c r="G81" s="88">
        <f t="shared" ca="1" si="5"/>
        <v>0</v>
      </c>
      <c r="H81" s="88">
        <f t="shared" ca="1" si="5"/>
        <v>2.6375834749999997E-4</v>
      </c>
      <c r="I81" s="88">
        <f t="shared" ca="1" si="5"/>
        <v>1.9400767732500003E-3</v>
      </c>
      <c r="J81" s="88">
        <f t="shared" ca="1" si="5"/>
        <v>3.43920204E-4</v>
      </c>
      <c r="K81" s="88">
        <f t="shared" ca="1" si="5"/>
        <v>2.5798028187250001E-2</v>
      </c>
      <c r="L81" s="88">
        <f t="shared" ca="1" si="5"/>
        <v>2.1510439564999999E-3</v>
      </c>
      <c r="M81" s="88">
        <f t="shared" ca="1" si="5"/>
        <v>0</v>
      </c>
      <c r="N81" s="88">
        <f t="shared" ca="1" si="5"/>
        <v>0</v>
      </c>
      <c r="O81" s="88">
        <f t="shared" ca="1" si="5"/>
        <v>0</v>
      </c>
      <c r="P81" s="88">
        <f t="shared" ca="1" si="5"/>
        <v>1.07495628E-4</v>
      </c>
      <c r="Q81" s="88">
        <f t="shared" ca="1" si="5"/>
        <v>1.7694964750000002E-4</v>
      </c>
      <c r="R81" s="88">
        <f t="shared" ca="1" si="5"/>
        <v>0.13174565978399999</v>
      </c>
      <c r="S81" s="88">
        <f t="shared" ca="1" si="5"/>
        <v>2.7104984250000001E-5</v>
      </c>
      <c r="X81" s="70">
        <v>2.4022750700000001E-4</v>
      </c>
      <c r="Y81" s="70">
        <v>2.04394832E-4</v>
      </c>
      <c r="Z81" s="70">
        <v>9.6759274000000003E-5</v>
      </c>
      <c r="AA81" s="70">
        <v>2.5536341E-5</v>
      </c>
      <c r="AB81" s="70">
        <v>3.0584295000000002E-4</v>
      </c>
      <c r="AC81" s="70">
        <v>2.6542242400000001E-4</v>
      </c>
      <c r="AD81" s="70">
        <v>1.26715585E-4</v>
      </c>
      <c r="AE81" s="70">
        <v>3.3614922000000003E-5</v>
      </c>
      <c r="AF81" s="70">
        <v>1.2361805630000001E-3</v>
      </c>
      <c r="AG81" s="70">
        <v>1.067070168E-3</v>
      </c>
      <c r="AH81" s="70">
        <v>1.0791706810000001E-3</v>
      </c>
      <c r="AI81" s="70">
        <v>1.0864278030000001E-3</v>
      </c>
      <c r="AJ81" s="70">
        <v>5.261494391E-3</v>
      </c>
      <c r="AK81" s="70">
        <v>5.1918626709999997E-3</v>
      </c>
      <c r="AL81" s="70">
        <v>5.2210222219999996E-3</v>
      </c>
      <c r="AM81" s="70">
        <v>5.0038047280000003E-3</v>
      </c>
      <c r="AN81" s="70">
        <v>0</v>
      </c>
      <c r="AO81" s="70">
        <v>0</v>
      </c>
      <c r="AP81" s="70">
        <v>0</v>
      </c>
      <c r="AQ81" s="70">
        <v>0</v>
      </c>
      <c r="AR81" s="70">
        <v>8.9974909399999998E-4</v>
      </c>
      <c r="AS81" s="70">
        <v>1.7089303000000001E-5</v>
      </c>
      <c r="AT81" s="70">
        <v>4.8119684000000002E-5</v>
      </c>
      <c r="AU81" s="70">
        <v>9.0075309000000006E-5</v>
      </c>
      <c r="AV81" s="70">
        <v>1.689699711E-3</v>
      </c>
      <c r="AW81" s="70">
        <v>2.0980501929999998E-3</v>
      </c>
      <c r="AX81" s="70">
        <v>2.0064271390000002E-3</v>
      </c>
      <c r="AY81" s="70">
        <v>1.9661300500000002E-3</v>
      </c>
      <c r="AZ81" s="70">
        <v>1.0626059079999999E-3</v>
      </c>
      <c r="BA81" s="70">
        <v>3.13074908E-4</v>
      </c>
      <c r="BB81" s="70">
        <v>0</v>
      </c>
      <c r="BC81" s="70">
        <v>0</v>
      </c>
      <c r="BD81" s="70">
        <v>2.8068362307000001E-2</v>
      </c>
      <c r="BE81" s="70">
        <v>2.6923540518999999E-2</v>
      </c>
      <c r="BF81" s="70">
        <v>2.4443329390000001E-2</v>
      </c>
      <c r="BG81" s="70">
        <v>2.3756880532999999E-2</v>
      </c>
      <c r="BH81" s="70">
        <v>2.4163467299999999E-3</v>
      </c>
      <c r="BI81" s="70">
        <v>2.0976589780000001E-3</v>
      </c>
      <c r="BJ81" s="70">
        <v>2.077072024E-3</v>
      </c>
      <c r="BK81" s="70">
        <v>2.0130980940000001E-3</v>
      </c>
      <c r="BL81" s="70">
        <v>0</v>
      </c>
      <c r="BM81" s="70">
        <v>0</v>
      </c>
      <c r="BN81" s="70">
        <v>0</v>
      </c>
      <c r="BO81" s="70">
        <v>0</v>
      </c>
      <c r="BP81" s="70">
        <v>0</v>
      </c>
      <c r="BQ81" s="70">
        <v>0</v>
      </c>
      <c r="BR81" s="70">
        <v>0</v>
      </c>
      <c r="BS81" s="70">
        <v>0</v>
      </c>
      <c r="BT81" s="70">
        <v>0</v>
      </c>
      <c r="BU81" s="70">
        <v>0</v>
      </c>
      <c r="BV81" s="70">
        <v>0</v>
      </c>
      <c r="BW81" s="70">
        <v>0</v>
      </c>
      <c r="BX81" s="70">
        <v>1.8312457899999999E-4</v>
      </c>
      <c r="BY81" s="70">
        <v>1.5670641599999999E-4</v>
      </c>
      <c r="BZ81" s="70">
        <v>7.3108747999999998E-5</v>
      </c>
      <c r="CA81" s="70">
        <v>1.7042769000000001E-5</v>
      </c>
      <c r="CB81" s="70">
        <v>2.9334914999999998E-4</v>
      </c>
      <c r="CC81" s="70">
        <v>2.5801764000000002E-4</v>
      </c>
      <c r="CD81" s="70">
        <v>1.24268386E-4</v>
      </c>
      <c r="CE81" s="70">
        <v>3.2163414000000003E-5</v>
      </c>
      <c r="CF81" s="70">
        <v>0.131457530658</v>
      </c>
      <c r="CG81" s="70">
        <v>0.13162114449599999</v>
      </c>
      <c r="CH81" s="70">
        <v>0.13182898347399999</v>
      </c>
      <c r="CI81" s="70">
        <v>0.13207498050800001</v>
      </c>
      <c r="CJ81" s="70">
        <v>3.6405392E-5</v>
      </c>
      <c r="CK81" s="70">
        <v>3.1917137000000001E-5</v>
      </c>
      <c r="CL81" s="70">
        <v>2.6164910000000002E-5</v>
      </c>
      <c r="CM81" s="70">
        <v>1.3932498E-5</v>
      </c>
    </row>
    <row r="82" spans="1:91" x14ac:dyDescent="0.25">
      <c r="A82" s="72" t="s">
        <v>261</v>
      </c>
      <c r="B82" s="72" t="s">
        <v>59</v>
      </c>
      <c r="C82" s="88">
        <f t="shared" ca="1" si="6"/>
        <v>3.9926965949999997E-4</v>
      </c>
      <c r="D82" s="88">
        <f t="shared" ca="1" si="5"/>
        <v>5.1492990950000007E-4</v>
      </c>
      <c r="E82" s="88">
        <f t="shared" ca="1" si="5"/>
        <v>3.1235833447499999E-3</v>
      </c>
      <c r="F82" s="88">
        <f t="shared" ca="1" si="5"/>
        <v>1.446550217125E-2</v>
      </c>
      <c r="G82" s="88">
        <f t="shared" ca="1" si="5"/>
        <v>0</v>
      </c>
      <c r="H82" s="88">
        <f t="shared" ca="1" si="5"/>
        <v>7.4688492500000006E-4</v>
      </c>
      <c r="I82" s="88">
        <f t="shared" ca="1" si="5"/>
        <v>5.4093645304999997E-3</v>
      </c>
      <c r="J82" s="88">
        <f t="shared" ca="1" si="5"/>
        <v>8.4124410349999991E-4</v>
      </c>
      <c r="K82" s="88">
        <f t="shared" ca="1" si="5"/>
        <v>7.2411920324000012E-2</v>
      </c>
      <c r="L82" s="88">
        <f t="shared" ca="1" si="5"/>
        <v>6.0170397490000001E-3</v>
      </c>
      <c r="M82" s="88">
        <f t="shared" ca="1" si="5"/>
        <v>0</v>
      </c>
      <c r="N82" s="88">
        <f t="shared" ca="1" si="5"/>
        <v>0</v>
      </c>
      <c r="O82" s="88">
        <f t="shared" ca="1" si="5"/>
        <v>0</v>
      </c>
      <c r="P82" s="88">
        <f t="shared" ca="1" si="5"/>
        <v>3.0297967899999998E-4</v>
      </c>
      <c r="Q82" s="88">
        <f t="shared" ca="1" si="5"/>
        <v>4.9747959575E-4</v>
      </c>
      <c r="R82" s="88">
        <f t="shared" ca="1" si="5"/>
        <v>0</v>
      </c>
      <c r="S82" s="88">
        <f t="shared" ca="1" si="5"/>
        <v>0.53554884277975001</v>
      </c>
      <c r="X82" s="70">
        <v>6.8582029299999998E-4</v>
      </c>
      <c r="Y82" s="70">
        <v>5.7250123400000004E-4</v>
      </c>
      <c r="Z82" s="70">
        <v>2.6917116899999999E-4</v>
      </c>
      <c r="AA82" s="70">
        <v>6.9585941999999995E-5</v>
      </c>
      <c r="AB82" s="70">
        <v>8.7280192299999998E-4</v>
      </c>
      <c r="AC82" s="70">
        <v>7.4308426300000001E-4</v>
      </c>
      <c r="AD82" s="70">
        <v>3.5233651500000003E-4</v>
      </c>
      <c r="AE82" s="70">
        <v>9.1496937000000003E-5</v>
      </c>
      <c r="AF82" s="70">
        <v>3.513178563E-3</v>
      </c>
      <c r="AG82" s="70">
        <v>2.972099911E-3</v>
      </c>
      <c r="AH82" s="70">
        <v>3.0089816609999999E-3</v>
      </c>
      <c r="AI82" s="70">
        <v>3.0000732440000001E-3</v>
      </c>
      <c r="AJ82" s="70">
        <v>1.4962476645E-2</v>
      </c>
      <c r="AK82" s="70">
        <v>1.4508491793000001E-2</v>
      </c>
      <c r="AL82" s="70">
        <v>1.4563191777E-2</v>
      </c>
      <c r="AM82" s="70">
        <v>1.3827848469999999E-2</v>
      </c>
      <c r="AN82" s="70">
        <v>0</v>
      </c>
      <c r="AO82" s="70">
        <v>0</v>
      </c>
      <c r="AP82" s="70">
        <v>0</v>
      </c>
      <c r="AQ82" s="70">
        <v>0</v>
      </c>
      <c r="AR82" s="70">
        <v>2.561749828E-3</v>
      </c>
      <c r="AS82" s="70">
        <v>4.7212195000000001E-5</v>
      </c>
      <c r="AT82" s="70">
        <v>1.3232387699999999E-4</v>
      </c>
      <c r="AU82" s="70">
        <v>2.4625379999999999E-4</v>
      </c>
      <c r="AV82" s="70">
        <v>4.7926895199999998E-3</v>
      </c>
      <c r="AW82" s="70">
        <v>5.8447692050000001E-3</v>
      </c>
      <c r="AX82" s="70">
        <v>5.5807719410000001E-3</v>
      </c>
      <c r="AY82" s="70">
        <v>5.4192274560000003E-3</v>
      </c>
      <c r="AZ82" s="70">
        <v>2.6222530739999999E-3</v>
      </c>
      <c r="BA82" s="70">
        <v>7.4272333999999998E-4</v>
      </c>
      <c r="BB82" s="70">
        <v>0</v>
      </c>
      <c r="BC82" s="70">
        <v>0</v>
      </c>
      <c r="BD82" s="70">
        <v>8.0107226764999998E-2</v>
      </c>
      <c r="BE82" s="70">
        <v>7.5509661455000002E-2</v>
      </c>
      <c r="BF82" s="70">
        <v>6.8249617429000001E-2</v>
      </c>
      <c r="BG82" s="70">
        <v>6.5781175647000006E-2</v>
      </c>
      <c r="BH82" s="70">
        <v>6.8651212899999998E-3</v>
      </c>
      <c r="BI82" s="70">
        <v>5.8510690089999999E-3</v>
      </c>
      <c r="BJ82" s="70">
        <v>5.789275327E-3</v>
      </c>
      <c r="BK82" s="70">
        <v>5.5626933699999999E-3</v>
      </c>
      <c r="BL82" s="70">
        <v>0</v>
      </c>
      <c r="BM82" s="70">
        <v>0</v>
      </c>
      <c r="BN82" s="70">
        <v>0</v>
      </c>
      <c r="BO82" s="70">
        <v>0</v>
      </c>
      <c r="BP82" s="70">
        <v>0</v>
      </c>
      <c r="BQ82" s="70">
        <v>0</v>
      </c>
      <c r="BR82" s="70">
        <v>0</v>
      </c>
      <c r="BS82" s="70">
        <v>0</v>
      </c>
      <c r="BT82" s="70">
        <v>0</v>
      </c>
      <c r="BU82" s="70">
        <v>0</v>
      </c>
      <c r="BV82" s="70">
        <v>0</v>
      </c>
      <c r="BW82" s="70">
        <v>0</v>
      </c>
      <c r="BX82" s="70">
        <v>5.2287712999999996E-4</v>
      </c>
      <c r="BY82" s="70">
        <v>4.3896341399999998E-4</v>
      </c>
      <c r="BZ82" s="70">
        <v>2.0364180100000001E-4</v>
      </c>
      <c r="CA82" s="70">
        <v>4.6436371000000002E-5</v>
      </c>
      <c r="CB82" s="70">
        <v>8.3633821800000005E-4</v>
      </c>
      <c r="CC82" s="70">
        <v>7.2147840600000001E-4</v>
      </c>
      <c r="CD82" s="70">
        <v>3.4488164700000002E-4</v>
      </c>
      <c r="CE82" s="70">
        <v>8.7220111999999995E-5</v>
      </c>
      <c r="CF82" s="70">
        <v>0</v>
      </c>
      <c r="CG82" s="70">
        <v>0</v>
      </c>
      <c r="CH82" s="70">
        <v>0</v>
      </c>
      <c r="CI82" s="70">
        <v>0</v>
      </c>
      <c r="CJ82" s="70">
        <v>0.50745035127799998</v>
      </c>
      <c r="CK82" s="70">
        <v>0.51748273802300004</v>
      </c>
      <c r="CL82" s="70">
        <v>0.53520039943499997</v>
      </c>
      <c r="CM82" s="70">
        <v>0.58206188238300005</v>
      </c>
    </row>
    <row r="83" spans="1:91" x14ac:dyDescent="0.25">
      <c r="A83" s="72" t="s">
        <v>261</v>
      </c>
      <c r="B83" s="72" t="s">
        <v>60</v>
      </c>
      <c r="C83" s="88">
        <f t="shared" ca="1" si="6"/>
        <v>5.7736743750000007E-5</v>
      </c>
      <c r="D83" s="88">
        <f t="shared" ca="1" si="5"/>
        <v>7.4449832250000013E-5</v>
      </c>
      <c r="E83" s="88">
        <f t="shared" ca="1" si="5"/>
        <v>4.5614176575E-4</v>
      </c>
      <c r="F83" s="88">
        <f t="shared" ca="1" si="5"/>
        <v>2.1142487604999998E-3</v>
      </c>
      <c r="G83" s="88">
        <f t="shared" ca="1" si="5"/>
        <v>0</v>
      </c>
      <c r="H83" s="88">
        <f t="shared" ca="1" si="5"/>
        <v>1.0518608375E-4</v>
      </c>
      <c r="I83" s="88">
        <f t="shared" ca="1" si="5"/>
        <v>7.9108067375000012E-4</v>
      </c>
      <c r="J83" s="88">
        <f t="shared" ca="1" si="5"/>
        <v>1.1993734875E-4</v>
      </c>
      <c r="K83" s="88">
        <f t="shared" ca="1" si="5"/>
        <v>1.0572706309999999E-2</v>
      </c>
      <c r="L83" s="88">
        <f t="shared" ca="1" si="5"/>
        <v>8.7909561650000002E-4</v>
      </c>
      <c r="M83" s="88">
        <f t="shared" ca="1" si="5"/>
        <v>0</v>
      </c>
      <c r="N83" s="88">
        <f t="shared" ca="1" si="5"/>
        <v>0</v>
      </c>
      <c r="O83" s="88">
        <f t="shared" ref="D83:S95" ca="1" si="7">AVERAGE(OFFSET($X83,0,4*O$2-4,1,4))</f>
        <v>0</v>
      </c>
      <c r="P83" s="88">
        <f t="shared" ca="1" si="7"/>
        <v>4.210304225E-5</v>
      </c>
      <c r="Q83" s="88">
        <f t="shared" ca="1" si="7"/>
        <v>7.190782349999999E-5</v>
      </c>
      <c r="R83" s="88">
        <f t="shared" ca="1" si="7"/>
        <v>0</v>
      </c>
      <c r="S83" s="88">
        <f t="shared" ca="1" si="7"/>
        <v>7.8272202247249997E-2</v>
      </c>
      <c r="X83" s="70">
        <v>9.8274173999999997E-5</v>
      </c>
      <c r="Y83" s="70">
        <v>8.3317539000000003E-5</v>
      </c>
      <c r="Z83" s="70">
        <v>3.9167561999999997E-5</v>
      </c>
      <c r="AA83" s="70">
        <v>1.0187700000000001E-5</v>
      </c>
      <c r="AB83" s="70">
        <v>1.2503283600000001E-4</v>
      </c>
      <c r="AC83" s="70">
        <v>1.08118085E-4</v>
      </c>
      <c r="AD83" s="70">
        <v>5.1255114000000002E-5</v>
      </c>
      <c r="AE83" s="70">
        <v>1.3393294E-5</v>
      </c>
      <c r="AF83" s="70">
        <v>5.0530943999999999E-4</v>
      </c>
      <c r="AG83" s="70">
        <v>4.3497866399999998E-4</v>
      </c>
      <c r="AH83" s="70">
        <v>4.4089208899999999E-4</v>
      </c>
      <c r="AI83" s="70">
        <v>4.4338686999999998E-4</v>
      </c>
      <c r="AJ83" s="70">
        <v>2.1519879790000002E-3</v>
      </c>
      <c r="AK83" s="70">
        <v>2.1229220599999999E-3</v>
      </c>
      <c r="AL83" s="70">
        <v>2.1363631489999999E-3</v>
      </c>
      <c r="AM83" s="70">
        <v>2.045721854E-3</v>
      </c>
      <c r="AN83" s="70">
        <v>0</v>
      </c>
      <c r="AO83" s="70">
        <v>0</v>
      </c>
      <c r="AP83" s="70">
        <v>0</v>
      </c>
      <c r="AQ83" s="70">
        <v>0</v>
      </c>
      <c r="AR83" s="70">
        <v>3.6516269099999999E-4</v>
      </c>
      <c r="AS83" s="70">
        <v>0</v>
      </c>
      <c r="AT83" s="70">
        <v>1.9216481999999999E-5</v>
      </c>
      <c r="AU83" s="70">
        <v>3.6365161999999998E-5</v>
      </c>
      <c r="AV83" s="70">
        <v>6.90720196E-4</v>
      </c>
      <c r="AW83" s="70">
        <v>8.5434378500000004E-4</v>
      </c>
      <c r="AX83" s="70">
        <v>8.1800649400000001E-4</v>
      </c>
      <c r="AY83" s="70">
        <v>8.0125222000000001E-4</v>
      </c>
      <c r="AZ83" s="70">
        <v>3.7210205500000002E-4</v>
      </c>
      <c r="BA83" s="70">
        <v>1.0764734E-4</v>
      </c>
      <c r="BB83" s="70">
        <v>0</v>
      </c>
      <c r="BC83" s="70">
        <v>0</v>
      </c>
      <c r="BD83" s="70">
        <v>1.1510692118E-2</v>
      </c>
      <c r="BE83" s="70">
        <v>1.1038414967000001E-2</v>
      </c>
      <c r="BF83" s="70">
        <v>1.0011812356999999E-2</v>
      </c>
      <c r="BG83" s="70">
        <v>9.7299057979999999E-3</v>
      </c>
      <c r="BH83" s="70">
        <v>9.8771403300000008E-4</v>
      </c>
      <c r="BI83" s="70">
        <v>8.5666363699999997E-4</v>
      </c>
      <c r="BJ83" s="70">
        <v>8.4927055500000001E-4</v>
      </c>
      <c r="BK83" s="70">
        <v>8.22734241E-4</v>
      </c>
      <c r="BL83" s="70">
        <v>0</v>
      </c>
      <c r="BM83" s="70">
        <v>0</v>
      </c>
      <c r="BN83" s="70">
        <v>0</v>
      </c>
      <c r="BO83" s="70">
        <v>0</v>
      </c>
      <c r="BP83" s="70">
        <v>0</v>
      </c>
      <c r="BQ83" s="70">
        <v>0</v>
      </c>
      <c r="BR83" s="70">
        <v>0</v>
      </c>
      <c r="BS83" s="70">
        <v>0</v>
      </c>
      <c r="BT83" s="70">
        <v>0</v>
      </c>
      <c r="BU83" s="70">
        <v>0</v>
      </c>
      <c r="BV83" s="70">
        <v>0</v>
      </c>
      <c r="BW83" s="70">
        <v>0</v>
      </c>
      <c r="BX83" s="70">
        <v>7.4915450000000001E-5</v>
      </c>
      <c r="BY83" s="70">
        <v>6.3877894000000004E-5</v>
      </c>
      <c r="BZ83" s="70">
        <v>2.9618825E-5</v>
      </c>
      <c r="CA83" s="70">
        <v>0</v>
      </c>
      <c r="CB83" s="70">
        <v>1.1978176399999999E-4</v>
      </c>
      <c r="CC83" s="70">
        <v>1.04951679E-4</v>
      </c>
      <c r="CD83" s="70">
        <v>5.0137725000000001E-5</v>
      </c>
      <c r="CE83" s="70">
        <v>1.2760125999999999E-5</v>
      </c>
      <c r="CF83" s="70">
        <v>0</v>
      </c>
      <c r="CG83" s="70">
        <v>0</v>
      </c>
      <c r="CH83" s="70">
        <v>0</v>
      </c>
      <c r="CI83" s="70">
        <v>0</v>
      </c>
      <c r="CJ83" s="70">
        <v>7.2824471678000005E-2</v>
      </c>
      <c r="CK83" s="70">
        <v>7.5551764011E-2</v>
      </c>
      <c r="CL83" s="70">
        <v>7.8523667744000006E-2</v>
      </c>
      <c r="CM83" s="70">
        <v>8.6188905556000006E-2</v>
      </c>
    </row>
    <row r="84" spans="1:91" x14ac:dyDescent="0.25">
      <c r="A84" s="72" t="s">
        <v>261</v>
      </c>
      <c r="B84" s="72" t="s">
        <v>61</v>
      </c>
      <c r="C84" s="88">
        <f t="shared" ca="1" si="6"/>
        <v>2.0263817199999998E-4</v>
      </c>
      <c r="D84" s="88">
        <f t="shared" ca="1" si="7"/>
        <v>2.6149945825000001E-4</v>
      </c>
      <c r="E84" s="88">
        <f t="shared" ca="1" si="7"/>
        <v>1.5679716562500001E-3</v>
      </c>
      <c r="F84" s="88">
        <f t="shared" ca="1" si="7"/>
        <v>7.2734738405000002E-3</v>
      </c>
      <c r="G84" s="88">
        <f t="shared" ca="1" si="7"/>
        <v>0</v>
      </c>
      <c r="H84" s="88">
        <f t="shared" ca="1" si="7"/>
        <v>3.6666775050000003E-4</v>
      </c>
      <c r="I84" s="88">
        <f t="shared" ca="1" si="7"/>
        <v>2.7264113704999998E-3</v>
      </c>
      <c r="J84" s="88">
        <f t="shared" ca="1" si="7"/>
        <v>5.1767869274999998E-4</v>
      </c>
      <c r="K84" s="88">
        <f t="shared" ca="1" si="7"/>
        <v>3.6293751937249999E-2</v>
      </c>
      <c r="L84" s="88">
        <f t="shared" ca="1" si="7"/>
        <v>3.0268200207500002E-3</v>
      </c>
      <c r="M84" s="88">
        <f t="shared" ca="1" si="7"/>
        <v>0</v>
      </c>
      <c r="N84" s="88">
        <f t="shared" ca="1" si="7"/>
        <v>0</v>
      </c>
      <c r="O84" s="88">
        <f t="shared" ca="1" si="7"/>
        <v>0</v>
      </c>
      <c r="P84" s="88">
        <f t="shared" ca="1" si="7"/>
        <v>1.5371418499999999E-4</v>
      </c>
      <c r="Q84" s="88">
        <f t="shared" ca="1" si="7"/>
        <v>2.5303340050000003E-4</v>
      </c>
      <c r="R84" s="88">
        <f t="shared" ca="1" si="7"/>
        <v>0.185179900999</v>
      </c>
      <c r="S84" s="88">
        <f t="shared" ca="1" si="7"/>
        <v>3.9245786249999997E-5</v>
      </c>
      <c r="X84" s="70">
        <v>3.42402842E-4</v>
      </c>
      <c r="Y84" s="70">
        <v>2.9101956099999998E-4</v>
      </c>
      <c r="Z84" s="70">
        <v>1.4066582899999999E-4</v>
      </c>
      <c r="AA84" s="70">
        <v>3.6464456000000003E-5</v>
      </c>
      <c r="AB84" s="70">
        <v>4.3589248199999998E-4</v>
      </c>
      <c r="AC84" s="70">
        <v>3.7789676999999997E-4</v>
      </c>
      <c r="AD84" s="70">
        <v>1.8421116799999999E-4</v>
      </c>
      <c r="AE84" s="70">
        <v>4.7997412999999998E-5</v>
      </c>
      <c r="AF84" s="70">
        <v>1.7412899459999999E-3</v>
      </c>
      <c r="AG84" s="70">
        <v>1.498272949E-3</v>
      </c>
      <c r="AH84" s="70">
        <v>1.5126254340000001E-3</v>
      </c>
      <c r="AI84" s="70">
        <v>1.519698296E-3</v>
      </c>
      <c r="AJ84" s="70">
        <v>7.4328637260000002E-3</v>
      </c>
      <c r="AK84" s="70">
        <v>7.3104452489999999E-3</v>
      </c>
      <c r="AL84" s="70">
        <v>7.336356453E-3</v>
      </c>
      <c r="AM84" s="70">
        <v>7.014229934E-3</v>
      </c>
      <c r="AN84" s="70">
        <v>0</v>
      </c>
      <c r="AO84" s="70">
        <v>0</v>
      </c>
      <c r="AP84" s="70">
        <v>0</v>
      </c>
      <c r="AQ84" s="70">
        <v>0</v>
      </c>
      <c r="AR84" s="70">
        <v>1.256883996E-3</v>
      </c>
      <c r="AS84" s="70">
        <v>2.3459357999999999E-5</v>
      </c>
      <c r="AT84" s="70">
        <v>6.4271198000000003E-5</v>
      </c>
      <c r="AU84" s="70">
        <v>1.2205645E-4</v>
      </c>
      <c r="AV84" s="70">
        <v>2.3889637310000001E-3</v>
      </c>
      <c r="AW84" s="70">
        <v>2.9487118520000002E-3</v>
      </c>
      <c r="AX84" s="70">
        <v>2.816530399E-3</v>
      </c>
      <c r="AY84" s="70">
        <v>2.7514394999999998E-3</v>
      </c>
      <c r="AZ84" s="70">
        <v>1.6004794480000001E-3</v>
      </c>
      <c r="BA84" s="70">
        <v>4.7023532300000001E-4</v>
      </c>
      <c r="BB84" s="70">
        <v>0</v>
      </c>
      <c r="BC84" s="70">
        <v>0</v>
      </c>
      <c r="BD84" s="70">
        <v>3.9640674596E-2</v>
      </c>
      <c r="BE84" s="70">
        <v>3.7917476229999997E-2</v>
      </c>
      <c r="BF84" s="70">
        <v>3.4325374946999998E-2</v>
      </c>
      <c r="BG84" s="70">
        <v>3.3291481976000001E-2</v>
      </c>
      <c r="BH84" s="70">
        <v>3.4111948710000002E-3</v>
      </c>
      <c r="BI84" s="70">
        <v>2.9539704309999998E-3</v>
      </c>
      <c r="BJ84" s="70">
        <v>2.9185226369999998E-3</v>
      </c>
      <c r="BK84" s="70">
        <v>2.8235921440000001E-3</v>
      </c>
      <c r="BL84" s="70">
        <v>0</v>
      </c>
      <c r="BM84" s="70">
        <v>0</v>
      </c>
      <c r="BN84" s="70">
        <v>0</v>
      </c>
      <c r="BO84" s="70">
        <v>0</v>
      </c>
      <c r="BP84" s="70">
        <v>0</v>
      </c>
      <c r="BQ84" s="70">
        <v>0</v>
      </c>
      <c r="BR84" s="70">
        <v>0</v>
      </c>
      <c r="BS84" s="70">
        <v>0</v>
      </c>
      <c r="BT84" s="70">
        <v>0</v>
      </c>
      <c r="BU84" s="70">
        <v>0</v>
      </c>
      <c r="BV84" s="70">
        <v>0</v>
      </c>
      <c r="BW84" s="70">
        <v>0</v>
      </c>
      <c r="BX84" s="70">
        <v>2.6102306799999998E-4</v>
      </c>
      <c r="BY84" s="70">
        <v>2.23147959E-4</v>
      </c>
      <c r="BZ84" s="70">
        <v>1.06349596E-4</v>
      </c>
      <c r="CA84" s="70">
        <v>2.4336116999999999E-5</v>
      </c>
      <c r="CB84" s="70">
        <v>4.1815401899999999E-4</v>
      </c>
      <c r="CC84" s="70">
        <v>3.6741259500000002E-4</v>
      </c>
      <c r="CD84" s="70">
        <v>1.8066263E-4</v>
      </c>
      <c r="CE84" s="70">
        <v>4.5904357999999999E-5</v>
      </c>
      <c r="CF84" s="70">
        <v>0.18549121798099999</v>
      </c>
      <c r="CG84" s="70">
        <v>0.18521561346000001</v>
      </c>
      <c r="CH84" s="70">
        <v>0.185042314106</v>
      </c>
      <c r="CI84" s="70">
        <v>0.18497045844900001</v>
      </c>
      <c r="CJ84" s="70">
        <v>5.2870712999999997E-5</v>
      </c>
      <c r="CK84" s="70">
        <v>4.6371490999999997E-5</v>
      </c>
      <c r="CL84" s="70">
        <v>3.7737795999999999E-5</v>
      </c>
      <c r="CM84" s="70">
        <v>2.0003145000000001E-5</v>
      </c>
    </row>
    <row r="85" spans="1:91" x14ac:dyDescent="0.25">
      <c r="A85" s="72" t="s">
        <v>261</v>
      </c>
      <c r="B85" s="72" t="s">
        <v>62</v>
      </c>
      <c r="C85" s="88">
        <f t="shared" ca="1" si="6"/>
        <v>2.0796828975000001E-4</v>
      </c>
      <c r="D85" s="88">
        <f t="shared" ca="1" si="7"/>
        <v>2.6906380825000002E-4</v>
      </c>
      <c r="E85" s="88">
        <f t="shared" ca="1" si="7"/>
        <v>2.0837932785E-3</v>
      </c>
      <c r="F85" s="88">
        <f t="shared" ca="1" si="7"/>
        <v>9.6813595642500014E-3</v>
      </c>
      <c r="G85" s="88">
        <f t="shared" ca="1" si="7"/>
        <v>0</v>
      </c>
      <c r="H85" s="88">
        <f t="shared" ca="1" si="7"/>
        <v>3.1616431874999999E-4</v>
      </c>
      <c r="I85" s="88">
        <f t="shared" ca="1" si="7"/>
        <v>3.7194496735000002E-3</v>
      </c>
      <c r="J85" s="88">
        <f t="shared" ca="1" si="7"/>
        <v>3.8996539125250002E-2</v>
      </c>
      <c r="K85" s="88">
        <f t="shared" ca="1" si="7"/>
        <v>6.6506066623249996E-2</v>
      </c>
      <c r="L85" s="88">
        <f t="shared" ca="1" si="7"/>
        <v>3.9843712854999999E-3</v>
      </c>
      <c r="M85" s="88">
        <f t="shared" ca="1" si="7"/>
        <v>0</v>
      </c>
      <c r="N85" s="88">
        <f t="shared" ca="1" si="7"/>
        <v>0</v>
      </c>
      <c r="O85" s="88">
        <f t="shared" ca="1" si="7"/>
        <v>0</v>
      </c>
      <c r="P85" s="88">
        <f t="shared" ca="1" si="7"/>
        <v>1.5682269799999999E-4</v>
      </c>
      <c r="Q85" s="88">
        <f t="shared" ca="1" si="7"/>
        <v>2.6018083425000002E-4</v>
      </c>
      <c r="R85" s="88">
        <f t="shared" ca="1" si="7"/>
        <v>0</v>
      </c>
      <c r="S85" s="88">
        <f t="shared" ca="1" si="7"/>
        <v>4.17785305E-5</v>
      </c>
      <c r="X85" s="70">
        <v>2.483974E-4</v>
      </c>
      <c r="Y85" s="70">
        <v>3.2461438600000001E-4</v>
      </c>
      <c r="Z85" s="70">
        <v>1.9234506200000001E-4</v>
      </c>
      <c r="AA85" s="70">
        <v>6.6516311000000002E-5</v>
      </c>
      <c r="AB85" s="70">
        <v>3.1570757200000002E-4</v>
      </c>
      <c r="AC85" s="70">
        <v>4.21303268E-4</v>
      </c>
      <c r="AD85" s="70">
        <v>2.51762433E-4</v>
      </c>
      <c r="AE85" s="70">
        <v>8.7481959999999998E-5</v>
      </c>
      <c r="AF85" s="70">
        <v>1.3821195780000001E-3</v>
      </c>
      <c r="AG85" s="70">
        <v>1.738954989E-3</v>
      </c>
      <c r="AH85" s="70">
        <v>2.2161320570000002E-3</v>
      </c>
      <c r="AI85" s="70">
        <v>2.9979664900000001E-3</v>
      </c>
      <c r="AJ85" s="70">
        <v>5.8411789980000002E-3</v>
      </c>
      <c r="AK85" s="70">
        <v>8.4679091930000006E-3</v>
      </c>
      <c r="AL85" s="70">
        <v>1.0672822218E-2</v>
      </c>
      <c r="AM85" s="70">
        <v>1.3743527848E-2</v>
      </c>
      <c r="AN85" s="70">
        <v>0</v>
      </c>
      <c r="AO85" s="70">
        <v>0</v>
      </c>
      <c r="AP85" s="70">
        <v>0</v>
      </c>
      <c r="AQ85" s="70">
        <v>0</v>
      </c>
      <c r="AR85" s="70">
        <v>8.75538062E-4</v>
      </c>
      <c r="AS85" s="70">
        <v>3.0951636000000002E-5</v>
      </c>
      <c r="AT85" s="70">
        <v>1.0020076400000001E-4</v>
      </c>
      <c r="AU85" s="70">
        <v>2.5796681299999999E-4</v>
      </c>
      <c r="AV85" s="70">
        <v>1.944046292E-3</v>
      </c>
      <c r="AW85" s="70">
        <v>3.4079863900000002E-3</v>
      </c>
      <c r="AX85" s="70">
        <v>4.1090471809999999E-3</v>
      </c>
      <c r="AY85" s="70">
        <v>5.4167188309999998E-3</v>
      </c>
      <c r="AZ85" s="70">
        <v>1.5981364418000001E-2</v>
      </c>
      <c r="BA85" s="70">
        <v>2.8501438378E-2</v>
      </c>
      <c r="BB85" s="70">
        <v>4.8202440393E-2</v>
      </c>
      <c r="BC85" s="70">
        <v>6.3300913311999996E-2</v>
      </c>
      <c r="BD85" s="70">
        <v>3.9734140156999997E-2</v>
      </c>
      <c r="BE85" s="70">
        <v>5.7483113272000001E-2</v>
      </c>
      <c r="BF85" s="70">
        <v>7.3217145198000003E-2</v>
      </c>
      <c r="BG85" s="70">
        <v>9.5589867866000003E-2</v>
      </c>
      <c r="BH85" s="70">
        <v>2.6929836010000001E-3</v>
      </c>
      <c r="BI85" s="70">
        <v>3.4311085609999999E-3</v>
      </c>
      <c r="BJ85" s="70">
        <v>4.2662381290000002E-3</v>
      </c>
      <c r="BK85" s="70">
        <v>5.547154851E-3</v>
      </c>
      <c r="BL85" s="70">
        <v>0</v>
      </c>
      <c r="BM85" s="70">
        <v>0</v>
      </c>
      <c r="BN85" s="70">
        <v>0</v>
      </c>
      <c r="BO85" s="70">
        <v>0</v>
      </c>
      <c r="BP85" s="70">
        <v>0</v>
      </c>
      <c r="BQ85" s="70">
        <v>0</v>
      </c>
      <c r="BR85" s="70">
        <v>0</v>
      </c>
      <c r="BS85" s="70">
        <v>0</v>
      </c>
      <c r="BT85" s="70">
        <v>0</v>
      </c>
      <c r="BU85" s="70">
        <v>0</v>
      </c>
      <c r="BV85" s="70">
        <v>0</v>
      </c>
      <c r="BW85" s="70">
        <v>0</v>
      </c>
      <c r="BX85" s="70">
        <v>1.89042217E-4</v>
      </c>
      <c r="BY85" s="70">
        <v>2.4887410600000001E-4</v>
      </c>
      <c r="BZ85" s="70">
        <v>1.4503950299999999E-4</v>
      </c>
      <c r="CA85" s="70">
        <v>4.4334966000000002E-5</v>
      </c>
      <c r="CB85" s="70">
        <v>3.0197345999999998E-4</v>
      </c>
      <c r="CC85" s="70">
        <v>4.0899273899999998E-4</v>
      </c>
      <c r="CD85" s="70">
        <v>2.46335335E-4</v>
      </c>
      <c r="CE85" s="70">
        <v>8.3421803000000003E-5</v>
      </c>
      <c r="CF85" s="70">
        <v>0</v>
      </c>
      <c r="CG85" s="70">
        <v>0</v>
      </c>
      <c r="CH85" s="70">
        <v>0</v>
      </c>
      <c r="CI85" s="70">
        <v>0</v>
      </c>
      <c r="CJ85" s="70">
        <v>3.6667320999999998E-5</v>
      </c>
      <c r="CK85" s="70">
        <v>4.8244537999999999E-5</v>
      </c>
      <c r="CL85" s="70">
        <v>4.9124778000000001E-5</v>
      </c>
      <c r="CM85" s="70">
        <v>3.3077485000000002E-5</v>
      </c>
    </row>
    <row r="86" spans="1:91" x14ac:dyDescent="0.25">
      <c r="A86" s="72" t="s">
        <v>261</v>
      </c>
      <c r="B86" s="72" t="s">
        <v>63</v>
      </c>
      <c r="C86" s="88">
        <f t="shared" ca="1" si="6"/>
        <v>7.439899425E-5</v>
      </c>
      <c r="D86" s="88">
        <f t="shared" ca="1" si="7"/>
        <v>9.6021844500000008E-5</v>
      </c>
      <c r="E86" s="88">
        <f t="shared" ca="1" si="7"/>
        <v>5.7817515775000002E-4</v>
      </c>
      <c r="F86" s="88">
        <f t="shared" ca="1" si="7"/>
        <v>2.6811017694999997E-3</v>
      </c>
      <c r="G86" s="88">
        <f t="shared" ca="1" si="7"/>
        <v>0</v>
      </c>
      <c r="H86" s="88">
        <f t="shared" ca="1" si="7"/>
        <v>1.3245667375E-4</v>
      </c>
      <c r="I86" s="88">
        <f t="shared" ca="1" si="7"/>
        <v>1.0055928995000001E-3</v>
      </c>
      <c r="J86" s="88">
        <f t="shared" ca="1" si="7"/>
        <v>1.82393587E-4</v>
      </c>
      <c r="K86" s="88">
        <f t="shared" ca="1" si="7"/>
        <v>1.3375369503749998E-2</v>
      </c>
      <c r="L86" s="88">
        <f t="shared" ca="1" si="7"/>
        <v>1.11564079375E-3</v>
      </c>
      <c r="M86" s="88">
        <f t="shared" ca="1" si="7"/>
        <v>0</v>
      </c>
      <c r="N86" s="88">
        <f t="shared" ca="1" si="7"/>
        <v>0</v>
      </c>
      <c r="O86" s="88">
        <f t="shared" ca="1" si="7"/>
        <v>0</v>
      </c>
      <c r="P86" s="88">
        <f t="shared" ca="1" si="7"/>
        <v>5.4164868E-5</v>
      </c>
      <c r="Q86" s="88">
        <f t="shared" ca="1" si="7"/>
        <v>9.295605400000001E-5</v>
      </c>
      <c r="R86" s="88">
        <f t="shared" ca="1" si="7"/>
        <v>6.82657674375E-2</v>
      </c>
      <c r="S86" s="88">
        <f t="shared" ca="1" si="7"/>
        <v>1.260675875E-5</v>
      </c>
      <c r="X86" s="70">
        <v>1.25572892E-4</v>
      </c>
      <c r="Y86" s="70">
        <v>1.06516938E-4</v>
      </c>
      <c r="Z86" s="70">
        <v>5.1921581999999998E-5</v>
      </c>
      <c r="AA86" s="70">
        <v>1.3584565E-5</v>
      </c>
      <c r="AB86" s="70">
        <v>1.5986034899999999E-4</v>
      </c>
      <c r="AC86" s="70">
        <v>1.3833006800000001E-4</v>
      </c>
      <c r="AD86" s="70">
        <v>6.8012623000000003E-5</v>
      </c>
      <c r="AE86" s="70">
        <v>1.7884338000000001E-5</v>
      </c>
      <c r="AF86" s="70">
        <v>6.4227959800000004E-4</v>
      </c>
      <c r="AG86" s="70">
        <v>5.5276478199999999E-4</v>
      </c>
      <c r="AH86" s="70">
        <v>5.575628E-4</v>
      </c>
      <c r="AI86" s="70">
        <v>5.6009345100000005E-4</v>
      </c>
      <c r="AJ86" s="70">
        <v>2.7406382759999999E-3</v>
      </c>
      <c r="AK86" s="70">
        <v>2.6951055550000001E-3</v>
      </c>
      <c r="AL86" s="70">
        <v>2.7038793959999999E-3</v>
      </c>
      <c r="AM86" s="70">
        <v>2.5847838509999999E-3</v>
      </c>
      <c r="AN86" s="70">
        <v>0</v>
      </c>
      <c r="AO86" s="70">
        <v>0</v>
      </c>
      <c r="AP86" s="70">
        <v>0</v>
      </c>
      <c r="AQ86" s="70">
        <v>0</v>
      </c>
      <c r="AR86" s="70">
        <v>4.6052168899999999E-4</v>
      </c>
      <c r="AS86" s="70">
        <v>0</v>
      </c>
      <c r="AT86" s="70">
        <v>2.3962373999999998E-5</v>
      </c>
      <c r="AU86" s="70">
        <v>4.5342632000000003E-5</v>
      </c>
      <c r="AV86" s="70">
        <v>8.8268201800000001E-4</v>
      </c>
      <c r="AW86" s="70">
        <v>1.0868643910000001E-3</v>
      </c>
      <c r="AX86" s="70">
        <v>1.0384670230000001E-3</v>
      </c>
      <c r="AY86" s="70">
        <v>1.0143581659999999E-3</v>
      </c>
      <c r="AZ86" s="70">
        <v>5.6389650199999998E-4</v>
      </c>
      <c r="BA86" s="70">
        <v>1.6567784599999999E-4</v>
      </c>
      <c r="BB86" s="70">
        <v>0</v>
      </c>
      <c r="BC86" s="70">
        <v>0</v>
      </c>
      <c r="BD86" s="70">
        <v>1.461360433E-2</v>
      </c>
      <c r="BE86" s="70">
        <v>1.3969267609E-2</v>
      </c>
      <c r="BF86" s="70">
        <v>1.2649693611999999E-2</v>
      </c>
      <c r="BG86" s="70">
        <v>1.2268912464E-2</v>
      </c>
      <c r="BH86" s="70">
        <v>1.257859986E-3</v>
      </c>
      <c r="BI86" s="70">
        <v>1.089114962E-3</v>
      </c>
      <c r="BJ86" s="70">
        <v>1.075419157E-3</v>
      </c>
      <c r="BK86" s="70">
        <v>1.04016907E-3</v>
      </c>
      <c r="BL86" s="70">
        <v>0</v>
      </c>
      <c r="BM86" s="70">
        <v>0</v>
      </c>
      <c r="BN86" s="70">
        <v>0</v>
      </c>
      <c r="BO86" s="70">
        <v>0</v>
      </c>
      <c r="BP86" s="70">
        <v>0</v>
      </c>
      <c r="BQ86" s="70">
        <v>0</v>
      </c>
      <c r="BR86" s="70">
        <v>0</v>
      </c>
      <c r="BS86" s="70">
        <v>0</v>
      </c>
      <c r="BT86" s="70">
        <v>0</v>
      </c>
      <c r="BU86" s="70">
        <v>0</v>
      </c>
      <c r="BV86" s="70">
        <v>0</v>
      </c>
      <c r="BW86" s="70">
        <v>0</v>
      </c>
      <c r="BX86" s="70">
        <v>9.5717418000000002E-5</v>
      </c>
      <c r="BY86" s="70">
        <v>8.1675846999999997E-5</v>
      </c>
      <c r="BZ86" s="70">
        <v>3.9266206999999999E-5</v>
      </c>
      <c r="CA86" s="70">
        <v>0</v>
      </c>
      <c r="CB86" s="70">
        <v>1.5339124400000001E-4</v>
      </c>
      <c r="CC86" s="70">
        <v>1.3455041600000001E-4</v>
      </c>
      <c r="CD86" s="70">
        <v>6.6761795999999997E-5</v>
      </c>
      <c r="CE86" s="70">
        <v>1.7120760000000001E-5</v>
      </c>
      <c r="CF86" s="70">
        <v>6.8380777840000004E-2</v>
      </c>
      <c r="CG86" s="70">
        <v>6.8279078362000006E-2</v>
      </c>
      <c r="CH86" s="70">
        <v>6.8214040327E-2</v>
      </c>
      <c r="CI86" s="70">
        <v>6.8189173221000002E-2</v>
      </c>
      <c r="CJ86" s="70">
        <v>1.942348E-5</v>
      </c>
      <c r="CK86" s="70">
        <v>1.7003298000000002E-5</v>
      </c>
      <c r="CL86" s="70">
        <v>1.4000256999999999E-5</v>
      </c>
      <c r="CM86" s="70">
        <v>0</v>
      </c>
    </row>
    <row r="87" spans="1:91" x14ac:dyDescent="0.25">
      <c r="A87" s="72" t="s">
        <v>261</v>
      </c>
      <c r="B87" s="72" t="s">
        <v>64</v>
      </c>
      <c r="C87" s="88">
        <f t="shared" ca="1" si="6"/>
        <v>1.0625188094999999E-3</v>
      </c>
      <c r="D87" s="88">
        <f t="shared" ca="1" si="7"/>
        <v>1.3690517210000002E-3</v>
      </c>
      <c r="E87" s="88">
        <f t="shared" ca="1" si="7"/>
        <v>9.4683733015000007E-3</v>
      </c>
      <c r="F87" s="88">
        <f t="shared" ca="1" si="7"/>
        <v>4.4189648722499995E-2</v>
      </c>
      <c r="G87" s="88">
        <f t="shared" ca="1" si="7"/>
        <v>0</v>
      </c>
      <c r="H87" s="88">
        <f t="shared" ca="1" si="7"/>
        <v>2.1909405202499999E-3</v>
      </c>
      <c r="I87" s="88">
        <f t="shared" ca="1" si="7"/>
        <v>1.6439836990750002E-2</v>
      </c>
      <c r="J87" s="88">
        <f t="shared" ca="1" si="7"/>
        <v>8.7685542989999997E-3</v>
      </c>
      <c r="K87" s="88">
        <f t="shared" ca="1" si="7"/>
        <v>0</v>
      </c>
      <c r="L87" s="88">
        <f t="shared" ca="1" si="7"/>
        <v>1.7948813184E-2</v>
      </c>
      <c r="M87" s="88">
        <f t="shared" ca="1" si="7"/>
        <v>0</v>
      </c>
      <c r="N87" s="88">
        <f t="shared" ca="1" si="7"/>
        <v>0</v>
      </c>
      <c r="O87" s="88">
        <f t="shared" ca="1" si="7"/>
        <v>0</v>
      </c>
      <c r="P87" s="88">
        <f t="shared" ca="1" si="7"/>
        <v>8.0568540949999998E-4</v>
      </c>
      <c r="Q87" s="88">
        <f t="shared" ca="1" si="7"/>
        <v>1.3211871417500001E-3</v>
      </c>
      <c r="R87" s="88">
        <f t="shared" ca="1" si="7"/>
        <v>0</v>
      </c>
      <c r="S87" s="88">
        <f t="shared" ca="1" si="7"/>
        <v>2.0924522774999998E-4</v>
      </c>
      <c r="X87" s="70">
        <v>1.8678466329999999E-3</v>
      </c>
      <c r="Y87" s="70">
        <v>1.602268773E-3</v>
      </c>
      <c r="Z87" s="70">
        <v>5.8282129799999997E-4</v>
      </c>
      <c r="AA87" s="70">
        <v>1.97138534E-4</v>
      </c>
      <c r="AB87" s="70">
        <v>2.3770686170000001E-3</v>
      </c>
      <c r="AC87" s="70">
        <v>2.0791076680000001E-3</v>
      </c>
      <c r="AD87" s="70">
        <v>7.6052974299999998E-4</v>
      </c>
      <c r="AE87" s="70">
        <v>2.5950085600000001E-4</v>
      </c>
      <c r="AF87" s="70">
        <v>9.7155490240000003E-3</v>
      </c>
      <c r="AG87" s="70">
        <v>8.9850807589999995E-3</v>
      </c>
      <c r="AH87" s="70">
        <v>8.9607677349999998E-3</v>
      </c>
      <c r="AI87" s="70">
        <v>1.0212095688E-2</v>
      </c>
      <c r="AJ87" s="70">
        <v>4.1591609528999998E-2</v>
      </c>
      <c r="AK87" s="70">
        <v>4.4131413623999999E-2</v>
      </c>
      <c r="AL87" s="70">
        <v>4.3543418197E-2</v>
      </c>
      <c r="AM87" s="70">
        <v>4.7492153539999998E-2</v>
      </c>
      <c r="AN87" s="70">
        <v>0</v>
      </c>
      <c r="AO87" s="70">
        <v>0</v>
      </c>
      <c r="AP87" s="70">
        <v>0</v>
      </c>
      <c r="AQ87" s="70">
        <v>0</v>
      </c>
      <c r="AR87" s="70">
        <v>7.1001991550000004E-3</v>
      </c>
      <c r="AS87" s="70">
        <v>1.8951072800000001E-4</v>
      </c>
      <c r="AT87" s="70">
        <v>5.1643828999999996E-4</v>
      </c>
      <c r="AU87" s="70">
        <v>9.5761390800000001E-4</v>
      </c>
      <c r="AV87" s="70">
        <v>1.3240385413000001E-2</v>
      </c>
      <c r="AW87" s="70">
        <v>1.7586054622999999E-2</v>
      </c>
      <c r="AX87" s="70">
        <v>1.6507930499000002E-2</v>
      </c>
      <c r="AY87" s="70">
        <v>1.8424977427999999E-2</v>
      </c>
      <c r="AZ87" s="70">
        <v>8.4687275780000008E-3</v>
      </c>
      <c r="BA87" s="70">
        <v>9.7508589470000004E-3</v>
      </c>
      <c r="BB87" s="70">
        <v>8.3017592189999993E-3</v>
      </c>
      <c r="BC87" s="70">
        <v>8.552871452E-3</v>
      </c>
      <c r="BD87" s="70">
        <v>0</v>
      </c>
      <c r="BE87" s="70">
        <v>0</v>
      </c>
      <c r="BF87" s="70">
        <v>0</v>
      </c>
      <c r="BG87" s="70">
        <v>0</v>
      </c>
      <c r="BH87" s="70">
        <v>1.8859277197E-2</v>
      </c>
      <c r="BI87" s="70">
        <v>1.744811693E-2</v>
      </c>
      <c r="BJ87" s="70">
        <v>1.6874568092000001E-2</v>
      </c>
      <c r="BK87" s="70">
        <v>1.8613290516999999E-2</v>
      </c>
      <c r="BL87" s="70">
        <v>0</v>
      </c>
      <c r="BM87" s="70">
        <v>0</v>
      </c>
      <c r="BN87" s="70">
        <v>0</v>
      </c>
      <c r="BO87" s="70">
        <v>0</v>
      </c>
      <c r="BP87" s="70">
        <v>0</v>
      </c>
      <c r="BQ87" s="70">
        <v>0</v>
      </c>
      <c r="BR87" s="70">
        <v>0</v>
      </c>
      <c r="BS87" s="70">
        <v>0</v>
      </c>
      <c r="BT87" s="70">
        <v>0</v>
      </c>
      <c r="BU87" s="70">
        <v>0</v>
      </c>
      <c r="BV87" s="70">
        <v>0</v>
      </c>
      <c r="BW87" s="70">
        <v>0</v>
      </c>
      <c r="BX87" s="70">
        <v>1.4241776119999999E-3</v>
      </c>
      <c r="BY87" s="70">
        <v>1.228171422E-3</v>
      </c>
      <c r="BZ87" s="70">
        <v>4.3886245300000002E-4</v>
      </c>
      <c r="CA87" s="70">
        <v>1.31530151E-4</v>
      </c>
      <c r="CB87" s="70">
        <v>2.2788048950000001E-3</v>
      </c>
      <c r="CC87" s="70">
        <v>2.0185242530000001E-3</v>
      </c>
      <c r="CD87" s="70">
        <v>7.3917498799999995E-4</v>
      </c>
      <c r="CE87" s="70">
        <v>2.4824443100000002E-4</v>
      </c>
      <c r="CF87" s="70">
        <v>0</v>
      </c>
      <c r="CG87" s="70">
        <v>0</v>
      </c>
      <c r="CH87" s="70">
        <v>0</v>
      </c>
      <c r="CI87" s="70">
        <v>0</v>
      </c>
      <c r="CJ87" s="70">
        <v>2.7991972399999998E-4</v>
      </c>
      <c r="CK87" s="70">
        <v>2.5107622300000001E-4</v>
      </c>
      <c r="CL87" s="70">
        <v>1.8239531799999999E-4</v>
      </c>
      <c r="CM87" s="70">
        <v>1.2358964600000001E-4</v>
      </c>
    </row>
    <row r="88" spans="1:91" x14ac:dyDescent="0.25">
      <c r="A88" s="72" t="s">
        <v>261</v>
      </c>
      <c r="B88" s="72" t="s">
        <v>65</v>
      </c>
      <c r="C88" s="88">
        <f t="shared" ca="1" si="6"/>
        <v>3.3273220750000004E-5</v>
      </c>
      <c r="D88" s="88">
        <f t="shared" ca="1" si="7"/>
        <v>4.287963275E-5</v>
      </c>
      <c r="E88" s="88">
        <f t="shared" ca="1" si="7"/>
        <v>2.6198764250000002E-4</v>
      </c>
      <c r="F88" s="88">
        <f t="shared" ca="1" si="7"/>
        <v>1.2057627435E-3</v>
      </c>
      <c r="G88" s="88">
        <f t="shared" ca="1" si="7"/>
        <v>0</v>
      </c>
      <c r="H88" s="88">
        <f t="shared" ca="1" si="7"/>
        <v>6.0953764499999999E-5</v>
      </c>
      <c r="I88" s="88">
        <f t="shared" ca="1" si="7"/>
        <v>4.5419850149999995E-4</v>
      </c>
      <c r="J88" s="88">
        <f t="shared" ca="1" si="7"/>
        <v>2.5728554524999999E-4</v>
      </c>
      <c r="K88" s="88">
        <f t="shared" ca="1" si="7"/>
        <v>0</v>
      </c>
      <c r="L88" s="88">
        <f t="shared" ca="1" si="7"/>
        <v>5.1032282749999996E-4</v>
      </c>
      <c r="M88" s="88">
        <f t="shared" ca="1" si="7"/>
        <v>0</v>
      </c>
      <c r="N88" s="88">
        <f t="shared" ca="1" si="7"/>
        <v>0</v>
      </c>
      <c r="O88" s="88">
        <f t="shared" ca="1" si="7"/>
        <v>0</v>
      </c>
      <c r="P88" s="88">
        <f t="shared" ca="1" si="7"/>
        <v>2.5388571750000001E-5</v>
      </c>
      <c r="Q88" s="88">
        <f t="shared" ca="1" si="7"/>
        <v>4.1462331500000001E-5</v>
      </c>
      <c r="R88" s="88">
        <f t="shared" ca="1" si="7"/>
        <v>0</v>
      </c>
      <c r="S88" s="88">
        <f t="shared" ca="1" si="7"/>
        <v>0</v>
      </c>
      <c r="X88" s="70">
        <v>5.9266591000000001E-5</v>
      </c>
      <c r="Y88" s="70">
        <v>4.9980647000000002E-5</v>
      </c>
      <c r="Z88" s="70">
        <v>2.3845645000000001E-5</v>
      </c>
      <c r="AA88" s="70">
        <v>0</v>
      </c>
      <c r="AB88" s="70">
        <v>7.5421340000000005E-5</v>
      </c>
      <c r="AC88" s="70">
        <v>6.4882472000000004E-5</v>
      </c>
      <c r="AD88" s="70">
        <v>3.1214719000000003E-5</v>
      </c>
      <c r="AE88" s="70">
        <v>0</v>
      </c>
      <c r="AF88" s="70">
        <v>2.9545748600000001E-4</v>
      </c>
      <c r="AG88" s="70">
        <v>2.4946110699999998E-4</v>
      </c>
      <c r="AH88" s="70">
        <v>2.5207586999999998E-4</v>
      </c>
      <c r="AI88" s="70">
        <v>2.5095610699999999E-4</v>
      </c>
      <c r="AJ88" s="70">
        <v>1.2520319959999999E-3</v>
      </c>
      <c r="AK88" s="70">
        <v>1.2091114329999999E-3</v>
      </c>
      <c r="AL88" s="70">
        <v>1.212578692E-3</v>
      </c>
      <c r="AM88" s="70">
        <v>1.1493288530000001E-3</v>
      </c>
      <c r="AN88" s="70">
        <v>0</v>
      </c>
      <c r="AO88" s="70">
        <v>0</v>
      </c>
      <c r="AP88" s="70">
        <v>0</v>
      </c>
      <c r="AQ88" s="70">
        <v>0</v>
      </c>
      <c r="AR88" s="70">
        <v>2.14840346E-4</v>
      </c>
      <c r="AS88" s="70">
        <v>0</v>
      </c>
      <c r="AT88" s="70">
        <v>1.0119012E-5</v>
      </c>
      <c r="AU88" s="70">
        <v>1.88557E-5</v>
      </c>
      <c r="AV88" s="70">
        <v>4.0395055599999998E-4</v>
      </c>
      <c r="AW88" s="70">
        <v>4.9107741899999998E-4</v>
      </c>
      <c r="AX88" s="70">
        <v>4.6804653499999999E-4</v>
      </c>
      <c r="AY88" s="70">
        <v>4.5371949600000002E-4</v>
      </c>
      <c r="AZ88" s="70">
        <v>2.7012745900000001E-4</v>
      </c>
      <c r="BA88" s="70">
        <v>2.8900219499999999E-4</v>
      </c>
      <c r="BB88" s="70">
        <v>2.4531646199999998E-4</v>
      </c>
      <c r="BC88" s="70">
        <v>2.2469606499999999E-4</v>
      </c>
      <c r="BD88" s="70">
        <v>0</v>
      </c>
      <c r="BE88" s="70">
        <v>0</v>
      </c>
      <c r="BF88" s="70">
        <v>0</v>
      </c>
      <c r="BG88" s="70">
        <v>0</v>
      </c>
      <c r="BH88" s="70">
        <v>5.8272063799999995E-4</v>
      </c>
      <c r="BI88" s="70">
        <v>4.9788727000000003E-4</v>
      </c>
      <c r="BJ88" s="70">
        <v>4.9025644599999996E-4</v>
      </c>
      <c r="BK88" s="70">
        <v>4.70426956E-4</v>
      </c>
      <c r="BL88" s="70">
        <v>0</v>
      </c>
      <c r="BM88" s="70">
        <v>0</v>
      </c>
      <c r="BN88" s="70">
        <v>0</v>
      </c>
      <c r="BO88" s="70">
        <v>0</v>
      </c>
      <c r="BP88" s="70">
        <v>0</v>
      </c>
      <c r="BQ88" s="70">
        <v>0</v>
      </c>
      <c r="BR88" s="70">
        <v>0</v>
      </c>
      <c r="BS88" s="70">
        <v>0</v>
      </c>
      <c r="BT88" s="70">
        <v>0</v>
      </c>
      <c r="BU88" s="70">
        <v>0</v>
      </c>
      <c r="BV88" s="70">
        <v>0</v>
      </c>
      <c r="BW88" s="70">
        <v>0</v>
      </c>
      <c r="BX88" s="70">
        <v>4.5182768999999999E-5</v>
      </c>
      <c r="BY88" s="70">
        <v>3.8329355999999999E-5</v>
      </c>
      <c r="BZ88" s="70">
        <v>1.8042162000000001E-5</v>
      </c>
      <c r="CA88" s="70">
        <v>0</v>
      </c>
      <c r="CB88" s="70">
        <v>7.2284613000000005E-5</v>
      </c>
      <c r="CC88" s="70">
        <v>6.3012716999999994E-5</v>
      </c>
      <c r="CD88" s="70">
        <v>3.0551995999999997E-5</v>
      </c>
      <c r="CE88" s="70">
        <v>0</v>
      </c>
      <c r="CF88" s="70">
        <v>0</v>
      </c>
      <c r="CG88" s="70">
        <v>0</v>
      </c>
      <c r="CH88" s="70">
        <v>0</v>
      </c>
      <c r="CI88" s="70">
        <v>0</v>
      </c>
      <c r="CJ88" s="70">
        <v>0</v>
      </c>
      <c r="CK88" s="70">
        <v>0</v>
      </c>
      <c r="CL88" s="70">
        <v>0</v>
      </c>
      <c r="CM88" s="70">
        <v>0</v>
      </c>
    </row>
    <row r="89" spans="1:91" x14ac:dyDescent="0.25">
      <c r="A89" s="72" t="s">
        <v>261</v>
      </c>
      <c r="B89" s="72" t="s">
        <v>8</v>
      </c>
      <c r="C89" s="88">
        <f t="shared" ca="1" si="6"/>
        <v>6.5603442161499992E-2</v>
      </c>
      <c r="D89" s="88">
        <f t="shared" ca="1" si="7"/>
        <v>8.4813553069E-2</v>
      </c>
      <c r="E89" s="88">
        <f t="shared" ca="1" si="7"/>
        <v>1.376948002275E-2</v>
      </c>
      <c r="F89" s="88">
        <f t="shared" ca="1" si="7"/>
        <v>0</v>
      </c>
      <c r="G89" s="88">
        <f t="shared" ca="1" si="7"/>
        <v>0</v>
      </c>
      <c r="H89" s="88">
        <f t="shared" ca="1" si="7"/>
        <v>7.7611164634249996E-2</v>
      </c>
      <c r="I89" s="88">
        <f t="shared" ca="1" si="7"/>
        <v>2.1824495962999998E-2</v>
      </c>
      <c r="J89" s="88">
        <f t="shared" ca="1" si="7"/>
        <v>7.6055060720000003E-3</v>
      </c>
      <c r="K89" s="88">
        <f t="shared" ca="1" si="7"/>
        <v>0</v>
      </c>
      <c r="L89" s="88">
        <f t="shared" ca="1" si="7"/>
        <v>0</v>
      </c>
      <c r="M89" s="88">
        <f t="shared" ca="1" si="7"/>
        <v>3.0611647678249997E-2</v>
      </c>
      <c r="N89" s="88">
        <f t="shared" ca="1" si="7"/>
        <v>0</v>
      </c>
      <c r="O89" s="88">
        <f t="shared" ca="1" si="7"/>
        <v>0</v>
      </c>
      <c r="P89" s="88">
        <f t="shared" ca="1" si="7"/>
        <v>4.1721110414E-2</v>
      </c>
      <c r="Q89" s="88">
        <f t="shared" ca="1" si="7"/>
        <v>7.0397330292999993E-2</v>
      </c>
      <c r="R89" s="88">
        <f t="shared" ca="1" si="7"/>
        <v>0</v>
      </c>
      <c r="S89" s="88">
        <f t="shared" ca="1" si="7"/>
        <v>1.8391025625000003E-4</v>
      </c>
      <c r="X89" s="70">
        <v>6.1368063166999998E-2</v>
      </c>
      <c r="Y89" s="70">
        <v>6.0096199241000001E-2</v>
      </c>
      <c r="Z89" s="70">
        <v>6.6399800980999998E-2</v>
      </c>
      <c r="AA89" s="70">
        <v>7.4549705256999999E-2</v>
      </c>
      <c r="AB89" s="70">
        <v>7.7400914862E-2</v>
      </c>
      <c r="AC89" s="70">
        <v>7.7854287810000006E-2</v>
      </c>
      <c r="AD89" s="70">
        <v>8.6292585120000001E-2</v>
      </c>
      <c r="AE89" s="70">
        <v>9.7706424484000007E-2</v>
      </c>
      <c r="AF89" s="70">
        <v>1.3281464242E-2</v>
      </c>
      <c r="AG89" s="70">
        <v>1.2809712034E-2</v>
      </c>
      <c r="AH89" s="70">
        <v>1.4219130042000001E-2</v>
      </c>
      <c r="AI89" s="70">
        <v>1.4767613773E-2</v>
      </c>
      <c r="AJ89" s="70">
        <v>0</v>
      </c>
      <c r="AK89" s="70">
        <v>0</v>
      </c>
      <c r="AL89" s="70">
        <v>0</v>
      </c>
      <c r="AM89" s="70">
        <v>0</v>
      </c>
      <c r="AN89" s="70">
        <v>0</v>
      </c>
      <c r="AO89" s="70">
        <v>0</v>
      </c>
      <c r="AP89" s="70">
        <v>0</v>
      </c>
      <c r="AQ89" s="70">
        <v>0</v>
      </c>
      <c r="AR89" s="70">
        <v>6.8904429135E-2</v>
      </c>
      <c r="AS89" s="70">
        <v>8.7148251950000005E-2</v>
      </c>
      <c r="AT89" s="70">
        <v>8.0795929725999999E-2</v>
      </c>
      <c r="AU89" s="70">
        <v>7.3596047725999994E-2</v>
      </c>
      <c r="AV89" s="70">
        <v>1.7301366174E-2</v>
      </c>
      <c r="AW89" s="70">
        <v>2.2596231397E-2</v>
      </c>
      <c r="AX89" s="70">
        <v>2.3558551850000001E-2</v>
      </c>
      <c r="AY89" s="70">
        <v>2.3841834430999999E-2</v>
      </c>
      <c r="AZ89" s="70">
        <v>8.2938062650000002E-3</v>
      </c>
      <c r="BA89" s="70">
        <v>8.1737849340000005E-3</v>
      </c>
      <c r="BB89" s="70">
        <v>7.2214585580000004E-3</v>
      </c>
      <c r="BC89" s="70">
        <v>6.7329745310000001E-3</v>
      </c>
      <c r="BD89" s="70">
        <v>0</v>
      </c>
      <c r="BE89" s="70">
        <v>0</v>
      </c>
      <c r="BF89" s="70">
        <v>0</v>
      </c>
      <c r="BG89" s="70">
        <v>0</v>
      </c>
      <c r="BH89" s="70">
        <v>0</v>
      </c>
      <c r="BI89" s="70">
        <v>0</v>
      </c>
      <c r="BJ89" s="70">
        <v>0</v>
      </c>
      <c r="BK89" s="70">
        <v>0</v>
      </c>
      <c r="BL89" s="70">
        <v>2.9520857793999999E-2</v>
      </c>
      <c r="BM89" s="70">
        <v>2.9605551006999999E-2</v>
      </c>
      <c r="BN89" s="70">
        <v>3.0954936390999999E-2</v>
      </c>
      <c r="BO89" s="70">
        <v>3.2365245521000001E-2</v>
      </c>
      <c r="BP89" s="70">
        <v>0</v>
      </c>
      <c r="BQ89" s="70">
        <v>0</v>
      </c>
      <c r="BR89" s="70">
        <v>0</v>
      </c>
      <c r="BS89" s="70">
        <v>0</v>
      </c>
      <c r="BT89" s="70">
        <v>0</v>
      </c>
      <c r="BU89" s="70">
        <v>0</v>
      </c>
      <c r="BV89" s="70">
        <v>0</v>
      </c>
      <c r="BW89" s="70">
        <v>0</v>
      </c>
      <c r="BX89" s="70">
        <v>4.0848975893000003E-2</v>
      </c>
      <c r="BY89" s="70">
        <v>4.0367380203E-2</v>
      </c>
      <c r="BZ89" s="70">
        <v>4.2813112916999997E-2</v>
      </c>
      <c r="CA89" s="70">
        <v>4.2854972642999999E-2</v>
      </c>
      <c r="CB89" s="70">
        <v>6.4706562834000003E-2</v>
      </c>
      <c r="CC89" s="70">
        <v>6.5546333535000001E-2</v>
      </c>
      <c r="CD89" s="70">
        <v>7.1254337724E-2</v>
      </c>
      <c r="CE89" s="70">
        <v>8.0082087078999997E-2</v>
      </c>
      <c r="CF89" s="70">
        <v>0</v>
      </c>
      <c r="CG89" s="70">
        <v>0</v>
      </c>
      <c r="CH89" s="70">
        <v>0</v>
      </c>
      <c r="CI89" s="70">
        <v>0</v>
      </c>
      <c r="CJ89" s="70">
        <v>2.6236769899999998E-4</v>
      </c>
      <c r="CK89" s="70">
        <v>2.07773486E-4</v>
      </c>
      <c r="CL89" s="70">
        <v>1.70296722E-4</v>
      </c>
      <c r="CM89" s="70">
        <v>9.5203118000000006E-5</v>
      </c>
    </row>
    <row r="90" spans="1:91" x14ac:dyDescent="0.25">
      <c r="A90" s="72" t="s">
        <v>261</v>
      </c>
      <c r="B90" s="72" t="s">
        <v>66</v>
      </c>
      <c r="C90" s="88">
        <f t="shared" ca="1" si="6"/>
        <v>2.84696076925E-3</v>
      </c>
      <c r="D90" s="88">
        <f t="shared" ca="1" si="7"/>
        <v>3.6857851715000004E-3</v>
      </c>
      <c r="E90" s="88">
        <f t="shared" ca="1" si="7"/>
        <v>3.1236882824999999E-4</v>
      </c>
      <c r="F90" s="88">
        <f t="shared" ca="1" si="7"/>
        <v>3.5868902899999997E-4</v>
      </c>
      <c r="G90" s="88">
        <f t="shared" ca="1" si="7"/>
        <v>0.14835289802124998</v>
      </c>
      <c r="H90" s="88">
        <f t="shared" ca="1" si="7"/>
        <v>3.9538289899999999E-4</v>
      </c>
      <c r="I90" s="88">
        <f t="shared" ca="1" si="7"/>
        <v>4.2744581025000005E-4</v>
      </c>
      <c r="J90" s="88">
        <f t="shared" ca="1" si="7"/>
        <v>8.9924080824999996E-4</v>
      </c>
      <c r="K90" s="88">
        <f t="shared" ca="1" si="7"/>
        <v>0</v>
      </c>
      <c r="L90" s="88">
        <f t="shared" ca="1" si="7"/>
        <v>7.5893873999999991E-5</v>
      </c>
      <c r="M90" s="88">
        <f t="shared" ca="1" si="7"/>
        <v>4.3201664174999995E-4</v>
      </c>
      <c r="N90" s="88">
        <f t="shared" ca="1" si="7"/>
        <v>0</v>
      </c>
      <c r="O90" s="88">
        <f t="shared" ca="1" si="7"/>
        <v>0</v>
      </c>
      <c r="P90" s="88">
        <f t="shared" ca="1" si="7"/>
        <v>2.0663609622499999E-3</v>
      </c>
      <c r="Q90" s="88">
        <f t="shared" ca="1" si="7"/>
        <v>3.4914948492499997E-3</v>
      </c>
      <c r="R90" s="88">
        <f t="shared" ca="1" si="7"/>
        <v>0</v>
      </c>
      <c r="S90" s="88">
        <f t="shared" ca="1" si="7"/>
        <v>2.2801842500000002E-5</v>
      </c>
      <c r="X90" s="70">
        <v>2.539264174E-3</v>
      </c>
      <c r="Y90" s="70">
        <v>2.685940535E-3</v>
      </c>
      <c r="Z90" s="70">
        <v>2.9504632650000002E-3</v>
      </c>
      <c r="AA90" s="70">
        <v>3.2121751029999999E-3</v>
      </c>
      <c r="AB90" s="70">
        <v>3.2108375580000002E-3</v>
      </c>
      <c r="AC90" s="70">
        <v>3.483041889E-3</v>
      </c>
      <c r="AD90" s="70">
        <v>3.8383808409999999E-3</v>
      </c>
      <c r="AE90" s="70">
        <v>4.2108803980000003E-3</v>
      </c>
      <c r="AF90" s="70">
        <v>7.9531423600000001E-4</v>
      </c>
      <c r="AG90" s="70">
        <v>2.2043392399999999E-4</v>
      </c>
      <c r="AH90" s="70">
        <v>1.23187706E-4</v>
      </c>
      <c r="AI90" s="70">
        <v>1.10539447E-4</v>
      </c>
      <c r="AJ90" s="70">
        <v>1.3355997879999999E-3</v>
      </c>
      <c r="AK90" s="70">
        <v>9.9156328000000001E-5</v>
      </c>
      <c r="AL90" s="70">
        <v>0</v>
      </c>
      <c r="AM90" s="70">
        <v>0</v>
      </c>
      <c r="AN90" s="70">
        <v>0.148269296616</v>
      </c>
      <c r="AO90" s="70">
        <v>0.14832877284500001</v>
      </c>
      <c r="AP90" s="70">
        <v>0.148356244484</v>
      </c>
      <c r="AQ90" s="70">
        <v>0.14845727814000001</v>
      </c>
      <c r="AR90" s="70">
        <v>1.581531596E-3</v>
      </c>
      <c r="AS90" s="70">
        <v>0</v>
      </c>
      <c r="AT90" s="70">
        <v>0</v>
      </c>
      <c r="AU90" s="70">
        <v>0</v>
      </c>
      <c r="AV90" s="70">
        <v>9.2650360099999995E-4</v>
      </c>
      <c r="AW90" s="70">
        <v>4.0559122199999999E-4</v>
      </c>
      <c r="AX90" s="70">
        <v>2.0285704500000001E-4</v>
      </c>
      <c r="AY90" s="70">
        <v>1.7483137299999999E-4</v>
      </c>
      <c r="AZ90" s="70">
        <v>9.2547268499999997E-4</v>
      </c>
      <c r="BA90" s="70">
        <v>1.0059753169999999E-3</v>
      </c>
      <c r="BB90" s="70">
        <v>8.6493324800000001E-4</v>
      </c>
      <c r="BC90" s="70">
        <v>8.0058198299999995E-4</v>
      </c>
      <c r="BD90" s="70">
        <v>0</v>
      </c>
      <c r="BE90" s="70">
        <v>0</v>
      </c>
      <c r="BF90" s="70">
        <v>0</v>
      </c>
      <c r="BG90" s="70">
        <v>0</v>
      </c>
      <c r="BH90" s="70">
        <v>2.8780975899999998E-4</v>
      </c>
      <c r="BI90" s="70">
        <v>1.5765736999999998E-5</v>
      </c>
      <c r="BJ90" s="70">
        <v>0</v>
      </c>
      <c r="BK90" s="70">
        <v>0</v>
      </c>
      <c r="BL90" s="70">
        <v>0</v>
      </c>
      <c r="BM90" s="70">
        <v>4.0853651299999999E-4</v>
      </c>
      <c r="BN90" s="70">
        <v>6.2399628999999996E-4</v>
      </c>
      <c r="BO90" s="70">
        <v>6.9553376400000001E-4</v>
      </c>
      <c r="BP90" s="70">
        <v>0</v>
      </c>
      <c r="BQ90" s="70">
        <v>0</v>
      </c>
      <c r="BR90" s="70">
        <v>0</v>
      </c>
      <c r="BS90" s="70">
        <v>0</v>
      </c>
      <c r="BT90" s="70">
        <v>0</v>
      </c>
      <c r="BU90" s="70">
        <v>0</v>
      </c>
      <c r="BV90" s="70">
        <v>0</v>
      </c>
      <c r="BW90" s="70">
        <v>0</v>
      </c>
      <c r="BX90" s="70">
        <v>1.9238913049999999E-3</v>
      </c>
      <c r="BY90" s="70">
        <v>2.0538649799999999E-3</v>
      </c>
      <c r="BZ90" s="70">
        <v>2.1757231890000002E-3</v>
      </c>
      <c r="CA90" s="70">
        <v>2.1119643749999998E-3</v>
      </c>
      <c r="CB90" s="70">
        <v>3.0523816249999999E-3</v>
      </c>
      <c r="CC90" s="70">
        <v>3.3389009760000001E-3</v>
      </c>
      <c r="CD90" s="70">
        <v>3.6291045590000001E-3</v>
      </c>
      <c r="CE90" s="70">
        <v>3.9455922369999999E-3</v>
      </c>
      <c r="CF90" s="70">
        <v>0</v>
      </c>
      <c r="CG90" s="70">
        <v>0</v>
      </c>
      <c r="CH90" s="70">
        <v>0</v>
      </c>
      <c r="CI90" s="70">
        <v>0</v>
      </c>
      <c r="CJ90" s="70">
        <v>3.0650323000000003E-5</v>
      </c>
      <c r="CK90" s="70">
        <v>2.7070402999999999E-5</v>
      </c>
      <c r="CL90" s="70">
        <v>2.2096499000000002E-5</v>
      </c>
      <c r="CM90" s="70">
        <v>1.1390144999999999E-5</v>
      </c>
    </row>
    <row r="91" spans="1:91" x14ac:dyDescent="0.25">
      <c r="A91" s="72" t="s">
        <v>261</v>
      </c>
      <c r="B91" s="72" t="s">
        <v>67</v>
      </c>
      <c r="C91" s="88">
        <f t="shared" ca="1" si="6"/>
        <v>6.377883725E-5</v>
      </c>
      <c r="D91" s="88">
        <f t="shared" ca="1" si="7"/>
        <v>8.2201345749999995E-5</v>
      </c>
      <c r="E91" s="88">
        <f t="shared" ca="1" si="7"/>
        <v>5.3217636024999995E-4</v>
      </c>
      <c r="F91" s="88">
        <f t="shared" ca="1" si="7"/>
        <v>2.46363080725E-3</v>
      </c>
      <c r="G91" s="88">
        <f t="shared" ca="1" si="7"/>
        <v>0</v>
      </c>
      <c r="H91" s="88">
        <f t="shared" ca="1" si="7"/>
        <v>1.2165471725E-4</v>
      </c>
      <c r="I91" s="88">
        <f t="shared" ca="1" si="7"/>
        <v>9.2352766225000001E-4</v>
      </c>
      <c r="J91" s="88">
        <f t="shared" ca="1" si="7"/>
        <v>1.4153928825E-4</v>
      </c>
      <c r="K91" s="88">
        <f t="shared" ca="1" si="7"/>
        <v>1.230391716425E-2</v>
      </c>
      <c r="L91" s="88">
        <f t="shared" ca="1" si="7"/>
        <v>1.02476513625E-3</v>
      </c>
      <c r="M91" s="88">
        <f t="shared" ca="1" si="7"/>
        <v>0</v>
      </c>
      <c r="N91" s="88">
        <f t="shared" ca="1" si="7"/>
        <v>0</v>
      </c>
      <c r="O91" s="88">
        <f t="shared" ca="1" si="7"/>
        <v>0</v>
      </c>
      <c r="P91" s="88">
        <f t="shared" ca="1" si="7"/>
        <v>4.8649208750000007E-5</v>
      </c>
      <c r="Q91" s="88">
        <f t="shared" ca="1" si="7"/>
        <v>7.9524580499999991E-5</v>
      </c>
      <c r="R91" s="88">
        <f t="shared" ca="1" si="7"/>
        <v>0</v>
      </c>
      <c r="S91" s="88">
        <f t="shared" ca="1" si="7"/>
        <v>9.1236455358500002E-2</v>
      </c>
      <c r="X91" s="70">
        <v>1.1311460600000001E-4</v>
      </c>
      <c r="Y91" s="70">
        <v>9.6018834999999999E-5</v>
      </c>
      <c r="Z91" s="70">
        <v>4.5981907999999996E-5</v>
      </c>
      <c r="AA91" s="70">
        <v>0</v>
      </c>
      <c r="AB91" s="70">
        <v>1.4395318500000002E-4</v>
      </c>
      <c r="AC91" s="70">
        <v>1.2464542299999999E-4</v>
      </c>
      <c r="AD91" s="70">
        <v>6.0206774999999999E-5</v>
      </c>
      <c r="AE91" s="70">
        <v>0</v>
      </c>
      <c r="AF91" s="70">
        <v>5.8592190399999996E-4</v>
      </c>
      <c r="AG91" s="70">
        <v>5.0579537299999999E-4</v>
      </c>
      <c r="AH91" s="70">
        <v>5.1582473300000001E-4</v>
      </c>
      <c r="AI91" s="70">
        <v>5.2116343099999996E-4</v>
      </c>
      <c r="AJ91" s="70">
        <v>2.4935964359999998E-3</v>
      </c>
      <c r="AK91" s="70">
        <v>2.463881283E-3</v>
      </c>
      <c r="AL91" s="70">
        <v>2.4957881050000001E-3</v>
      </c>
      <c r="AM91" s="70">
        <v>2.4012574050000001E-3</v>
      </c>
      <c r="AN91" s="70">
        <v>0</v>
      </c>
      <c r="AO91" s="70">
        <v>0</v>
      </c>
      <c r="AP91" s="70">
        <v>0</v>
      </c>
      <c r="AQ91" s="70">
        <v>0</v>
      </c>
      <c r="AR91" s="70">
        <v>4.2040823199999999E-4</v>
      </c>
      <c r="AS91" s="70">
        <v>0</v>
      </c>
      <c r="AT91" s="70">
        <v>2.2901261E-5</v>
      </c>
      <c r="AU91" s="70">
        <v>4.3309376000000003E-5</v>
      </c>
      <c r="AV91" s="70">
        <v>8.0259582299999999E-4</v>
      </c>
      <c r="AW91" s="70">
        <v>9.92437404E-4</v>
      </c>
      <c r="AX91" s="70">
        <v>9.5736274499999996E-4</v>
      </c>
      <c r="AY91" s="70">
        <v>9.4171467700000008E-4</v>
      </c>
      <c r="AZ91" s="70">
        <v>4.3865327799999998E-4</v>
      </c>
      <c r="BA91" s="70">
        <v>1.27503875E-4</v>
      </c>
      <c r="BB91" s="70">
        <v>0</v>
      </c>
      <c r="BC91" s="70">
        <v>0</v>
      </c>
      <c r="BD91" s="70">
        <v>1.3320998875999999E-2</v>
      </c>
      <c r="BE91" s="70">
        <v>1.2790141632000001E-2</v>
      </c>
      <c r="BF91" s="70">
        <v>1.169127819E-2</v>
      </c>
      <c r="BG91" s="70">
        <v>1.1413249959E-2</v>
      </c>
      <c r="BH91" s="70">
        <v>1.1450813679999999E-3</v>
      </c>
      <c r="BI91" s="70">
        <v>9.9513020899999992E-4</v>
      </c>
      <c r="BJ91" s="70">
        <v>9.9291021200000008E-4</v>
      </c>
      <c r="BK91" s="70">
        <v>9.6593875599999997E-4</v>
      </c>
      <c r="BL91" s="70">
        <v>0</v>
      </c>
      <c r="BM91" s="70">
        <v>0</v>
      </c>
      <c r="BN91" s="70">
        <v>0</v>
      </c>
      <c r="BO91" s="70">
        <v>0</v>
      </c>
      <c r="BP91" s="70">
        <v>0</v>
      </c>
      <c r="BQ91" s="70">
        <v>0</v>
      </c>
      <c r="BR91" s="70">
        <v>0</v>
      </c>
      <c r="BS91" s="70">
        <v>0</v>
      </c>
      <c r="BT91" s="70">
        <v>0</v>
      </c>
      <c r="BU91" s="70">
        <v>0</v>
      </c>
      <c r="BV91" s="70">
        <v>0</v>
      </c>
      <c r="BW91" s="70">
        <v>0</v>
      </c>
      <c r="BX91" s="70">
        <v>8.6222357000000012E-5</v>
      </c>
      <c r="BY91" s="70">
        <v>7.3616337999999999E-5</v>
      </c>
      <c r="BZ91" s="70">
        <v>3.4758139999999998E-5</v>
      </c>
      <c r="CA91" s="70">
        <v>0</v>
      </c>
      <c r="CB91" s="70">
        <v>1.37997374E-4</v>
      </c>
      <c r="CC91" s="70">
        <v>1.2110088099999999E-4</v>
      </c>
      <c r="CD91" s="70">
        <v>5.9000067000000001E-5</v>
      </c>
      <c r="CE91" s="70">
        <v>0</v>
      </c>
      <c r="CF91" s="70">
        <v>0</v>
      </c>
      <c r="CG91" s="70">
        <v>0</v>
      </c>
      <c r="CH91" s="70">
        <v>0</v>
      </c>
      <c r="CI91" s="70">
        <v>0</v>
      </c>
      <c r="CJ91" s="70">
        <v>8.4321751525999994E-2</v>
      </c>
      <c r="CK91" s="70">
        <v>8.7860212202999999E-2</v>
      </c>
      <c r="CL91" s="70">
        <v>9.1699755526000001E-2</v>
      </c>
      <c r="CM91" s="70">
        <v>0.101064102179</v>
      </c>
    </row>
    <row r="92" spans="1:91" x14ac:dyDescent="0.25">
      <c r="A92" s="72" t="s">
        <v>261</v>
      </c>
      <c r="B92" s="72" t="s">
        <v>68</v>
      </c>
      <c r="C92" s="88">
        <f t="shared" ca="1" si="6"/>
        <v>4.5893189999999996E-5</v>
      </c>
      <c r="D92" s="88">
        <f t="shared" ca="1" si="7"/>
        <v>6.2145995500000002E-5</v>
      </c>
      <c r="E92" s="88">
        <f t="shared" ca="1" si="7"/>
        <v>3.9786147525E-4</v>
      </c>
      <c r="F92" s="88">
        <f t="shared" ca="1" si="7"/>
        <v>1.84204178275E-3</v>
      </c>
      <c r="G92" s="88">
        <f t="shared" ca="1" si="7"/>
        <v>0</v>
      </c>
      <c r="H92" s="88">
        <f t="shared" ca="1" si="7"/>
        <v>8.6782704250000002E-5</v>
      </c>
      <c r="I92" s="88">
        <f t="shared" ca="1" si="7"/>
        <v>6.9207523675000003E-4</v>
      </c>
      <c r="J92" s="88">
        <f t="shared" ca="1" si="7"/>
        <v>1.2835512975E-4</v>
      </c>
      <c r="K92" s="88">
        <f t="shared" ca="1" si="7"/>
        <v>9.1820737922500006E-3</v>
      </c>
      <c r="L92" s="88">
        <f t="shared" ca="1" si="7"/>
        <v>7.6674694150000004E-4</v>
      </c>
      <c r="M92" s="88">
        <f t="shared" ca="1" si="7"/>
        <v>0</v>
      </c>
      <c r="N92" s="88">
        <f t="shared" ca="1" si="7"/>
        <v>0</v>
      </c>
      <c r="O92" s="88">
        <f t="shared" ca="1" si="7"/>
        <v>0</v>
      </c>
      <c r="P92" s="88">
        <f t="shared" ca="1" si="7"/>
        <v>3.5021707249999995E-5</v>
      </c>
      <c r="Q92" s="88">
        <f t="shared" ca="1" si="7"/>
        <v>6.0135826249999998E-5</v>
      </c>
      <c r="R92" s="88">
        <f t="shared" ca="1" si="7"/>
        <v>0</v>
      </c>
      <c r="S92" s="88">
        <f t="shared" ca="1" si="7"/>
        <v>0</v>
      </c>
      <c r="X92" s="70">
        <v>8.4015383000000002E-5</v>
      </c>
      <c r="Y92" s="70">
        <v>7.3843389999999991E-5</v>
      </c>
      <c r="Z92" s="70">
        <v>2.5713986999999999E-5</v>
      </c>
      <c r="AA92" s="70">
        <v>0</v>
      </c>
      <c r="AB92" s="70">
        <v>1.0693500900000001E-4</v>
      </c>
      <c r="AC92" s="70">
        <v>9.5869074999999998E-5</v>
      </c>
      <c r="AD92" s="70">
        <v>4.5779898E-5</v>
      </c>
      <c r="AE92" s="70">
        <v>0</v>
      </c>
      <c r="AF92" s="70">
        <v>4.3360964900000001E-4</v>
      </c>
      <c r="AG92" s="70">
        <v>3.8349900700000001E-4</v>
      </c>
      <c r="AH92" s="70">
        <v>3.8556032799999995E-4</v>
      </c>
      <c r="AI92" s="70">
        <v>3.8877691699999999E-4</v>
      </c>
      <c r="AJ92" s="70">
        <v>1.8445112559999999E-3</v>
      </c>
      <c r="AK92" s="70">
        <v>1.867268186E-3</v>
      </c>
      <c r="AL92" s="70">
        <v>1.8653106189999999E-3</v>
      </c>
      <c r="AM92" s="70">
        <v>1.79107707E-3</v>
      </c>
      <c r="AN92" s="70">
        <v>0</v>
      </c>
      <c r="AO92" s="70">
        <v>0</v>
      </c>
      <c r="AP92" s="70">
        <v>0</v>
      </c>
      <c r="AQ92" s="70">
        <v>0</v>
      </c>
      <c r="AR92" s="70">
        <v>3.11571383E-4</v>
      </c>
      <c r="AS92" s="70">
        <v>0</v>
      </c>
      <c r="AT92" s="70">
        <v>1.2285027000000001E-5</v>
      </c>
      <c r="AU92" s="70">
        <v>2.3274407000000001E-5</v>
      </c>
      <c r="AV92" s="70">
        <v>5.9422983700000006E-4</v>
      </c>
      <c r="AW92" s="70">
        <v>7.5405623700000005E-4</v>
      </c>
      <c r="AX92" s="70">
        <v>7.1677163000000003E-4</v>
      </c>
      <c r="AY92" s="70">
        <v>7.0324324299999999E-4</v>
      </c>
      <c r="AZ92" s="70">
        <v>3.9329389300000003E-4</v>
      </c>
      <c r="BA92" s="70">
        <v>1.20126626E-4</v>
      </c>
      <c r="BB92" s="70">
        <v>0</v>
      </c>
      <c r="BC92" s="70">
        <v>0</v>
      </c>
      <c r="BD92" s="70">
        <v>9.8269841620000006E-3</v>
      </c>
      <c r="BE92" s="70">
        <v>9.6779328920000001E-3</v>
      </c>
      <c r="BF92" s="70">
        <v>8.7250075989999988E-3</v>
      </c>
      <c r="BG92" s="70">
        <v>8.4983705160000013E-3</v>
      </c>
      <c r="BH92" s="70">
        <v>8.4795211599999999E-4</v>
      </c>
      <c r="BI92" s="70">
        <v>7.5516131300000001E-4</v>
      </c>
      <c r="BJ92" s="70">
        <v>7.4280001200000001E-4</v>
      </c>
      <c r="BK92" s="70">
        <v>7.2107432500000004E-4</v>
      </c>
      <c r="BL92" s="70">
        <v>0</v>
      </c>
      <c r="BM92" s="70">
        <v>0</v>
      </c>
      <c r="BN92" s="70">
        <v>0</v>
      </c>
      <c r="BO92" s="70">
        <v>0</v>
      </c>
      <c r="BP92" s="70">
        <v>0</v>
      </c>
      <c r="BQ92" s="70">
        <v>0</v>
      </c>
      <c r="BR92" s="70">
        <v>0</v>
      </c>
      <c r="BS92" s="70">
        <v>0</v>
      </c>
      <c r="BT92" s="70">
        <v>0</v>
      </c>
      <c r="BU92" s="70">
        <v>0</v>
      </c>
      <c r="BV92" s="70">
        <v>0</v>
      </c>
      <c r="BW92" s="70">
        <v>0</v>
      </c>
      <c r="BX92" s="70">
        <v>6.4038902999999996E-5</v>
      </c>
      <c r="BY92" s="70">
        <v>5.6615050999999999E-5</v>
      </c>
      <c r="BZ92" s="70">
        <v>1.9432875E-5</v>
      </c>
      <c r="CA92" s="70">
        <v>0</v>
      </c>
      <c r="CB92" s="70">
        <v>1.02524793E-4</v>
      </c>
      <c r="CC92" s="70">
        <v>9.3166113000000005E-5</v>
      </c>
      <c r="CD92" s="70">
        <v>4.4852399000000002E-5</v>
      </c>
      <c r="CE92" s="70">
        <v>0</v>
      </c>
      <c r="CF92" s="70">
        <v>0</v>
      </c>
      <c r="CG92" s="70">
        <v>0</v>
      </c>
      <c r="CH92" s="70">
        <v>0</v>
      </c>
      <c r="CI92" s="70">
        <v>0</v>
      </c>
      <c r="CJ92" s="70">
        <v>0</v>
      </c>
      <c r="CK92" s="70">
        <v>0</v>
      </c>
      <c r="CL92" s="70">
        <v>0</v>
      </c>
      <c r="CM92" s="70">
        <v>0</v>
      </c>
    </row>
    <row r="93" spans="1:91" x14ac:dyDescent="0.25">
      <c r="A93" s="72" t="s">
        <v>261</v>
      </c>
      <c r="B93" s="72" t="s">
        <v>69</v>
      </c>
      <c r="C93" s="88">
        <f t="shared" ca="1" si="6"/>
        <v>3.5512824250000001E-5</v>
      </c>
      <c r="D93" s="88">
        <f t="shared" ca="1" si="7"/>
        <v>4.5749474999999998E-5</v>
      </c>
      <c r="E93" s="88">
        <f t="shared" ca="1" si="7"/>
        <v>3.3551814674999999E-4</v>
      </c>
      <c r="F93" s="88">
        <f t="shared" ca="1" si="7"/>
        <v>1.5658484870000001E-3</v>
      </c>
      <c r="G93" s="88">
        <f t="shared" ca="1" si="7"/>
        <v>0</v>
      </c>
      <c r="H93" s="88">
        <f t="shared" ca="1" si="7"/>
        <v>7.8513562999999999E-5</v>
      </c>
      <c r="I93" s="88">
        <f t="shared" ca="1" si="7"/>
        <v>5.8017133125000007E-4</v>
      </c>
      <c r="J93" s="88">
        <f t="shared" ca="1" si="7"/>
        <v>3.0939685925000001E-4</v>
      </c>
      <c r="K93" s="88">
        <f t="shared" ca="1" si="7"/>
        <v>0</v>
      </c>
      <c r="L93" s="88">
        <f t="shared" ca="1" si="7"/>
        <v>6.3791814199999999E-4</v>
      </c>
      <c r="M93" s="88">
        <f t="shared" ca="1" si="7"/>
        <v>0</v>
      </c>
      <c r="N93" s="88">
        <f t="shared" ca="1" si="7"/>
        <v>0</v>
      </c>
      <c r="O93" s="88">
        <f t="shared" ca="1" si="7"/>
        <v>0</v>
      </c>
      <c r="P93" s="88">
        <f t="shared" ca="1" si="7"/>
        <v>2.7119432000000001E-5</v>
      </c>
      <c r="Q93" s="88">
        <f t="shared" ca="1" si="7"/>
        <v>4.4266310499999999E-5</v>
      </c>
      <c r="R93" s="88">
        <f t="shared" ca="1" si="7"/>
        <v>0</v>
      </c>
      <c r="S93" s="88">
        <f t="shared" ca="1" si="7"/>
        <v>0</v>
      </c>
      <c r="X93" s="70">
        <v>6.4051414999999996E-5</v>
      </c>
      <c r="Y93" s="70">
        <v>5.4042948999999998E-5</v>
      </c>
      <c r="Z93" s="70">
        <v>2.3956933000000001E-5</v>
      </c>
      <c r="AA93" s="70">
        <v>0</v>
      </c>
      <c r="AB93" s="70">
        <v>8.1506119999999997E-5</v>
      </c>
      <c r="AC93" s="70">
        <v>7.0121835999999995E-5</v>
      </c>
      <c r="AD93" s="70">
        <v>3.1369944E-5</v>
      </c>
      <c r="AE93" s="70">
        <v>0</v>
      </c>
      <c r="AF93" s="70">
        <v>3.7238777900000004E-4</v>
      </c>
      <c r="AG93" s="70">
        <v>3.1998121500000001E-4</v>
      </c>
      <c r="AH93" s="70">
        <v>3.2429689399999996E-4</v>
      </c>
      <c r="AI93" s="70">
        <v>3.2540669900000001E-4</v>
      </c>
      <c r="AJ93" s="70">
        <v>1.5916885719999998E-3</v>
      </c>
      <c r="AK93" s="70">
        <v>1.571906679E-3</v>
      </c>
      <c r="AL93" s="70">
        <v>1.5846915070000002E-3</v>
      </c>
      <c r="AM93" s="70">
        <v>1.51510719E-3</v>
      </c>
      <c r="AN93" s="70">
        <v>0</v>
      </c>
      <c r="AO93" s="70">
        <v>0</v>
      </c>
      <c r="AP93" s="70">
        <v>0</v>
      </c>
      <c r="AQ93" s="70">
        <v>0</v>
      </c>
      <c r="AR93" s="70">
        <v>2.7105933300000001E-4</v>
      </c>
      <c r="AS93" s="70">
        <v>0</v>
      </c>
      <c r="AT93" s="70">
        <v>1.5010956E-5</v>
      </c>
      <c r="AU93" s="70">
        <v>2.7983963000000001E-5</v>
      </c>
      <c r="AV93" s="70">
        <v>5.0668574200000006E-4</v>
      </c>
      <c r="AW93" s="70">
        <v>6.2755862899999994E-4</v>
      </c>
      <c r="AX93" s="70">
        <v>5.9985034699999999E-4</v>
      </c>
      <c r="AY93" s="70">
        <v>5.8659060700000007E-4</v>
      </c>
      <c r="AZ93" s="70">
        <v>3.2530332899999997E-4</v>
      </c>
      <c r="BA93" s="70">
        <v>3.4702426900000004E-4</v>
      </c>
      <c r="BB93" s="70">
        <v>2.9432705499999999E-4</v>
      </c>
      <c r="BC93" s="70">
        <v>2.70932784E-4</v>
      </c>
      <c r="BD93" s="70">
        <v>0</v>
      </c>
      <c r="BE93" s="70">
        <v>0</v>
      </c>
      <c r="BF93" s="70">
        <v>0</v>
      </c>
      <c r="BG93" s="70">
        <v>0</v>
      </c>
      <c r="BH93" s="70">
        <v>7.2205914999999999E-4</v>
      </c>
      <c r="BI93" s="70">
        <v>6.2187654399999993E-4</v>
      </c>
      <c r="BJ93" s="70">
        <v>6.1408218999999995E-4</v>
      </c>
      <c r="BK93" s="70">
        <v>5.9365468400000008E-4</v>
      </c>
      <c r="BL93" s="70">
        <v>0</v>
      </c>
      <c r="BM93" s="70">
        <v>0</v>
      </c>
      <c r="BN93" s="70">
        <v>0</v>
      </c>
      <c r="BO93" s="70">
        <v>0</v>
      </c>
      <c r="BP93" s="70">
        <v>0</v>
      </c>
      <c r="BQ93" s="70">
        <v>0</v>
      </c>
      <c r="BR93" s="70">
        <v>0</v>
      </c>
      <c r="BS93" s="70">
        <v>0</v>
      </c>
      <c r="BT93" s="70">
        <v>0</v>
      </c>
      <c r="BU93" s="70">
        <v>0</v>
      </c>
      <c r="BV93" s="70">
        <v>0</v>
      </c>
      <c r="BW93" s="70">
        <v>0</v>
      </c>
      <c r="BX93" s="70">
        <v>4.8869707999999999E-5</v>
      </c>
      <c r="BY93" s="70">
        <v>4.1459942000000001E-5</v>
      </c>
      <c r="BZ93" s="70">
        <v>1.8148078E-5</v>
      </c>
      <c r="CA93" s="70">
        <v>0</v>
      </c>
      <c r="CB93" s="70">
        <v>7.8156844000000004E-5</v>
      </c>
      <c r="CC93" s="70">
        <v>6.8133262000000003E-5</v>
      </c>
      <c r="CD93" s="70">
        <v>3.0775136000000001E-5</v>
      </c>
      <c r="CE93" s="70">
        <v>0</v>
      </c>
      <c r="CF93" s="70">
        <v>0</v>
      </c>
      <c r="CG93" s="70">
        <v>0</v>
      </c>
      <c r="CH93" s="70">
        <v>0</v>
      </c>
      <c r="CI93" s="70">
        <v>0</v>
      </c>
      <c r="CJ93" s="70">
        <v>0</v>
      </c>
      <c r="CK93" s="70">
        <v>0</v>
      </c>
      <c r="CL93" s="70">
        <v>0</v>
      </c>
      <c r="CM93" s="70">
        <v>0</v>
      </c>
    </row>
    <row r="94" spans="1:91" x14ac:dyDescent="0.25">
      <c r="A94" s="72" t="s">
        <v>261</v>
      </c>
      <c r="B94" s="72" t="s">
        <v>70</v>
      </c>
      <c r="C94" s="88">
        <f t="shared" ca="1" si="6"/>
        <v>5.9788703649999993E-4</v>
      </c>
      <c r="D94" s="88">
        <f t="shared" ca="1" si="7"/>
        <v>7.7451120650000001E-4</v>
      </c>
      <c r="E94" s="88">
        <f t="shared" ca="1" si="7"/>
        <v>6.5253267000000011E-5</v>
      </c>
      <c r="F94" s="88">
        <f t="shared" ca="1" si="7"/>
        <v>7.4592557500000002E-5</v>
      </c>
      <c r="G94" s="88">
        <f t="shared" ca="1" si="7"/>
        <v>3.1173288305249999E-2</v>
      </c>
      <c r="H94" s="88">
        <f t="shared" ca="1" si="7"/>
        <v>8.3235221499999994E-5</v>
      </c>
      <c r="I94" s="88">
        <f t="shared" ca="1" si="7"/>
        <v>8.9459778500000005E-5</v>
      </c>
      <c r="J94" s="88">
        <f t="shared" ca="1" si="7"/>
        <v>1.8697460399999999E-4</v>
      </c>
      <c r="K94" s="88">
        <f t="shared" ca="1" si="7"/>
        <v>0</v>
      </c>
      <c r="L94" s="88">
        <f t="shared" ca="1" si="7"/>
        <v>1.5147113999999999E-5</v>
      </c>
      <c r="M94" s="88">
        <f t="shared" ca="1" si="7"/>
        <v>8.979716475E-5</v>
      </c>
      <c r="N94" s="88">
        <f t="shared" ca="1" si="7"/>
        <v>0</v>
      </c>
      <c r="O94" s="88">
        <f t="shared" ca="1" si="7"/>
        <v>0</v>
      </c>
      <c r="P94" s="88">
        <f t="shared" ca="1" si="7"/>
        <v>4.3491726074999998E-4</v>
      </c>
      <c r="Q94" s="88">
        <f t="shared" ca="1" si="7"/>
        <v>7.3469522225000003E-4</v>
      </c>
      <c r="R94" s="88">
        <f t="shared" ca="1" si="7"/>
        <v>0</v>
      </c>
      <c r="S94" s="88">
        <f t="shared" ca="1" si="7"/>
        <v>0</v>
      </c>
      <c r="X94" s="70">
        <v>5.3497007499999998E-4</v>
      </c>
      <c r="Y94" s="70">
        <v>5.6416987799999996E-4</v>
      </c>
      <c r="Z94" s="70">
        <v>6.1824923300000001E-4</v>
      </c>
      <c r="AA94" s="70">
        <v>6.7415895999999996E-4</v>
      </c>
      <c r="AB94" s="70">
        <v>6.7699759300000005E-4</v>
      </c>
      <c r="AC94" s="70">
        <v>7.3208502499999995E-4</v>
      </c>
      <c r="AD94" s="70">
        <v>8.0494095700000005E-4</v>
      </c>
      <c r="AE94" s="70">
        <v>8.84021251E-4</v>
      </c>
      <c r="AF94" s="70">
        <v>1.6632416100000001E-4</v>
      </c>
      <c r="AG94" s="70">
        <v>4.4964971000000001E-5</v>
      </c>
      <c r="AH94" s="70">
        <v>2.6253441000000001E-5</v>
      </c>
      <c r="AI94" s="70">
        <v>2.3470495000000001E-5</v>
      </c>
      <c r="AJ94" s="70">
        <v>2.8023614700000001E-4</v>
      </c>
      <c r="AK94" s="70">
        <v>1.8134083E-5</v>
      </c>
      <c r="AL94" s="70">
        <v>0</v>
      </c>
      <c r="AM94" s="70">
        <v>0</v>
      </c>
      <c r="AN94" s="70">
        <v>3.1155510146000001E-2</v>
      </c>
      <c r="AO94" s="70">
        <v>3.1169385266999999E-2</v>
      </c>
      <c r="AP94" s="70">
        <v>3.1172879598999999E-2</v>
      </c>
      <c r="AQ94" s="70">
        <v>3.1195378209000001E-2</v>
      </c>
      <c r="AR94" s="70">
        <v>3.3294088599999998E-4</v>
      </c>
      <c r="AS94" s="70">
        <v>0</v>
      </c>
      <c r="AT94" s="70">
        <v>0</v>
      </c>
      <c r="AU94" s="70">
        <v>0</v>
      </c>
      <c r="AV94" s="70">
        <v>1.93798756E-4</v>
      </c>
      <c r="AW94" s="70">
        <v>8.3500844999999995E-5</v>
      </c>
      <c r="AX94" s="70">
        <v>4.3389093999999998E-5</v>
      </c>
      <c r="AY94" s="70">
        <v>3.7150419000000001E-5</v>
      </c>
      <c r="AZ94" s="70">
        <v>1.9116574899999999E-4</v>
      </c>
      <c r="BA94" s="70">
        <v>2.0920074200000001E-4</v>
      </c>
      <c r="BB94" s="70">
        <v>1.8067479200000001E-4</v>
      </c>
      <c r="BC94" s="70">
        <v>1.66857133E-4</v>
      </c>
      <c r="BD94" s="70">
        <v>0</v>
      </c>
      <c r="BE94" s="70">
        <v>0</v>
      </c>
      <c r="BF94" s="70">
        <v>0</v>
      </c>
      <c r="BG94" s="70">
        <v>0</v>
      </c>
      <c r="BH94" s="70">
        <v>6.0588455999999997E-5</v>
      </c>
      <c r="BI94" s="70">
        <v>0</v>
      </c>
      <c r="BJ94" s="70">
        <v>0</v>
      </c>
      <c r="BK94" s="70">
        <v>0</v>
      </c>
      <c r="BL94" s="70">
        <v>0</v>
      </c>
      <c r="BM94" s="70">
        <v>8.5482232E-5</v>
      </c>
      <c r="BN94" s="70">
        <v>1.2927815999999999E-4</v>
      </c>
      <c r="BO94" s="70">
        <v>1.4442826700000001E-4</v>
      </c>
      <c r="BP94" s="70">
        <v>0</v>
      </c>
      <c r="BQ94" s="70">
        <v>0</v>
      </c>
      <c r="BR94" s="70">
        <v>0</v>
      </c>
      <c r="BS94" s="70">
        <v>0</v>
      </c>
      <c r="BT94" s="70">
        <v>0</v>
      </c>
      <c r="BU94" s="70">
        <v>0</v>
      </c>
      <c r="BV94" s="70">
        <v>0</v>
      </c>
      <c r="BW94" s="70">
        <v>0</v>
      </c>
      <c r="BX94" s="70">
        <v>4.0563330999999998E-4</v>
      </c>
      <c r="BY94" s="70">
        <v>4.3180441500000001E-4</v>
      </c>
      <c r="BZ94" s="70">
        <v>4.5829952700000002E-4</v>
      </c>
      <c r="CA94" s="70">
        <v>4.4393179099999999E-4</v>
      </c>
      <c r="CB94" s="70">
        <v>6.4438471499999998E-4</v>
      </c>
      <c r="CC94" s="70">
        <v>7.0286861299999998E-4</v>
      </c>
      <c r="CD94" s="70">
        <v>7.6301521500000003E-4</v>
      </c>
      <c r="CE94" s="70">
        <v>8.2851234600000003E-4</v>
      </c>
      <c r="CF94" s="70">
        <v>0</v>
      </c>
      <c r="CG94" s="70">
        <v>0</v>
      </c>
      <c r="CH94" s="70">
        <v>0</v>
      </c>
      <c r="CI94" s="70">
        <v>0</v>
      </c>
      <c r="CJ94" s="70">
        <v>0</v>
      </c>
      <c r="CK94" s="70">
        <v>0</v>
      </c>
      <c r="CL94" s="70">
        <v>0</v>
      </c>
      <c r="CM94" s="70">
        <v>0</v>
      </c>
    </row>
    <row r="95" spans="1:91" x14ac:dyDescent="0.25">
      <c r="A95" s="72" t="s">
        <v>261</v>
      </c>
      <c r="B95" s="72" t="s">
        <v>71</v>
      </c>
      <c r="C95" s="88">
        <f t="shared" ca="1" si="6"/>
        <v>4.7198256134E-2</v>
      </c>
      <c r="D95" s="88">
        <f t="shared" ca="1" si="7"/>
        <v>6.1066592982000005E-2</v>
      </c>
      <c r="E95" s="88">
        <f t="shared" ca="1" si="7"/>
        <v>1.0825347915999999E-2</v>
      </c>
      <c r="F95" s="88">
        <f t="shared" ca="1" si="7"/>
        <v>0</v>
      </c>
      <c r="G95" s="88">
        <f t="shared" ca="1" si="7"/>
        <v>0</v>
      </c>
      <c r="H95" s="88">
        <f t="shared" ca="1" si="7"/>
        <v>4.6515953327000002E-2</v>
      </c>
      <c r="I95" s="88">
        <f t="shared" ca="1" si="7"/>
        <v>1.727941165625E-2</v>
      </c>
      <c r="J95" s="88">
        <f t="shared" ca="1" si="7"/>
        <v>5.0684922835000003E-3</v>
      </c>
      <c r="K95" s="88">
        <f t="shared" ca="1" si="7"/>
        <v>0</v>
      </c>
      <c r="L95" s="88">
        <f t="shared" ca="1" si="7"/>
        <v>0</v>
      </c>
      <c r="M95" s="88">
        <f t="shared" ca="1" si="7"/>
        <v>2.2021384642999998E-2</v>
      </c>
      <c r="N95" s="88">
        <f t="shared" ca="1" si="7"/>
        <v>0</v>
      </c>
      <c r="O95" s="88">
        <f t="shared" ca="1" si="7"/>
        <v>0</v>
      </c>
      <c r="P95" s="88">
        <f t="shared" ca="1" si="7"/>
        <v>0.25783763865199999</v>
      </c>
      <c r="Q95" s="88">
        <f t="shared" ca="1" si="7"/>
        <v>0</v>
      </c>
      <c r="R95" s="88">
        <f t="shared" ca="1" si="7"/>
        <v>0</v>
      </c>
      <c r="S95" s="88">
        <f t="shared" ca="1" si="7"/>
        <v>1.2644697725E-4</v>
      </c>
      <c r="X95" s="70">
        <v>4.2770896481999998E-2</v>
      </c>
      <c r="Y95" s="70">
        <v>4.4881031762E-2</v>
      </c>
      <c r="Z95" s="70">
        <v>4.8016049701999998E-2</v>
      </c>
      <c r="AA95" s="70">
        <v>5.3125046590000002E-2</v>
      </c>
      <c r="AB95" s="70">
        <v>5.4001434046000003E-2</v>
      </c>
      <c r="AC95" s="70">
        <v>5.8177657280000003E-2</v>
      </c>
      <c r="AD95" s="70">
        <v>6.2464374018E-2</v>
      </c>
      <c r="AE95" s="70">
        <v>6.9622906583999999E-2</v>
      </c>
      <c r="AF95" s="70">
        <v>9.9301077209999998E-3</v>
      </c>
      <c r="AG95" s="70">
        <v>1.0512134902E-2</v>
      </c>
      <c r="AH95" s="70">
        <v>1.1346715911E-2</v>
      </c>
      <c r="AI95" s="70">
        <v>1.1512433129999999E-2</v>
      </c>
      <c r="AJ95" s="70">
        <v>0</v>
      </c>
      <c r="AK95" s="70">
        <v>0</v>
      </c>
      <c r="AL95" s="70">
        <v>0</v>
      </c>
      <c r="AM95" s="70">
        <v>0</v>
      </c>
      <c r="AN95" s="70">
        <v>0</v>
      </c>
      <c r="AO95" s="70">
        <v>0</v>
      </c>
      <c r="AP95" s="70">
        <v>0</v>
      </c>
      <c r="AQ95" s="70">
        <v>0</v>
      </c>
      <c r="AR95" s="70">
        <v>3.9176659721999997E-2</v>
      </c>
      <c r="AS95" s="70">
        <v>5.3873584799E-2</v>
      </c>
      <c r="AT95" s="70">
        <v>4.9220686554999997E-2</v>
      </c>
      <c r="AU95" s="70">
        <v>4.3792882232000001E-2</v>
      </c>
      <c r="AV95" s="70">
        <v>1.2893607196999999E-2</v>
      </c>
      <c r="AW95" s="70">
        <v>1.8632820195E-2</v>
      </c>
      <c r="AX95" s="70">
        <v>1.8928450996000001E-2</v>
      </c>
      <c r="AY95" s="70">
        <v>1.8662768236999999E-2</v>
      </c>
      <c r="AZ95" s="70">
        <v>5.3419070719999996E-3</v>
      </c>
      <c r="BA95" s="70">
        <v>5.6623219849999996E-3</v>
      </c>
      <c r="BB95" s="70">
        <v>4.822495974E-3</v>
      </c>
      <c r="BC95" s="70">
        <v>4.4472441030000004E-3</v>
      </c>
      <c r="BD95" s="70">
        <v>0</v>
      </c>
      <c r="BE95" s="70">
        <v>0</v>
      </c>
      <c r="BF95" s="70">
        <v>0</v>
      </c>
      <c r="BG95" s="70">
        <v>0</v>
      </c>
      <c r="BH95" s="70">
        <v>0</v>
      </c>
      <c r="BI95" s="70">
        <v>0</v>
      </c>
      <c r="BJ95" s="70">
        <v>0</v>
      </c>
      <c r="BK95" s="70">
        <v>0</v>
      </c>
      <c r="BL95" s="70">
        <v>2.0685854505E-2</v>
      </c>
      <c r="BM95" s="70">
        <v>2.2060660696999999E-2</v>
      </c>
      <c r="BN95" s="70">
        <v>2.2409813813000001E-2</v>
      </c>
      <c r="BO95" s="70">
        <v>2.2929209557000001E-2</v>
      </c>
      <c r="BP95" s="70">
        <v>0</v>
      </c>
      <c r="BQ95" s="70">
        <v>0</v>
      </c>
      <c r="BR95" s="70">
        <v>0</v>
      </c>
      <c r="BS95" s="70">
        <v>0</v>
      </c>
      <c r="BT95" s="70">
        <v>0</v>
      </c>
      <c r="BU95" s="70">
        <v>0</v>
      </c>
      <c r="BV95" s="70">
        <v>0</v>
      </c>
      <c r="BW95" s="70">
        <v>0</v>
      </c>
      <c r="BX95" s="70">
        <v>0.21086612144</v>
      </c>
      <c r="BY95" s="70">
        <v>0.22625308766999999</v>
      </c>
      <c r="BZ95" s="70">
        <v>0.26115414071499998</v>
      </c>
      <c r="CA95" s="70">
        <v>0.33307720478300001</v>
      </c>
      <c r="CB95" s="70">
        <v>0</v>
      </c>
      <c r="CC95" s="70">
        <v>0</v>
      </c>
      <c r="CD95" s="70">
        <v>0</v>
      </c>
      <c r="CE95" s="70">
        <v>0</v>
      </c>
      <c r="CF95" s="70">
        <v>0</v>
      </c>
      <c r="CG95" s="70">
        <v>0</v>
      </c>
      <c r="CH95" s="70">
        <v>0</v>
      </c>
      <c r="CI95" s="70">
        <v>0</v>
      </c>
      <c r="CJ95" s="70">
        <v>1.7347689499999999E-4</v>
      </c>
      <c r="CK95" s="70">
        <v>1.4796316300000001E-4</v>
      </c>
      <c r="CL95" s="70">
        <v>1.21239407E-4</v>
      </c>
      <c r="CM95" s="70">
        <v>6.3108443999999994E-5</v>
      </c>
    </row>
  </sheetData>
  <mergeCells count="17">
    <mergeCell ref="BT2:BW2"/>
    <mergeCell ref="BX2:CA2"/>
    <mergeCell ref="CB2:CE2"/>
    <mergeCell ref="CF2:CI2"/>
    <mergeCell ref="CJ2:CM2"/>
    <mergeCell ref="BP2:BS2"/>
    <mergeCell ref="X2:AA2"/>
    <mergeCell ref="AB2:AE2"/>
    <mergeCell ref="AF2:AI2"/>
    <mergeCell ref="AJ2:AM2"/>
    <mergeCell ref="AN2:AQ2"/>
    <mergeCell ref="AR2:AU2"/>
    <mergeCell ref="AV2:AY2"/>
    <mergeCell ref="AZ2:BC2"/>
    <mergeCell ref="BD2:BF2"/>
    <mergeCell ref="BH2:BK2"/>
    <mergeCell ref="BL2:B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B12" sqref="B12:F14"/>
    </sheetView>
  </sheetViews>
  <sheetFormatPr baseColWidth="10" defaultRowHeight="15" x14ac:dyDescent="0.25"/>
  <cols>
    <col min="1" max="1" width="17.5703125" style="12" bestFit="1" customWidth="1"/>
    <col min="2" max="2" width="17" style="12" bestFit="1" customWidth="1"/>
    <col min="3" max="3" width="11.42578125" style="12"/>
    <col min="4" max="4" width="12.140625" style="12" bestFit="1" customWidth="1"/>
    <col min="5" max="5" width="17.5703125" style="12" bestFit="1" customWidth="1"/>
    <col min="6" max="6" width="11.28515625" style="12" bestFit="1" customWidth="1"/>
    <col min="7" max="7" width="13.42578125" style="12" bestFit="1" customWidth="1"/>
    <col min="8" max="8" width="12" style="12" bestFit="1" customWidth="1"/>
    <col min="9" max="9" width="12.85546875" style="12" bestFit="1" customWidth="1"/>
    <col min="10" max="10" width="13.28515625" style="12" bestFit="1" customWidth="1"/>
    <col min="11" max="11" width="11.7109375" style="12" bestFit="1" customWidth="1"/>
    <col min="12" max="12" width="17.5703125" style="12" bestFit="1" customWidth="1"/>
    <col min="13" max="13" width="12.85546875" style="12" bestFit="1" customWidth="1"/>
    <col min="14" max="14" width="13.28515625" style="12" bestFit="1" customWidth="1"/>
    <col min="15" max="16384" width="11.42578125" style="12"/>
  </cols>
  <sheetData>
    <row r="1" spans="1:14" x14ac:dyDescent="0.25">
      <c r="A1" s="13"/>
      <c r="B1" s="13" t="s">
        <v>0</v>
      </c>
      <c r="C1" s="13" t="s">
        <v>68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10</v>
      </c>
      <c r="J1" s="13" t="s">
        <v>9</v>
      </c>
      <c r="K1" s="13" t="s">
        <v>163</v>
      </c>
      <c r="L1" s="13" t="s">
        <v>6</v>
      </c>
      <c r="M1" s="13" t="s">
        <v>8</v>
      </c>
      <c r="N1" s="13" t="s">
        <v>7</v>
      </c>
    </row>
    <row r="2" spans="1:14" x14ac:dyDescent="0.25">
      <c r="A2" s="13" t="s">
        <v>0</v>
      </c>
      <c r="B2" s="5">
        <f ca="1">SUM('InyeccionesTroncales-SING'!$B$3:B3)/'InyeccionesTroncales-SING'!$B$16</f>
        <v>1.7908297131178381E-2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13" t="s">
        <v>68</v>
      </c>
      <c r="B3" s="5">
        <f ca="1">SUM('InyeccionesTroncales-SING'!$B$3:B4)/'InyeccionesTroncales-SING'!$B$16</f>
        <v>7.0920105433283975E-2</v>
      </c>
      <c r="C3" s="5">
        <f ca="1">SUM('InyeccionesTroncales-SING'!$B$4:B4)/'InyeccionesTroncales-SING'!$B$16</f>
        <v>5.3011808302105605E-2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13" t="s">
        <v>1</v>
      </c>
      <c r="B4" s="5">
        <f ca="1">SUM('InyeccionesTroncales-SING'!$B$3:B5)/'InyeccionesTroncales-SING'!$B$16</f>
        <v>7.0920105433283975E-2</v>
      </c>
      <c r="C4" s="5">
        <f ca="1">SUM('InyeccionesTroncales-SING'!$B$4:B5)/'InyeccionesTroncales-SING'!$B$16</f>
        <v>5.3011808302105605E-2</v>
      </c>
      <c r="D4" s="5">
        <f ca="1">SUM('InyeccionesTroncales-SING'!$B$5:B5)/'InyeccionesTroncales-SING'!$B$16</f>
        <v>0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13" t="s">
        <v>2</v>
      </c>
      <c r="B5" s="5">
        <f ca="1">SUM('InyeccionesTroncales-SING'!$B$3:B6)/'InyeccionesTroncales-SING'!$B$16</f>
        <v>7.0920105433283975E-2</v>
      </c>
      <c r="C5" s="5">
        <f ca="1">SUM('InyeccionesTroncales-SING'!$B$4:B6)/'InyeccionesTroncales-SING'!$B$16</f>
        <v>5.3011808302105605E-2</v>
      </c>
      <c r="D5" s="5">
        <f ca="1">SUM('InyeccionesTroncales-SING'!$B$5:B6)/'InyeccionesTroncales-SING'!$B$16</f>
        <v>0</v>
      </c>
      <c r="E5" s="5">
        <f ca="1">SUM('InyeccionesTroncales-SING'!$B$6:B6)/'InyeccionesTroncales-SING'!$B$16</f>
        <v>0</v>
      </c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13" t="s">
        <v>3</v>
      </c>
      <c r="B6" s="5">
        <f ca="1">SUM('InyeccionesTroncales-SING'!$B$3:B7)/'InyeccionesTroncales-SING'!$B$16</f>
        <v>0.43738645634643064</v>
      </c>
      <c r="C6" s="5">
        <f ca="1">SUM('InyeccionesTroncales-SING'!$B$4:B7)/'InyeccionesTroncales-SING'!$B$16</f>
        <v>0.41947815921525222</v>
      </c>
      <c r="D6" s="5">
        <f ca="1">SUM('InyeccionesTroncales-SING'!$B$5:B7)/'InyeccionesTroncales-SING'!$B$16</f>
        <v>0.36646635091314667</v>
      </c>
      <c r="E6" s="5">
        <f ca="1">SUM('InyeccionesTroncales-SING'!$B$6:B7)/'InyeccionesTroncales-SING'!$B$16</f>
        <v>0.36646635091314667</v>
      </c>
      <c r="F6" s="5">
        <f ca="1">SUM('InyeccionesTroncales-SING'!$B$7:B7)/'InyeccionesTroncales-SING'!$B$16</f>
        <v>0.36646635091314667</v>
      </c>
      <c r="G6" s="5"/>
      <c r="H6" s="5"/>
      <c r="I6" s="5"/>
      <c r="J6" s="5"/>
      <c r="K6" s="5"/>
      <c r="L6" s="5"/>
      <c r="M6" s="5"/>
      <c r="N6" s="5"/>
    </row>
    <row r="7" spans="1:14" x14ac:dyDescent="0.25">
      <c r="A7" s="13" t="s">
        <v>4</v>
      </c>
      <c r="B7" s="5">
        <f ca="1">SUM('InyeccionesTroncales-SING'!$B$3:B8)/'InyeccionesTroncales-SING'!$B$16</f>
        <v>0.56239857464927645</v>
      </c>
      <c r="C7" s="5">
        <f ca="1">SUM('InyeccionesTroncales-SING'!$B$4:B8)/'InyeccionesTroncales-SING'!$B$16</f>
        <v>0.54449027751809809</v>
      </c>
      <c r="D7" s="5">
        <f ca="1">SUM('InyeccionesTroncales-SING'!$B$5:B8)/'InyeccionesTroncales-SING'!$B$16</f>
        <v>0.49147846921599248</v>
      </c>
      <c r="E7" s="5">
        <f ca="1">SUM('InyeccionesTroncales-SING'!$B$6:B8)/'InyeccionesTroncales-SING'!$B$16</f>
        <v>0.49147846921599248</v>
      </c>
      <c r="F7" s="5">
        <f ca="1">SUM('InyeccionesTroncales-SING'!$B$7:B8)/'InyeccionesTroncales-SING'!$B$16</f>
        <v>0.49147846921599248</v>
      </c>
      <c r="G7" s="5">
        <f ca="1">SUM('InyeccionesTroncales-SING'!$B$8:B8)/'InyeccionesTroncales-SING'!$B$16</f>
        <v>0.12501211830284581</v>
      </c>
      <c r="H7" s="5"/>
      <c r="I7" s="5"/>
      <c r="J7" s="5"/>
      <c r="K7" s="5"/>
      <c r="L7" s="5"/>
      <c r="M7" s="5"/>
      <c r="N7" s="5"/>
    </row>
    <row r="8" spans="1:14" x14ac:dyDescent="0.25">
      <c r="A8" s="13" t="s">
        <v>5</v>
      </c>
      <c r="B8" s="5">
        <f ca="1">SUM('InyeccionesTroncales-SING'!$B$3:B9)/'InyeccionesTroncales-SING'!$B$16</f>
        <v>0.57723364838803548</v>
      </c>
      <c r="C8" s="5">
        <f ca="1">SUM('InyeccionesTroncales-SING'!$B$4:B9)/'InyeccionesTroncales-SING'!$B$16</f>
        <v>0.55932535125685712</v>
      </c>
      <c r="D8" s="5">
        <f ca="1">SUM('InyeccionesTroncales-SING'!$B$5:B9)/'InyeccionesTroncales-SING'!$B$16</f>
        <v>0.50631354295475151</v>
      </c>
      <c r="E8" s="5">
        <f ca="1">SUM('InyeccionesTroncales-SING'!$B$6:B9)/'InyeccionesTroncales-SING'!$B$16</f>
        <v>0.50631354295475151</v>
      </c>
      <c r="F8" s="5">
        <f ca="1">SUM('InyeccionesTroncales-SING'!$B$7:B9)/'InyeccionesTroncales-SING'!$B$16</f>
        <v>0.50631354295475151</v>
      </c>
      <c r="G8" s="5">
        <f ca="1">SUM('InyeccionesTroncales-SING'!$B$8:B9)/'InyeccionesTroncales-SING'!$B$16</f>
        <v>0.1398471920416049</v>
      </c>
      <c r="H8" s="5">
        <f ca="1">SUM('InyeccionesTroncales-SING'!$B$9:B9)/'InyeccionesTroncales-SING'!$B$16</f>
        <v>1.483507373875906E-2</v>
      </c>
      <c r="I8" s="5"/>
      <c r="J8" s="5"/>
      <c r="K8" s="5"/>
      <c r="L8" s="5"/>
      <c r="M8" s="5"/>
      <c r="N8" s="5"/>
    </row>
    <row r="9" spans="1:14" x14ac:dyDescent="0.25">
      <c r="A9" s="13" t="s">
        <v>10</v>
      </c>
      <c r="B9" s="5">
        <f ca="1">SUM('InyeccionesTroncales-SING'!$B$3:B10)/'InyeccionesTroncales-SING'!$B$16</f>
        <v>0.73566201189593461</v>
      </c>
      <c r="C9" s="5">
        <f ca="1">SUM('InyeccionesTroncales-SING'!$B$4:B10)/'InyeccionesTroncales-SING'!$B$16</f>
        <v>0.71775371476475625</v>
      </c>
      <c r="D9" s="5">
        <f ca="1">SUM('InyeccionesTroncales-SING'!$B$5:B10)/'InyeccionesTroncales-SING'!$B$16</f>
        <v>0.66474190646265063</v>
      </c>
      <c r="E9" s="5">
        <f ca="1">SUM('InyeccionesTroncales-SING'!$B$6:B10)/'InyeccionesTroncales-SING'!$B$16</f>
        <v>0.66474190646265063</v>
      </c>
      <c r="F9" s="5">
        <f ca="1">SUM('InyeccionesTroncales-SING'!$B$7:B10)/'InyeccionesTroncales-SING'!$B$16</f>
        <v>0.66474190646265063</v>
      </c>
      <c r="G9" s="5">
        <f ca="1">SUM('InyeccionesTroncales-SING'!$B$8:B10)/'InyeccionesTroncales-SING'!$B$16</f>
        <v>0.29827555554950391</v>
      </c>
      <c r="H9" s="5">
        <f ca="1">SUM('InyeccionesTroncales-SING'!$B$9:B10)/'InyeccionesTroncales-SING'!$B$16</f>
        <v>0.1732634372466581</v>
      </c>
      <c r="I9" s="5">
        <f ca="1">SUM('InyeccionesTroncales-SING'!$B$10:B10)/'InyeccionesTroncales-SING'!$B$16</f>
        <v>0.15842836350789904</v>
      </c>
      <c r="J9" s="5"/>
      <c r="K9" s="5"/>
      <c r="L9" s="5"/>
      <c r="M9" s="5"/>
      <c r="N9" s="5"/>
    </row>
    <row r="10" spans="1:14" x14ac:dyDescent="0.25">
      <c r="A10" s="13" t="s">
        <v>9</v>
      </c>
      <c r="B10" s="5">
        <f ca="1">SUM('InyeccionesTroncales-SING'!$B$3:B11)/'InyeccionesTroncales-SING'!$B$16</f>
        <v>0.95488614023734741</v>
      </c>
      <c r="C10" s="5">
        <f ca="1">SUM('InyeccionesTroncales-SING'!$B$4:B11)/'InyeccionesTroncales-SING'!$B$16</f>
        <v>0.93697784310616905</v>
      </c>
      <c r="D10" s="5">
        <f ca="1">SUM('InyeccionesTroncales-SING'!$B$5:B11)/'InyeccionesTroncales-SING'!$B$16</f>
        <v>0.88396603480406355</v>
      </c>
      <c r="E10" s="5">
        <f ca="1">SUM('InyeccionesTroncales-SING'!$B$6:B11)/'InyeccionesTroncales-SING'!$B$16</f>
        <v>0.88396603480406355</v>
      </c>
      <c r="F10" s="5">
        <f ca="1">SUM('InyeccionesTroncales-SING'!$B$7:B11)/'InyeccionesTroncales-SING'!$B$16</f>
        <v>0.88396603480406355</v>
      </c>
      <c r="G10" s="5">
        <f ca="1">SUM('InyeccionesTroncales-SING'!$B$8:B11)/'InyeccionesTroncales-SING'!$B$16</f>
        <v>0.51749968389091672</v>
      </c>
      <c r="H10" s="5">
        <f ca="1">SUM('InyeccionesTroncales-SING'!$B$9:B11)/'InyeccionesTroncales-SING'!$B$16</f>
        <v>0.39248756558807096</v>
      </c>
      <c r="I10" s="5">
        <f ca="1">SUM('InyeccionesTroncales-SING'!$B$10:B11)/'InyeccionesTroncales-SING'!$B$16</f>
        <v>0.37765249184931188</v>
      </c>
      <c r="J10" s="5">
        <f ca="1">SUM('InyeccionesTroncales-SING'!$B$11:B11)/'InyeccionesTroncales-SING'!$B$16</f>
        <v>0.21922412834141283</v>
      </c>
      <c r="K10" s="5"/>
      <c r="L10" s="5"/>
      <c r="M10" s="5"/>
      <c r="N10" s="5"/>
    </row>
    <row r="11" spans="1:14" x14ac:dyDescent="0.25">
      <c r="A11" s="13" t="s">
        <v>163</v>
      </c>
      <c r="B11" s="5">
        <f ca="1">SUM('InyeccionesTroncales-SING'!$B$3:B12)/'InyeccionesTroncales-SING'!$B$16</f>
        <v>0.95488614023734741</v>
      </c>
      <c r="C11" s="5">
        <f ca="1">SUM('InyeccionesTroncales-SING'!$B$4:B12)/'InyeccionesTroncales-SING'!$B$16</f>
        <v>0.93697784310616905</v>
      </c>
      <c r="D11" s="5">
        <f ca="1">SUM('InyeccionesTroncales-SING'!$B$5:B12)/'InyeccionesTroncales-SING'!$B$16</f>
        <v>0.88396603480406355</v>
      </c>
      <c r="E11" s="5">
        <f ca="1">SUM('InyeccionesTroncales-SING'!$B$6:B12)/'InyeccionesTroncales-SING'!$B$16</f>
        <v>0.88396603480406355</v>
      </c>
      <c r="F11" s="5">
        <f ca="1">SUM('InyeccionesTroncales-SING'!$B$7:B12)/'InyeccionesTroncales-SING'!$B$16</f>
        <v>0.88396603480406355</v>
      </c>
      <c r="G11" s="5">
        <f ca="1">SUM('InyeccionesTroncales-SING'!$B$8:B12)/'InyeccionesTroncales-SING'!$B$16</f>
        <v>0.51749968389091672</v>
      </c>
      <c r="H11" s="5">
        <f ca="1">SUM('InyeccionesTroncales-SING'!$B$9:B12)/'InyeccionesTroncales-SING'!$B$16</f>
        <v>0.39248756558807096</v>
      </c>
      <c r="I11" s="5">
        <f ca="1">SUM('InyeccionesTroncales-SING'!$B$10:B12)/'InyeccionesTroncales-SING'!$B$16</f>
        <v>0.37765249184931188</v>
      </c>
      <c r="J11" s="5">
        <f ca="1">SUM('InyeccionesTroncales-SING'!$B$11:B12)/'InyeccionesTroncales-SING'!$B$16</f>
        <v>0.21922412834141283</v>
      </c>
      <c r="K11" s="5">
        <f ca="1">SUM('InyeccionesTroncales-SING'!$B$12:B12)/'InyeccionesTroncales-SING'!$B$16</f>
        <v>0</v>
      </c>
      <c r="L11" s="5"/>
      <c r="M11" s="5"/>
      <c r="N11" s="5"/>
    </row>
    <row r="12" spans="1:14" x14ac:dyDescent="0.25">
      <c r="A12" s="13" t="s">
        <v>6</v>
      </c>
      <c r="B12" s="5">
        <f ca="1">SUM('InyeccionesTroncales-SING'!$B$3:B13)/'InyeccionesTroncales-SING'!$B$16</f>
        <v>1</v>
      </c>
      <c r="C12" s="5">
        <f ca="1">SUM('InyeccionesTroncales-SING'!$B$4:B13)/'InyeccionesTroncales-SING'!$B$16</f>
        <v>0.98209170286882164</v>
      </c>
      <c r="D12" s="5">
        <f ca="1">SUM('InyeccionesTroncales-SING'!$B$5:B13)/'InyeccionesTroncales-SING'!$B$16</f>
        <v>0.92907989456671614</v>
      </c>
      <c r="E12" s="5">
        <f ca="1">SUM('InyeccionesTroncales-SING'!$B$6:B13)/'InyeccionesTroncales-SING'!$B$16</f>
        <v>0.92907989456671614</v>
      </c>
      <c r="F12" s="5">
        <f ca="1">SUM('InyeccionesTroncales-SING'!$B$7:B13)/'InyeccionesTroncales-SING'!$B$16</f>
        <v>0.92907989456671614</v>
      </c>
      <c r="G12" s="5">
        <f ca="1">SUM('InyeccionesTroncales-SING'!$B$8:B13)/'InyeccionesTroncales-SING'!$B$16</f>
        <v>0.5626135436535693</v>
      </c>
      <c r="H12" s="5">
        <f ca="1">SUM('InyeccionesTroncales-SING'!$B$9:B13)/'InyeccionesTroncales-SING'!$B$16</f>
        <v>0.43760142535072355</v>
      </c>
      <c r="I12" s="5">
        <f ca="1">SUM('InyeccionesTroncales-SING'!$B$10:B13)/'InyeccionesTroncales-SING'!$B$16</f>
        <v>0.42276635161196446</v>
      </c>
      <c r="J12" s="5">
        <f ca="1">SUM('InyeccionesTroncales-SING'!$B$11:B13)/'InyeccionesTroncales-SING'!$B$16</f>
        <v>0.26433798810406545</v>
      </c>
      <c r="K12" s="5">
        <f ca="1">SUM('InyeccionesTroncales-SING'!$B$12:B13)/'InyeccionesTroncales-SING'!$B$16</f>
        <v>4.5113859762652614E-2</v>
      </c>
      <c r="L12" s="5">
        <f ca="1">SUM('InyeccionesTroncales-SING'!$B$13:B13)/'InyeccionesTroncales-SING'!$B$16</f>
        <v>4.5113859762652614E-2</v>
      </c>
      <c r="M12" s="5"/>
      <c r="N12" s="5"/>
    </row>
    <row r="13" spans="1:14" x14ac:dyDescent="0.25">
      <c r="A13" s="13" t="s">
        <v>8</v>
      </c>
      <c r="B13" s="5">
        <f ca="1">SUM('InyeccionesTroncales-SING'!$B$3:B14)/'InyeccionesTroncales-SING'!$B$16</f>
        <v>1</v>
      </c>
      <c r="C13" s="5">
        <f ca="1">SUM('InyeccionesTroncales-SING'!$B$4:B14)/'InyeccionesTroncales-SING'!$B$16</f>
        <v>0.98209170286882164</v>
      </c>
      <c r="D13" s="5">
        <f ca="1">SUM('InyeccionesTroncales-SING'!$B$5:B14)/'InyeccionesTroncales-SING'!$B$16</f>
        <v>0.92907989456671614</v>
      </c>
      <c r="E13" s="5">
        <f ca="1">SUM('InyeccionesTroncales-SING'!$B$6:B14)/'InyeccionesTroncales-SING'!$B$16</f>
        <v>0.92907989456671614</v>
      </c>
      <c r="F13" s="5">
        <f ca="1">SUM('InyeccionesTroncales-SING'!$B$7:B14)/'InyeccionesTroncales-SING'!$B$16</f>
        <v>0.92907989456671614</v>
      </c>
      <c r="G13" s="5">
        <f ca="1">SUM('InyeccionesTroncales-SING'!$B$8:B14)/'InyeccionesTroncales-SING'!$B$16</f>
        <v>0.5626135436535693</v>
      </c>
      <c r="H13" s="5">
        <f ca="1">SUM('InyeccionesTroncales-SING'!$B$9:B14)/'InyeccionesTroncales-SING'!$B$16</f>
        <v>0.43760142535072355</v>
      </c>
      <c r="I13" s="5">
        <f ca="1">SUM('InyeccionesTroncales-SING'!$B$10:B14)/'InyeccionesTroncales-SING'!$B$16</f>
        <v>0.42276635161196446</v>
      </c>
      <c r="J13" s="5">
        <f ca="1">SUM('InyeccionesTroncales-SING'!$B$11:B14)/'InyeccionesTroncales-SING'!$B$16</f>
        <v>0.26433798810406545</v>
      </c>
      <c r="K13" s="5">
        <f ca="1">SUM('InyeccionesTroncales-SING'!$B$12:B14)/'InyeccionesTroncales-SING'!$B$16</f>
        <v>4.5113859762652614E-2</v>
      </c>
      <c r="L13" s="5">
        <f ca="1">SUM('InyeccionesTroncales-SING'!$B$13:B14)/'InyeccionesTroncales-SING'!$B$16</f>
        <v>4.5113859762652614E-2</v>
      </c>
      <c r="M13" s="5">
        <f ca="1">SUM('InyeccionesTroncales-SING'!$B$14:B14)/'InyeccionesTroncales-SING'!$B$16</f>
        <v>0</v>
      </c>
      <c r="N13" s="5"/>
    </row>
    <row r="14" spans="1:14" x14ac:dyDescent="0.25">
      <c r="A14" s="13" t="s">
        <v>7</v>
      </c>
      <c r="B14" s="5">
        <f ca="1">SUM('InyeccionesTroncales-SING'!$B$3:B15)/'InyeccionesTroncales-SING'!$B$16</f>
        <v>1</v>
      </c>
      <c r="C14" s="5">
        <f ca="1">SUM('InyeccionesTroncales-SING'!$B$4:B15)/'InyeccionesTroncales-SING'!$B$16</f>
        <v>0.98209170286882164</v>
      </c>
      <c r="D14" s="5">
        <f ca="1">SUM('InyeccionesTroncales-SING'!$B$5:B15)/'InyeccionesTroncales-SING'!$B$16</f>
        <v>0.92907989456671614</v>
      </c>
      <c r="E14" s="5">
        <f ca="1">SUM('InyeccionesTroncales-SING'!$B$6:B15)/'InyeccionesTroncales-SING'!$B$16</f>
        <v>0.92907989456671614</v>
      </c>
      <c r="F14" s="5">
        <f ca="1">SUM('InyeccionesTroncales-SING'!$B$7:B15)/'InyeccionesTroncales-SING'!$B$16</f>
        <v>0.92907989456671614</v>
      </c>
      <c r="G14" s="5">
        <f ca="1">SUM('InyeccionesTroncales-SING'!$B$8:B15)/'InyeccionesTroncales-SING'!$B$16</f>
        <v>0.5626135436535693</v>
      </c>
      <c r="H14" s="5">
        <f ca="1">SUM('InyeccionesTroncales-SING'!$B$9:B15)/'InyeccionesTroncales-SING'!$B$16</f>
        <v>0.43760142535072355</v>
      </c>
      <c r="I14" s="5">
        <f ca="1">SUM('InyeccionesTroncales-SING'!$B$10:B15)/'InyeccionesTroncales-SING'!$B$16</f>
        <v>0.42276635161196446</v>
      </c>
      <c r="J14" s="5">
        <f ca="1">SUM('InyeccionesTroncales-SING'!$B$11:B15)/'InyeccionesTroncales-SING'!$B$16</f>
        <v>0.26433798810406545</v>
      </c>
      <c r="K14" s="5">
        <f ca="1">SUM('InyeccionesTroncales-SING'!$B$12:B15)/'InyeccionesTroncales-SING'!$B$16</f>
        <v>4.5113859762652614E-2</v>
      </c>
      <c r="L14" s="5">
        <f ca="1">SUM('InyeccionesTroncales-SING'!$B$13:B15)/'InyeccionesTroncales-SING'!$B$16</f>
        <v>4.5113859762652614E-2</v>
      </c>
      <c r="M14" s="5">
        <f ca="1">SUM('InyeccionesTroncales-SING'!$B$14:B15)/'InyeccionesTroncales-SING'!$B$16</f>
        <v>0</v>
      </c>
      <c r="N14" s="5">
        <f ca="1">SUM('InyeccionesTroncales-SING'!$B$15:B15)/'InyeccionesTroncales-SING'!$B$16</f>
        <v>0</v>
      </c>
    </row>
  </sheetData>
  <conditionalFormatting sqref="B2:N14">
    <cfRule type="cellIs" dxfId="0" priority="1" operator="greaterThan">
      <formula>0.75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pane ySplit="600" topLeftCell="A12" activePane="bottomLeft"/>
      <selection pane="bottomLeft" activeCell="D22" sqref="D22"/>
    </sheetView>
  </sheetViews>
  <sheetFormatPr baseColWidth="10" defaultRowHeight="15" x14ac:dyDescent="0.25"/>
  <cols>
    <col min="1" max="1" width="17.5703125" style="12" bestFit="1" customWidth="1"/>
    <col min="2" max="2" width="17" style="12" bestFit="1" customWidth="1"/>
    <col min="3" max="4" width="15.140625" style="12" bestFit="1" customWidth="1"/>
    <col min="5" max="5" width="17.5703125" style="12" bestFit="1" customWidth="1"/>
    <col min="6" max="6" width="16.7109375" style="12" bestFit="1" customWidth="1"/>
    <col min="7" max="7" width="13.42578125" style="12" bestFit="1" customWidth="1"/>
    <col min="8" max="8" width="12" style="12" bestFit="1" customWidth="1"/>
    <col min="9" max="9" width="11.7109375" style="12" bestFit="1" customWidth="1"/>
    <col min="10" max="10" width="12.85546875" style="12" bestFit="1" customWidth="1"/>
    <col min="11" max="11" width="17.7109375" style="12" bestFit="1" customWidth="1"/>
    <col min="12" max="12" width="12.85546875" style="12" bestFit="1" customWidth="1"/>
    <col min="13" max="13" width="11.7109375" style="12" bestFit="1" customWidth="1"/>
    <col min="14" max="14" width="13.28515625" style="12" bestFit="1" customWidth="1"/>
    <col min="15" max="16384" width="11.42578125" style="12"/>
  </cols>
  <sheetData>
    <row r="1" spans="1:14" x14ac:dyDescent="0.25">
      <c r="A1" s="13"/>
      <c r="B1" s="13" t="s">
        <v>0</v>
      </c>
      <c r="C1" s="13" t="s">
        <v>68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10</v>
      </c>
      <c r="J1" s="13" t="s">
        <v>9</v>
      </c>
      <c r="K1" s="13" t="s">
        <v>163</v>
      </c>
      <c r="L1" s="13" t="s">
        <v>6</v>
      </c>
      <c r="M1" s="13" t="s">
        <v>8</v>
      </c>
      <c r="N1" s="13" t="s">
        <v>7</v>
      </c>
    </row>
    <row r="2" spans="1:14" x14ac:dyDescent="0.25">
      <c r="A2" s="13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13" t="s">
        <v>68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x14ac:dyDescent="0.25">
      <c r="A4" s="13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x14ac:dyDescent="0.25">
      <c r="A5" s="13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x14ac:dyDescent="0.25">
      <c r="A6" s="13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13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13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x14ac:dyDescent="0.25">
      <c r="A9" s="13" t="s">
        <v>10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x14ac:dyDescent="0.25">
      <c r="A10" s="13" t="s">
        <v>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x14ac:dyDescent="0.25">
      <c r="A11" s="13" t="s">
        <v>163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25">
      <c r="A12" s="13" t="s">
        <v>6</v>
      </c>
      <c r="B12" s="41">
        <f>C12+AuxVISING!$C$4</f>
        <v>465979994.50336099</v>
      </c>
      <c r="C12" s="41">
        <f>D12+SUM(AuxVISING!$C$5:$C$6,AuxVISING!$C$24)</f>
        <v>448557860.00222158</v>
      </c>
      <c r="D12" s="41">
        <f>E12+SUM(AuxVISING!$C$8:$C$9,AuxVISING!$C$25,AuxVISING!$C$29)</f>
        <v>420802289.11105126</v>
      </c>
      <c r="E12" s="41">
        <f>F12+SUM(AuxVISING!$C$7)</f>
        <v>333047431.72697031</v>
      </c>
      <c r="F12" s="41">
        <f>SUM(AuxVISING!C10:C20,AuxVISING!C26:C28)</f>
        <v>302061823.62985218</v>
      </c>
      <c r="G12" s="35"/>
      <c r="H12" s="35"/>
      <c r="I12" s="35"/>
      <c r="J12" s="35"/>
      <c r="K12" s="35"/>
      <c r="L12" s="35"/>
      <c r="M12" s="35"/>
      <c r="N12" s="35"/>
    </row>
    <row r="13" spans="1:14" x14ac:dyDescent="0.25">
      <c r="A13" s="13" t="s">
        <v>8</v>
      </c>
      <c r="B13" s="41">
        <f>C13+AuxVISING!$C$4</f>
        <v>470850537.70171505</v>
      </c>
      <c r="C13" s="41">
        <f>D13+SUM(AuxVISING!$C$5:$C$6,AuxVISING!$C$24)</f>
        <v>453428403.20057565</v>
      </c>
      <c r="D13" s="41">
        <f>E13+SUM(AuxVISING!$C$8:$C$9,AuxVISING!$C$25,AuxVISING!$C$29)</f>
        <v>425672832.30940533</v>
      </c>
      <c r="E13" s="41">
        <f>F13+SUM(AuxVISING!$C$7)</f>
        <v>337917974.92532438</v>
      </c>
      <c r="F13" s="41">
        <f>F12+AuxVISING!C21</f>
        <v>306932366.82820624</v>
      </c>
      <c r="G13" s="35"/>
      <c r="H13" s="35"/>
      <c r="I13" s="35"/>
      <c r="J13" s="35"/>
      <c r="K13" s="35"/>
      <c r="L13" s="35"/>
      <c r="M13" s="35"/>
      <c r="N13" s="35"/>
    </row>
    <row r="14" spans="1:14" x14ac:dyDescent="0.25">
      <c r="A14" s="13" t="s">
        <v>7</v>
      </c>
      <c r="B14" s="41">
        <f>C14+AuxVISING!$C$4</f>
        <v>489529664.66392148</v>
      </c>
      <c r="C14" s="41">
        <f>D14+SUM(AuxVISING!$C$5:$C$6,AuxVISING!$C$24)</f>
        <v>472107530.16278207</v>
      </c>
      <c r="D14" s="41">
        <f>E14+SUM(AuxVISING!$C$8:$C$9,AuxVISING!$C$25,AuxVISING!$C$29)</f>
        <v>444351959.27161175</v>
      </c>
      <c r="E14" s="41">
        <f>F14+SUM(AuxVISING!$C$7)</f>
        <v>356597101.8875308</v>
      </c>
      <c r="F14" s="41">
        <f>F13+SUM(AuxVISING!C22:C23)</f>
        <v>325611493.79041266</v>
      </c>
      <c r="G14" s="35"/>
      <c r="H14" s="35"/>
      <c r="I14" s="35"/>
      <c r="J14" s="35"/>
      <c r="K14" s="35"/>
      <c r="L14" s="35"/>
      <c r="M14" s="35"/>
      <c r="N14" s="3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pane ySplit="600" topLeftCell="A12"/>
      <selection pane="bottomLeft" activeCell="B12" sqref="B12:F14"/>
    </sheetView>
  </sheetViews>
  <sheetFormatPr baseColWidth="10" defaultRowHeight="15" x14ac:dyDescent="0.25"/>
  <cols>
    <col min="1" max="1" width="17.5703125" style="12" bestFit="1" customWidth="1"/>
    <col min="2" max="2" width="17" style="12" bestFit="1" customWidth="1"/>
    <col min="3" max="4" width="15.140625" style="12" bestFit="1" customWidth="1"/>
    <col min="5" max="5" width="17.5703125" style="12" bestFit="1" customWidth="1"/>
    <col min="6" max="6" width="16.7109375" style="12" bestFit="1" customWidth="1"/>
    <col min="7" max="7" width="13.42578125" style="12" bestFit="1" customWidth="1"/>
    <col min="8" max="8" width="12" style="12" bestFit="1" customWidth="1"/>
    <col min="9" max="9" width="11.7109375" style="12" bestFit="1" customWidth="1"/>
    <col min="10" max="10" width="12.85546875" style="12" bestFit="1" customWidth="1"/>
    <col min="11" max="11" width="17.7109375" style="12" bestFit="1" customWidth="1"/>
    <col min="12" max="12" width="12.85546875" style="12" bestFit="1" customWidth="1"/>
    <col min="13" max="13" width="11.7109375" style="12" bestFit="1" customWidth="1"/>
    <col min="14" max="14" width="13.28515625" style="12" bestFit="1" customWidth="1"/>
    <col min="15" max="16384" width="11.42578125" style="12"/>
  </cols>
  <sheetData>
    <row r="1" spans="1:14" x14ac:dyDescent="0.25">
      <c r="A1" s="13"/>
      <c r="B1" s="13" t="s">
        <v>0</v>
      </c>
      <c r="C1" s="13" t="s">
        <v>68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10</v>
      </c>
      <c r="J1" s="13" t="s">
        <v>9</v>
      </c>
      <c r="K1" s="13" t="s">
        <v>163</v>
      </c>
      <c r="L1" s="13" t="s">
        <v>6</v>
      </c>
      <c r="M1" s="13" t="s">
        <v>8</v>
      </c>
      <c r="N1" s="13" t="s">
        <v>7</v>
      </c>
    </row>
    <row r="2" spans="1:14" x14ac:dyDescent="0.25">
      <c r="A2" s="13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13" t="s">
        <v>68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x14ac:dyDescent="0.25">
      <c r="A4" s="13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x14ac:dyDescent="0.25">
      <c r="A5" s="13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x14ac:dyDescent="0.25">
      <c r="A6" s="13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13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13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x14ac:dyDescent="0.25">
      <c r="A9" s="13" t="s">
        <v>10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x14ac:dyDescent="0.25">
      <c r="A10" s="13" t="s">
        <v>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x14ac:dyDescent="0.25">
      <c r="A11" s="13" t="s">
        <v>163</v>
      </c>
      <c r="B11" s="100"/>
      <c r="C11" s="100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25">
      <c r="A12" s="13" t="s">
        <v>6</v>
      </c>
      <c r="B12" s="42">
        <f ca="1">'Matriz Inyecciones SING'!B12/'Matriz VI SING'!B12*AuxVISING!$C$30</f>
        <v>1.0505379424832597</v>
      </c>
      <c r="C12" s="42">
        <f ca="1">'Matriz Inyecciones SING'!C12/'Matriz VI SING'!C12*AuxVISING!$C$30</f>
        <v>1.0717971188203297</v>
      </c>
      <c r="D12" s="42">
        <f ca="1">'Matriz Inyecciones SING'!D12/'Matriz VI SING'!D12*AuxVISING!$C$30</f>
        <v>1.0808215188040708</v>
      </c>
      <c r="E12" s="42">
        <f ca="1">'Matriz Inyecciones SING'!E12/'Matriz VI SING'!E12*AuxVISING!$C$30</f>
        <v>1.365607796087398</v>
      </c>
      <c r="F12" s="43">
        <f ca="1">'Matriz Inyecciones SING'!F12/'Matriz VI SING'!F12*AuxVISING!$C$30</f>
        <v>1.5056923240672906</v>
      </c>
      <c r="G12" s="35"/>
      <c r="H12" s="35"/>
      <c r="I12" s="35"/>
      <c r="J12" s="35"/>
      <c r="K12" s="35"/>
      <c r="L12" s="35"/>
      <c r="M12" s="35"/>
      <c r="N12" s="35"/>
    </row>
    <row r="13" spans="1:14" x14ac:dyDescent="0.25">
      <c r="A13" s="13" t="s">
        <v>8</v>
      </c>
      <c r="B13" s="42">
        <f ca="1">'Matriz Inyecciones SING'!B13/'Matriz VI SING'!B13*AuxVISING!$C$30</f>
        <v>1.0396710324541241</v>
      </c>
      <c r="C13" s="42">
        <f ca="1">'Matriz Inyecciones SING'!C13/'Matriz VI SING'!C13*AuxVISING!$C$30</f>
        <v>1.0602843107777851</v>
      </c>
      <c r="D13" s="42">
        <f ca="1">'Matriz Inyecciones SING'!D13/'Matriz VI SING'!D13*AuxVISING!$C$30</f>
        <v>1.0684547725673283</v>
      </c>
      <c r="E13" s="42">
        <f ca="1">'Matriz Inyecciones SING'!E13/'Matriz VI SING'!E13*AuxVISING!$C$30</f>
        <v>1.3459247597993089</v>
      </c>
      <c r="F13" s="42">
        <f ca="1">'Matriz Inyecciones SING'!F13/'Matriz VI SING'!F13*AuxVISING!$C$30</f>
        <v>1.4817993095130304</v>
      </c>
      <c r="G13" s="35"/>
      <c r="H13" s="35"/>
      <c r="I13" s="35"/>
      <c r="J13" s="35"/>
      <c r="K13" s="35"/>
      <c r="L13" s="35"/>
      <c r="M13" s="35"/>
      <c r="N13" s="35"/>
    </row>
    <row r="14" spans="1:14" x14ac:dyDescent="0.25">
      <c r="A14" s="13" t="s">
        <v>7</v>
      </c>
      <c r="B14" s="42">
        <f ca="1">'Matriz Inyecciones SING'!B14/'Matriz VI SING'!B14*AuxVISING!$C$30</f>
        <v>1.0000000000000002</v>
      </c>
      <c r="C14" s="42">
        <f ca="1">'Matriz Inyecciones SING'!C14/'Matriz VI SING'!C14*AuxVISING!$C$30</f>
        <v>1.0183337296247477</v>
      </c>
      <c r="D14" s="42">
        <f ca="1">'Matriz Inyecciones SING'!D14/'Matriz VI SING'!D14*AuxVISING!$C$30</f>
        <v>1.0235403709680293</v>
      </c>
      <c r="E14" s="42">
        <f ca="1">'Matriz Inyecciones SING'!E14/'Matriz VI SING'!E14*AuxVISING!$C$30</f>
        <v>1.2754230666088866</v>
      </c>
      <c r="F14" s="42">
        <f ca="1">'Matriz Inyecciones SING'!F14/'Matriz VI SING'!F14*AuxVISING!$C$30</f>
        <v>1.3967939643002483</v>
      </c>
      <c r="G14" s="35"/>
      <c r="H14" s="35"/>
      <c r="I14" s="35"/>
      <c r="J14" s="35"/>
      <c r="K14" s="35"/>
      <c r="L14" s="35"/>
      <c r="M14" s="35"/>
      <c r="N14" s="3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F15" sqref="F15"/>
    </sheetView>
  </sheetViews>
  <sheetFormatPr baseColWidth="10" defaultRowHeight="15" x14ac:dyDescent="0.25"/>
  <cols>
    <col min="1" max="1" width="19.85546875" style="8" bestFit="1" customWidth="1"/>
    <col min="2" max="16384" width="11.42578125" style="8"/>
  </cols>
  <sheetData>
    <row r="1" spans="1:1" ht="15.75" thickBot="1" x14ac:dyDescent="0.3"/>
    <row r="2" spans="1:1" ht="15.75" thickBot="1" x14ac:dyDescent="0.3">
      <c r="A2" s="24" t="s">
        <v>21</v>
      </c>
    </row>
    <row r="3" spans="1:1" x14ac:dyDescent="0.25">
      <c r="A3" s="23" t="s">
        <v>0</v>
      </c>
    </row>
    <row r="4" spans="1:1" x14ac:dyDescent="0.25">
      <c r="A4" s="17" t="s">
        <v>68</v>
      </c>
    </row>
    <row r="5" spans="1:1" x14ac:dyDescent="0.25">
      <c r="A5" s="17" t="s">
        <v>1</v>
      </c>
    </row>
    <row r="6" spans="1:1" x14ac:dyDescent="0.25">
      <c r="A6" s="17" t="s">
        <v>2</v>
      </c>
    </row>
    <row r="7" spans="1:1" x14ac:dyDescent="0.25">
      <c r="A7" s="17" t="s">
        <v>3</v>
      </c>
    </row>
    <row r="8" spans="1:1" x14ac:dyDescent="0.25">
      <c r="A8" s="17" t="s">
        <v>4</v>
      </c>
    </row>
    <row r="9" spans="1:1" x14ac:dyDescent="0.25">
      <c r="A9" s="17" t="s">
        <v>5</v>
      </c>
    </row>
    <row r="10" spans="1:1" x14ac:dyDescent="0.25">
      <c r="A10" s="17" t="s">
        <v>10</v>
      </c>
    </row>
    <row r="11" spans="1:1" x14ac:dyDescent="0.25">
      <c r="A11" s="17" t="s">
        <v>9</v>
      </c>
    </row>
    <row r="12" spans="1:1" x14ac:dyDescent="0.25">
      <c r="A12" s="17" t="s">
        <v>163</v>
      </c>
    </row>
    <row r="13" spans="1:1" x14ac:dyDescent="0.25">
      <c r="A13" s="17" t="s">
        <v>6</v>
      </c>
    </row>
    <row r="14" spans="1:1" x14ac:dyDescent="0.25">
      <c r="A14" s="17" t="s">
        <v>8</v>
      </c>
    </row>
    <row r="15" spans="1:1" ht="15.75" thickBot="1" x14ac:dyDescent="0.3">
      <c r="A15" s="18" t="s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baseColWidth="10" defaultRowHeight="15" x14ac:dyDescent="0.25"/>
  <cols>
    <col min="1" max="1" width="17.5703125" style="8" bestFit="1" customWidth="1"/>
    <col min="2" max="2" width="23.42578125" style="8" bestFit="1" customWidth="1"/>
    <col min="3" max="16384" width="11.42578125" style="8"/>
  </cols>
  <sheetData>
    <row r="1" spans="1:2" ht="15.75" thickBot="1" x14ac:dyDescent="0.3"/>
    <row r="2" spans="1:2" ht="15.75" thickBot="1" x14ac:dyDescent="0.3">
      <c r="A2" s="4" t="s">
        <v>11</v>
      </c>
      <c r="B2" s="9" t="s">
        <v>12</v>
      </c>
    </row>
    <row r="3" spans="1:2" x14ac:dyDescent="0.25">
      <c r="A3" s="10" t="s">
        <v>0</v>
      </c>
      <c r="B3" s="20">
        <f ca="1">SUMIF('DemandaBarras-SING'!$D$4:$D$138,A3,'DemandaBarras-SING'!$I$4:$I$138)</f>
        <v>1962.5893562285962</v>
      </c>
    </row>
    <row r="4" spans="1:2" x14ac:dyDescent="0.25">
      <c r="A4" s="31" t="s">
        <v>68</v>
      </c>
      <c r="B4" s="19">
        <f ca="1">SUMIF('DemandaBarras-SING'!$D$4:$D$138,A4,'DemandaBarras-SING'!$I$4:$I$138)</f>
        <v>3573.4312037714035</v>
      </c>
    </row>
    <row r="5" spans="1:2" x14ac:dyDescent="0.25">
      <c r="A5" s="10" t="s">
        <v>1</v>
      </c>
      <c r="B5" s="19">
        <f ca="1">SUMIF('DemandaBarras-SING'!$D$4:$D$138,A5,'DemandaBarras-SING'!$I$4:$I$138)</f>
        <v>2640.3057251336536</v>
      </c>
    </row>
    <row r="6" spans="1:2" x14ac:dyDescent="0.25">
      <c r="A6" s="10" t="s">
        <v>2</v>
      </c>
      <c r="B6" s="19">
        <f>SUMIF('DemandaBarras-SING'!$D$4:$D$138,A6,'DemandaBarras-SING'!$I$4:$I$138)</f>
        <v>0</v>
      </c>
    </row>
    <row r="7" spans="1:2" x14ac:dyDescent="0.25">
      <c r="A7" s="10" t="s">
        <v>3</v>
      </c>
      <c r="B7" s="19">
        <f ca="1">SUMIF('DemandaBarras-SING'!$D$4:$D$138,A7,'DemandaBarras-SING'!$I$4:$I$138)</f>
        <v>19874.572460300173</v>
      </c>
    </row>
    <row r="8" spans="1:2" x14ac:dyDescent="0.25">
      <c r="A8" s="10" t="s">
        <v>4</v>
      </c>
      <c r="B8" s="19">
        <f ca="1">SUMIF('DemandaBarras-SING'!$D$4:$D$138,A8,'DemandaBarras-SING'!$I$4:$I$138)</f>
        <v>16851.419101970518</v>
      </c>
    </row>
    <row r="9" spans="1:2" x14ac:dyDescent="0.25">
      <c r="A9" s="10" t="s">
        <v>5</v>
      </c>
      <c r="B9" s="19">
        <f ca="1">SUMIF('DemandaBarras-SING'!$D$4:$D$138,A9,'DemandaBarras-SING'!$I$4:$I$138)</f>
        <v>2504.4077390260004</v>
      </c>
    </row>
    <row r="10" spans="1:2" x14ac:dyDescent="0.25">
      <c r="A10" s="10" t="s">
        <v>10</v>
      </c>
      <c r="B10" s="19">
        <f ca="1">SUMIF('DemandaBarras-SING'!$D$4:$D$138,A10,'DemandaBarras-SING'!$I$4:$I$138)</f>
        <v>7145.356175743902</v>
      </c>
    </row>
    <row r="11" spans="1:2" x14ac:dyDescent="0.25">
      <c r="A11" s="10" t="s">
        <v>9</v>
      </c>
      <c r="B11" s="19">
        <f ca="1">SUMIF('DemandaBarras-SING'!$D$4:$D$138,A11,'DemandaBarras-SING'!$I$4:$I$138)</f>
        <v>2838.6291404437097</v>
      </c>
    </row>
    <row r="12" spans="1:2" x14ac:dyDescent="0.25">
      <c r="A12" s="31" t="s">
        <v>163</v>
      </c>
      <c r="B12" s="19">
        <f ca="1">SUMIF('DemandaBarras-SING'!$D$4:$D$138,A12,'DemandaBarras-SING'!$I$4:$I$138)</f>
        <v>4221.4588400000002</v>
      </c>
    </row>
    <row r="13" spans="1:2" x14ac:dyDescent="0.25">
      <c r="A13" s="10" t="s">
        <v>6</v>
      </c>
      <c r="B13" s="19">
        <f ca="1">SUMIF('DemandaBarras-SING'!$D$4:$D$138,A13,'DemandaBarras-SING'!$I$4:$I$138)</f>
        <v>12060.089777382043</v>
      </c>
    </row>
    <row r="14" spans="1:2" x14ac:dyDescent="0.25">
      <c r="A14" s="10" t="s">
        <v>8</v>
      </c>
      <c r="B14" s="19">
        <f>SUMIF('DemandaBarras-SING'!$D$4:$D$138,A14,'DemandaBarras-SING'!$I$4:$I$138)</f>
        <v>3336.7102700000009</v>
      </c>
    </row>
    <row r="15" spans="1:2" ht="15.75" thickBot="1" x14ac:dyDescent="0.3">
      <c r="A15" s="11" t="s">
        <v>7</v>
      </c>
      <c r="B15" s="21">
        <f ca="1">SUMIF('DemandaBarras-SING'!$D$4:$D$138,A15,'DemandaBarras-SING'!$I$4:$I$138)</f>
        <v>6186.4136699999999</v>
      </c>
    </row>
    <row r="16" spans="1:2" x14ac:dyDescent="0.25">
      <c r="B16" s="27">
        <f ca="1">SUM(B3:B15)</f>
        <v>83195.383459999983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" sqref="B1"/>
    </sheetView>
  </sheetViews>
  <sheetFormatPr baseColWidth="10" defaultRowHeight="15" x14ac:dyDescent="0.25"/>
  <cols>
    <col min="1" max="1" width="17.5703125" style="8" bestFit="1" customWidth="1"/>
    <col min="2" max="2" width="27.5703125" style="8" bestFit="1" customWidth="1"/>
    <col min="3" max="16384" width="11.42578125" style="8"/>
  </cols>
  <sheetData>
    <row r="1" spans="1:2" ht="15.75" thickBot="1" x14ac:dyDescent="0.3"/>
    <row r="2" spans="1:2" ht="15.75" thickBot="1" x14ac:dyDescent="0.3">
      <c r="A2" s="4" t="s">
        <v>11</v>
      </c>
      <c r="B2" s="9" t="s">
        <v>13</v>
      </c>
    </row>
    <row r="3" spans="1:2" x14ac:dyDescent="0.25">
      <c r="A3" s="10" t="s">
        <v>0</v>
      </c>
      <c r="B3" s="19">
        <f ca="1">SUMIF('InyeccionesBarras-SING'!$F$4:$F$106,A3,'InyeccionesBarras-SING'!$K$4:$K$106)</f>
        <v>1533.3580376940665</v>
      </c>
    </row>
    <row r="4" spans="1:2" x14ac:dyDescent="0.25">
      <c r="A4" s="10" t="s">
        <v>68</v>
      </c>
      <c r="B4" s="19">
        <f ca="1">SUMIF('InyeccionesBarras-SING'!$F$4:$F$106,A4,'InyeccionesBarras-SING'!$K$4:$K$106)</f>
        <v>4539.0179623059439</v>
      </c>
    </row>
    <row r="5" spans="1:2" x14ac:dyDescent="0.25">
      <c r="A5" s="10" t="s">
        <v>1</v>
      </c>
      <c r="B5" s="19">
        <f>SUMIF('InyeccionesBarras-SING'!$F$4:$F$106,A5,'InyeccionesBarras-SING'!$K$4:$K$106)</f>
        <v>0</v>
      </c>
    </row>
    <row r="6" spans="1:2" x14ac:dyDescent="0.25">
      <c r="A6" s="10" t="s">
        <v>2</v>
      </c>
      <c r="B6" s="19">
        <f>SUMIF('InyeccionesBarras-SING'!$F$4:$F$106,A6,'InyeccionesBarras-SING'!$K$4:$K$106)</f>
        <v>0</v>
      </c>
    </row>
    <row r="7" spans="1:2" x14ac:dyDescent="0.25">
      <c r="A7" s="10" t="s">
        <v>3</v>
      </c>
      <c r="B7" s="19">
        <f ca="1">SUMIF('InyeccionesBarras-SING'!$F$4:$F$106,A7,'InyeccionesBarras-SING'!$K$4:$K$106)</f>
        <v>31377.864718291767</v>
      </c>
    </row>
    <row r="8" spans="1:2" x14ac:dyDescent="0.25">
      <c r="A8" s="10" t="s">
        <v>4</v>
      </c>
      <c r="B8" s="19">
        <f>SUMIF('InyeccionesBarras-SING'!$F$4:$F$106,A8,'InyeccionesBarras-SING'!$K$4:$K$106)</f>
        <v>10703.884071428567</v>
      </c>
    </row>
    <row r="9" spans="1:2" x14ac:dyDescent="0.25">
      <c r="A9" s="10" t="s">
        <v>5</v>
      </c>
      <c r="B9" s="19">
        <f ca="1">SUMIF('InyeccionesBarras-SING'!$F$4:$F$106,A9,'InyeccionesBarras-SING'!$K$4:$K$106)</f>
        <v>1270.2201326281863</v>
      </c>
    </row>
    <row r="10" spans="1:2" x14ac:dyDescent="0.25">
      <c r="A10" s="10" t="s">
        <v>10</v>
      </c>
      <c r="B10" s="19">
        <f ca="1">SUMIF('InyeccionesBarras-SING'!$F$4:$F$106,A10,'InyeccionesBarras-SING'!$K$4:$K$106)</f>
        <v>13565.075607362871</v>
      </c>
    </row>
    <row r="11" spans="1:2" x14ac:dyDescent="0.25">
      <c r="A11" s="10" t="s">
        <v>9</v>
      </c>
      <c r="B11" s="19">
        <f ca="1">SUMIF('InyeccionesBarras-SING'!$F$4:$F$106,A11,'InyeccionesBarras-SING'!$K$4:$K$106)</f>
        <v>18770.5775030695</v>
      </c>
    </row>
    <row r="12" spans="1:2" x14ac:dyDescent="0.25">
      <c r="A12" s="10" t="s">
        <v>163</v>
      </c>
      <c r="B12" s="19">
        <f>SUMIF('InyeccionesBarras-SING'!$F$4:$F$106,A12,'InyeccionesBarras-SING'!$K$4:$K$106)</f>
        <v>0</v>
      </c>
    </row>
    <row r="13" spans="1:2" x14ac:dyDescent="0.25">
      <c r="A13" s="10" t="s">
        <v>6</v>
      </c>
      <c r="B13" s="19">
        <f ca="1">SUMIF('InyeccionesBarras-SING'!$F$4:$F$106,A13,'InyeccionesBarras-SING'!$K$4:$K$106)</f>
        <v>3862.7737172191146</v>
      </c>
    </row>
    <row r="14" spans="1:2" x14ac:dyDescent="0.25">
      <c r="A14" s="10" t="s">
        <v>8</v>
      </c>
      <c r="B14" s="19">
        <f>SUMIF('InyeccionesBarras-SING'!$F$4:$F$106,A14,'InyeccionesBarras-SING'!$K$4:$K$106)</f>
        <v>0</v>
      </c>
    </row>
    <row r="15" spans="1:2" ht="15.75" thickBot="1" x14ac:dyDescent="0.3">
      <c r="A15" s="11" t="s">
        <v>7</v>
      </c>
      <c r="B15" s="21">
        <f>SUMIF('InyeccionesBarras-SING'!$F$4:$F$106,A15,'InyeccionesBarras-SING'!$K$4:$K$106)</f>
        <v>0</v>
      </c>
    </row>
    <row r="16" spans="1:2" x14ac:dyDescent="0.25">
      <c r="B16" s="27">
        <f ca="1">SUM(B3:B15)</f>
        <v>85622.771750000014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workbookViewId="0">
      <selection activeCell="G13" sqref="G13"/>
    </sheetView>
  </sheetViews>
  <sheetFormatPr baseColWidth="10" defaultRowHeight="15" x14ac:dyDescent="0.25"/>
  <cols>
    <col min="1" max="1" width="11.42578125" style="63"/>
    <col min="2" max="2" width="20" style="12" customWidth="1"/>
    <col min="3" max="3" width="34" style="12" bestFit="1" customWidth="1"/>
    <col min="4" max="4" width="20.42578125" style="12" bestFit="1" customWidth="1"/>
    <col min="5" max="5" width="20.42578125" style="63" customWidth="1"/>
    <col min="6" max="6" width="29.7109375" style="63" bestFit="1" customWidth="1"/>
    <col min="7" max="7" width="33" style="63" bestFit="1" customWidth="1"/>
    <col min="8" max="8" width="25.42578125" style="63" bestFit="1" customWidth="1"/>
    <col min="9" max="9" width="29.7109375" style="12" bestFit="1" customWidth="1"/>
    <col min="10" max="10" width="20" style="89" customWidth="1"/>
    <col min="11" max="16384" width="11.42578125" style="12"/>
  </cols>
  <sheetData>
    <row r="1" spans="1:10" x14ac:dyDescent="0.25">
      <c r="A1" s="12" t="s">
        <v>234</v>
      </c>
    </row>
    <row r="2" spans="1:10" ht="15.75" thickBot="1" x14ac:dyDescent="0.3"/>
    <row r="3" spans="1:10" ht="15.75" thickBot="1" x14ac:dyDescent="0.3">
      <c r="A3" s="24" t="s">
        <v>246</v>
      </c>
      <c r="B3" s="3" t="s">
        <v>14</v>
      </c>
      <c r="C3" s="25" t="s">
        <v>236</v>
      </c>
      <c r="D3" s="25" t="s">
        <v>15</v>
      </c>
      <c r="E3" s="26" t="s">
        <v>237</v>
      </c>
      <c r="F3" s="26" t="s">
        <v>16</v>
      </c>
      <c r="G3" s="26" t="s">
        <v>270</v>
      </c>
      <c r="H3" s="26" t="s">
        <v>238</v>
      </c>
      <c r="I3" s="25" t="s">
        <v>16</v>
      </c>
    </row>
    <row r="4" spans="1:10" x14ac:dyDescent="0.25">
      <c r="A4" s="90" t="s">
        <v>245</v>
      </c>
      <c r="B4" s="79" t="s">
        <v>53</v>
      </c>
      <c r="C4" s="74" t="s">
        <v>161</v>
      </c>
      <c r="D4" s="74" t="s">
        <v>9</v>
      </c>
      <c r="E4" s="74" t="s">
        <v>239</v>
      </c>
      <c r="F4" s="68">
        <f>SUMIF(AuxDemandaSING!$B$2:$B$229,B4,AuxDemandaSING!$C$2:$C$229)</f>
        <v>1206.55315</v>
      </c>
      <c r="G4" s="99">
        <f ca="1">VLOOKUP(B4,AuxPartFluGWh!$B$4:$S$95,MATCH(C4,AuxPartFluGWh!$C$3:$S$3,0)+1,FALSE)/F4</f>
        <v>0.27094971451542621</v>
      </c>
      <c r="H4" s="97">
        <f ca="1">G4/J4</f>
        <v>1</v>
      </c>
      <c r="I4" s="15">
        <f ca="1">F4*H4</f>
        <v>1206.55315</v>
      </c>
      <c r="J4" s="102">
        <f ca="1">SUM(G4:G5)</f>
        <v>0.27094971451542621</v>
      </c>
    </row>
    <row r="5" spans="1:10" s="63" customFormat="1" x14ac:dyDescent="0.25">
      <c r="A5" s="90" t="s">
        <v>245</v>
      </c>
      <c r="B5" s="80" t="s">
        <v>53</v>
      </c>
      <c r="C5" s="75" t="s">
        <v>162</v>
      </c>
      <c r="D5" s="75" t="s">
        <v>163</v>
      </c>
      <c r="E5" s="75" t="s">
        <v>239</v>
      </c>
      <c r="F5" s="93">
        <f>SUMIF(AuxDemandaSING!$B$2:$B$229,B5,AuxDemandaSING!$C$2:$C$229)</f>
        <v>1206.55315</v>
      </c>
      <c r="G5" s="91">
        <f ca="1">VLOOKUP(B5,AuxPartFluGWh!$B$4:$S$95,MATCH(C5,AuxPartFluGWh!$C$3:$S$3,0)+1,FALSE)/F5</f>
        <v>0</v>
      </c>
      <c r="H5" s="96">
        <f ca="1">G5/J5</f>
        <v>0</v>
      </c>
      <c r="I5" s="76">
        <f t="shared" ref="I5:I68" ca="1" si="0">F5*H5</f>
        <v>0</v>
      </c>
      <c r="J5" s="102">
        <f ca="1">J4</f>
        <v>0.27094971451542621</v>
      </c>
    </row>
    <row r="6" spans="1:10" x14ac:dyDescent="0.25">
      <c r="A6" s="90" t="s">
        <v>242</v>
      </c>
      <c r="B6" s="80" t="s">
        <v>23</v>
      </c>
      <c r="C6" s="75" t="s">
        <v>170</v>
      </c>
      <c r="D6" s="75" t="s">
        <v>9</v>
      </c>
      <c r="E6" s="75" t="s">
        <v>239</v>
      </c>
      <c r="F6" s="93">
        <f>SUMIF(AuxDemandaSING!$B$2:$B$229,B6,AuxDemandaSING!$C$2:$C$229)</f>
        <v>1431.4989700000001</v>
      </c>
      <c r="G6" s="91">
        <f ca="1">VLOOKUP(B6,AuxPartFluGWh!$B$4:$S$95,MATCH(C6,AuxPartFluGWh!$C$3:$S$3,0)+1,FALSE)/F6</f>
        <v>0</v>
      </c>
      <c r="H6" s="96">
        <f ca="1">G6/J6</f>
        <v>0</v>
      </c>
      <c r="I6" s="76">
        <f t="shared" ca="1" si="0"/>
        <v>0</v>
      </c>
      <c r="J6" s="102">
        <f ca="1">SUM(G6:G10)</f>
        <v>2.1045053372934766E-3</v>
      </c>
    </row>
    <row r="7" spans="1:10" s="63" customFormat="1" x14ac:dyDescent="0.25">
      <c r="A7" s="90" t="s">
        <v>242</v>
      </c>
      <c r="B7" s="80" t="s">
        <v>23</v>
      </c>
      <c r="C7" s="75" t="s">
        <v>158</v>
      </c>
      <c r="D7" s="75" t="s">
        <v>3</v>
      </c>
      <c r="E7" s="75" t="s">
        <v>239</v>
      </c>
      <c r="F7" s="93">
        <f>SUMIF(AuxDemandaSING!$B$2:$B$229,B7,AuxDemandaSING!$C$2:$C$229)</f>
        <v>1431.4989700000001</v>
      </c>
      <c r="G7" s="91">
        <f ca="1">VLOOKUP(B7,AuxPartFluGWh!$B$4:$S$95,MATCH(C7,AuxPartFluGWh!$C$3:$S$3,0)+1,FALSE)/F7</f>
        <v>0</v>
      </c>
      <c r="H7" s="96">
        <f t="shared" ref="H7:H70" ca="1" si="1">G7/J7</f>
        <v>0</v>
      </c>
      <c r="I7" s="76">
        <f t="shared" ca="1" si="0"/>
        <v>0</v>
      </c>
      <c r="J7" s="102">
        <f ca="1">J6</f>
        <v>2.1045053372934766E-3</v>
      </c>
    </row>
    <row r="8" spans="1:10" s="63" customFormat="1" x14ac:dyDescent="0.25">
      <c r="A8" s="90" t="s">
        <v>242</v>
      </c>
      <c r="B8" s="80" t="s">
        <v>23</v>
      </c>
      <c r="C8" s="75" t="s">
        <v>156</v>
      </c>
      <c r="D8" s="75" t="s">
        <v>5</v>
      </c>
      <c r="E8" s="75" t="s">
        <v>239</v>
      </c>
      <c r="F8" s="93">
        <f>SUMIF(AuxDemandaSING!$B$2:$B$229,B8,AuxDemandaSING!$C$2:$C$229)</f>
        <v>1431.4989700000001</v>
      </c>
      <c r="G8" s="91">
        <f ca="1">VLOOKUP(B8,AuxPartFluGWh!$B$4:$S$95,MATCH(C8,AuxPartFluGWh!$C$3:$S$3,0)+1,FALSE)/F8</f>
        <v>0</v>
      </c>
      <c r="H8" s="96">
        <f t="shared" ca="1" si="1"/>
        <v>0</v>
      </c>
      <c r="I8" s="76">
        <f t="shared" ca="1" si="0"/>
        <v>0</v>
      </c>
      <c r="J8" s="102">
        <f t="shared" ref="J8:J10" ca="1" si="2">J7</f>
        <v>2.1045053372934766E-3</v>
      </c>
    </row>
    <row r="9" spans="1:10" s="63" customFormat="1" x14ac:dyDescent="0.25">
      <c r="A9" s="90" t="s">
        <v>242</v>
      </c>
      <c r="B9" s="80" t="s">
        <v>23</v>
      </c>
      <c r="C9" s="75" t="s">
        <v>247</v>
      </c>
      <c r="D9" s="75" t="s">
        <v>6</v>
      </c>
      <c r="E9" s="75" t="s">
        <v>239</v>
      </c>
      <c r="F9" s="93">
        <f>SUMIF(AuxDemandaSING!$B$2:$B$229,B9,AuxDemandaSING!$C$2:$C$229)</f>
        <v>1431.4989700000001</v>
      </c>
      <c r="G9" s="91">
        <f ca="1">VLOOKUP(B9,AuxPartFluGWh!$B$4:$S$95,MATCH(C9,AuxPartFluGWh!$C$3:$S$3,0)+1,FALSE)/F9</f>
        <v>2.1045053372934766E-3</v>
      </c>
      <c r="H9" s="96">
        <f t="shared" ca="1" si="1"/>
        <v>1</v>
      </c>
      <c r="I9" s="76">
        <f t="shared" ca="1" si="0"/>
        <v>1431.4989700000001</v>
      </c>
      <c r="J9" s="102">
        <f t="shared" ca="1" si="2"/>
        <v>2.1045053372934766E-3</v>
      </c>
    </row>
    <row r="10" spans="1:10" s="63" customFormat="1" x14ac:dyDescent="0.25">
      <c r="A10" s="90" t="s">
        <v>242</v>
      </c>
      <c r="B10" s="80" t="s">
        <v>23</v>
      </c>
      <c r="C10" s="75" t="s">
        <v>248</v>
      </c>
      <c r="D10" s="75" t="s">
        <v>10</v>
      </c>
      <c r="E10" s="75" t="s">
        <v>239</v>
      </c>
      <c r="F10" s="93">
        <f>SUMIF(AuxDemandaSING!$B$2:$B$229,B10,AuxDemandaSING!$C$2:$C$229)</f>
        <v>1431.4989700000001</v>
      </c>
      <c r="G10" s="91">
        <f ca="1">VLOOKUP(B10,AuxPartFluGWh!$B$4:$S$95,MATCH(C10,AuxPartFluGWh!$C$3:$S$3,0)+1,FALSE)/F10</f>
        <v>0</v>
      </c>
      <c r="H10" s="96">
        <f t="shared" ca="1" si="1"/>
        <v>0</v>
      </c>
      <c r="I10" s="76">
        <f t="shared" ca="1" si="0"/>
        <v>0</v>
      </c>
      <c r="J10" s="102">
        <f t="shared" ca="1" si="2"/>
        <v>2.1045053372934766E-3</v>
      </c>
    </row>
    <row r="11" spans="1:10" x14ac:dyDescent="0.25">
      <c r="A11" s="90" t="s">
        <v>242</v>
      </c>
      <c r="B11" s="80" t="s">
        <v>24</v>
      </c>
      <c r="C11" s="75" t="s">
        <v>170</v>
      </c>
      <c r="D11" s="75" t="s">
        <v>9</v>
      </c>
      <c r="E11" s="75" t="s">
        <v>239</v>
      </c>
      <c r="F11" s="93">
        <f>SUMIF(AuxDemandaSING!$B$2:$B$229,B11,AuxDemandaSING!$C$2:$C$229)</f>
        <v>190.89802</v>
      </c>
      <c r="G11" s="91">
        <f ca="1">VLOOKUP(B11,AuxPartFluGWh!$B$4:$S$95,MATCH(C11,AuxPartFluGWh!$C$3:$S$3,0)+1,FALSE)/F11</f>
        <v>0</v>
      </c>
      <c r="H11" s="96">
        <f t="shared" ca="1" si="1"/>
        <v>0</v>
      </c>
      <c r="I11" s="76">
        <f t="shared" ca="1" si="0"/>
        <v>0</v>
      </c>
      <c r="J11" s="102">
        <f t="shared" ref="J11" ca="1" si="3">SUM(G11:G15)</f>
        <v>1.9184516839514467E-3</v>
      </c>
    </row>
    <row r="12" spans="1:10" s="63" customFormat="1" x14ac:dyDescent="0.25">
      <c r="A12" s="90" t="s">
        <v>242</v>
      </c>
      <c r="B12" s="80" t="s">
        <v>24</v>
      </c>
      <c r="C12" s="75" t="s">
        <v>158</v>
      </c>
      <c r="D12" s="75" t="s">
        <v>3</v>
      </c>
      <c r="E12" s="75" t="s">
        <v>239</v>
      </c>
      <c r="F12" s="93">
        <f>SUMIF(AuxDemandaSING!$B$2:$B$229,B12,AuxDemandaSING!$C$2:$C$229)</f>
        <v>190.89802</v>
      </c>
      <c r="G12" s="91">
        <f ca="1">VLOOKUP(B12,AuxPartFluGWh!$B$4:$S$95,MATCH(C12,AuxPartFluGWh!$C$3:$S$3,0)+1,FALSE)/F12</f>
        <v>0</v>
      </c>
      <c r="H12" s="96">
        <f t="shared" ca="1" si="1"/>
        <v>0</v>
      </c>
      <c r="I12" s="76">
        <f t="shared" ca="1" si="0"/>
        <v>0</v>
      </c>
      <c r="J12" s="102">
        <f t="shared" ref="J12:J75" ca="1" si="4">J11</f>
        <v>1.9184516839514467E-3</v>
      </c>
    </row>
    <row r="13" spans="1:10" s="63" customFormat="1" x14ac:dyDescent="0.25">
      <c r="A13" s="90" t="s">
        <v>242</v>
      </c>
      <c r="B13" s="80" t="s">
        <v>24</v>
      </c>
      <c r="C13" s="75" t="s">
        <v>156</v>
      </c>
      <c r="D13" s="75" t="s">
        <v>5</v>
      </c>
      <c r="E13" s="75" t="s">
        <v>239</v>
      </c>
      <c r="F13" s="93">
        <f>SUMIF(AuxDemandaSING!$B$2:$B$229,B13,AuxDemandaSING!$C$2:$C$229)</f>
        <v>190.89802</v>
      </c>
      <c r="G13" s="91">
        <f ca="1">VLOOKUP(B13,AuxPartFluGWh!$B$4:$S$95,MATCH(C13,AuxPartFluGWh!$C$3:$S$3,0)+1,FALSE)/F13</f>
        <v>0</v>
      </c>
      <c r="H13" s="96">
        <f t="shared" ca="1" si="1"/>
        <v>0</v>
      </c>
      <c r="I13" s="76">
        <f t="shared" ca="1" si="0"/>
        <v>0</v>
      </c>
      <c r="J13" s="102">
        <f t="shared" ca="1" si="4"/>
        <v>1.9184516839514467E-3</v>
      </c>
    </row>
    <row r="14" spans="1:10" s="63" customFormat="1" x14ac:dyDescent="0.25">
      <c r="A14" s="90" t="s">
        <v>242</v>
      </c>
      <c r="B14" s="80" t="s">
        <v>24</v>
      </c>
      <c r="C14" s="75" t="s">
        <v>247</v>
      </c>
      <c r="D14" s="75" t="s">
        <v>6</v>
      </c>
      <c r="E14" s="75" t="s">
        <v>239</v>
      </c>
      <c r="F14" s="93">
        <f>SUMIF(AuxDemandaSING!$B$2:$B$229,B14,AuxDemandaSING!$C$2:$C$229)</f>
        <v>190.89802</v>
      </c>
      <c r="G14" s="91">
        <f ca="1">VLOOKUP(B14,AuxPartFluGWh!$B$4:$S$95,MATCH(C14,AuxPartFluGWh!$C$3:$S$3,0)+1,FALSE)/F14</f>
        <v>1.9184516839514467E-3</v>
      </c>
      <c r="H14" s="96">
        <f t="shared" ca="1" si="1"/>
        <v>1</v>
      </c>
      <c r="I14" s="76">
        <f t="shared" ca="1" si="0"/>
        <v>190.89802</v>
      </c>
      <c r="J14" s="102">
        <f t="shared" ca="1" si="4"/>
        <v>1.9184516839514467E-3</v>
      </c>
    </row>
    <row r="15" spans="1:10" s="63" customFormat="1" x14ac:dyDescent="0.25">
      <c r="A15" s="90" t="s">
        <v>242</v>
      </c>
      <c r="B15" s="80" t="s">
        <v>24</v>
      </c>
      <c r="C15" s="75" t="s">
        <v>248</v>
      </c>
      <c r="D15" s="75" t="s">
        <v>10</v>
      </c>
      <c r="E15" s="75" t="s">
        <v>239</v>
      </c>
      <c r="F15" s="93">
        <f>SUMIF(AuxDemandaSING!$B$2:$B$229,B15,AuxDemandaSING!$C$2:$C$229)</f>
        <v>190.89802</v>
      </c>
      <c r="G15" s="91">
        <f ca="1">VLOOKUP(B15,AuxPartFluGWh!$B$4:$S$95,MATCH(C15,AuxPartFluGWh!$C$3:$S$3,0)+1,FALSE)/F15</f>
        <v>0</v>
      </c>
      <c r="H15" s="96">
        <f t="shared" ca="1" si="1"/>
        <v>0</v>
      </c>
      <c r="I15" s="76">
        <f t="shared" ca="1" si="0"/>
        <v>0</v>
      </c>
      <c r="J15" s="102">
        <f t="shared" ca="1" si="4"/>
        <v>1.9184516839514467E-3</v>
      </c>
    </row>
    <row r="16" spans="1:10" x14ac:dyDescent="0.25">
      <c r="A16" s="90" t="s">
        <v>242</v>
      </c>
      <c r="B16" s="80" t="s">
        <v>27</v>
      </c>
      <c r="C16" s="75" t="s">
        <v>170</v>
      </c>
      <c r="D16" s="75" t="s">
        <v>9</v>
      </c>
      <c r="E16" s="75" t="s">
        <v>239</v>
      </c>
      <c r="F16" s="93">
        <f>SUMIF(AuxDemandaSING!$B$2:$B$229,B16,AuxDemandaSING!$C$2:$C$229)</f>
        <v>1556.6328199999996</v>
      </c>
      <c r="G16" s="91">
        <f ca="1">VLOOKUP(B16,AuxPartFluGWh!$B$4:$S$95,MATCH(C16,AuxPartFluGWh!$C$3:$S$3,0)+1,FALSE)/F16</f>
        <v>1.1911625839697881E-3</v>
      </c>
      <c r="H16" s="96">
        <f t="shared" ca="1" si="1"/>
        <v>1.2059982480541155E-3</v>
      </c>
      <c r="I16" s="76">
        <f t="shared" ca="1" si="0"/>
        <v>1.8772964537835368</v>
      </c>
      <c r="J16" s="102">
        <f t="shared" ref="J16" ca="1" si="5">SUM(G16:G20)</f>
        <v>0.98769843645439392</v>
      </c>
    </row>
    <row r="17" spans="1:10" s="63" customFormat="1" x14ac:dyDescent="0.25">
      <c r="A17" s="90" t="s">
        <v>242</v>
      </c>
      <c r="B17" s="80" t="s">
        <v>27</v>
      </c>
      <c r="C17" s="75" t="s">
        <v>158</v>
      </c>
      <c r="D17" s="75" t="s">
        <v>3</v>
      </c>
      <c r="E17" s="75" t="s">
        <v>239</v>
      </c>
      <c r="F17" s="93">
        <f>SUMIF(AuxDemandaSING!$B$2:$B$229,B17,AuxDemandaSING!$C$2:$C$229)</f>
        <v>1556.6328199999996</v>
      </c>
      <c r="G17" s="91">
        <f ca="1">VLOOKUP(B17,AuxPartFluGWh!$B$4:$S$95,MATCH(C17,AuxPartFluGWh!$C$3:$S$3,0)+1,FALSE)/F17</f>
        <v>1.8100029748619384E-3</v>
      </c>
      <c r="H17" s="96">
        <f t="shared" ca="1" si="1"/>
        <v>1.8325461578732726E-3</v>
      </c>
      <c r="I17" s="76">
        <f t="shared" ca="1" si="0"/>
        <v>2.8526014935104369</v>
      </c>
      <c r="J17" s="102">
        <f t="shared" ref="J17" ca="1" si="6">J16</f>
        <v>0.98769843645439392</v>
      </c>
    </row>
    <row r="18" spans="1:10" s="63" customFormat="1" x14ac:dyDescent="0.25">
      <c r="A18" s="90" t="s">
        <v>242</v>
      </c>
      <c r="B18" s="80" t="s">
        <v>27</v>
      </c>
      <c r="C18" s="75" t="s">
        <v>156</v>
      </c>
      <c r="D18" s="75" t="s">
        <v>5</v>
      </c>
      <c r="E18" s="75" t="s">
        <v>239</v>
      </c>
      <c r="F18" s="93">
        <f>SUMIF(AuxDemandaSING!$B$2:$B$229,B18,AuxDemandaSING!$C$2:$C$229)</f>
        <v>1556.6328199999996</v>
      </c>
      <c r="G18" s="91">
        <f ca="1">VLOOKUP(B18,AuxPartFluGWh!$B$4:$S$95,MATCH(C18,AuxPartFluGWh!$C$3:$S$3,0)+1,FALSE)/F18</f>
        <v>0.97707940949194272</v>
      </c>
      <c r="H18" s="96">
        <f t="shared" ca="1" si="1"/>
        <v>0.98924871542717929</v>
      </c>
      <c r="I18" s="76">
        <f t="shared" ca="1" si="0"/>
        <v>1539.8970175767872</v>
      </c>
      <c r="J18" s="102">
        <f t="shared" ca="1" si="4"/>
        <v>0.98769843645439392</v>
      </c>
    </row>
    <row r="19" spans="1:10" s="63" customFormat="1" x14ac:dyDescent="0.25">
      <c r="A19" s="90" t="s">
        <v>242</v>
      </c>
      <c r="B19" s="80" t="s">
        <v>27</v>
      </c>
      <c r="C19" s="75" t="s">
        <v>247</v>
      </c>
      <c r="D19" s="75" t="s">
        <v>6</v>
      </c>
      <c r="E19" s="75" t="s">
        <v>239</v>
      </c>
      <c r="F19" s="93">
        <f>SUMIF(AuxDemandaSING!$B$2:$B$229,B19,AuxDemandaSING!$C$2:$C$229)</f>
        <v>1556.6328199999996</v>
      </c>
      <c r="G19" s="91">
        <f ca="1">VLOOKUP(B19,AuxPartFluGWh!$B$4:$S$95,MATCH(C19,AuxPartFluGWh!$C$3:$S$3,0)+1,FALSE)/F19</f>
        <v>1.8364862317089452E-3</v>
      </c>
      <c r="H19" s="96">
        <f t="shared" ca="1" si="1"/>
        <v>1.8593592577725452E-3</v>
      </c>
      <c r="I19" s="76">
        <f t="shared" ca="1" si="0"/>
        <v>2.8943396448195831</v>
      </c>
      <c r="J19" s="102">
        <f t="shared" ca="1" si="4"/>
        <v>0.98769843645439392</v>
      </c>
    </row>
    <row r="20" spans="1:10" s="63" customFormat="1" x14ac:dyDescent="0.25">
      <c r="A20" s="90" t="s">
        <v>242</v>
      </c>
      <c r="B20" s="80" t="s">
        <v>27</v>
      </c>
      <c r="C20" s="75" t="s">
        <v>248</v>
      </c>
      <c r="D20" s="75" t="s">
        <v>10</v>
      </c>
      <c r="E20" s="75" t="s">
        <v>239</v>
      </c>
      <c r="F20" s="93">
        <f>SUMIF(AuxDemandaSING!$B$2:$B$229,B20,AuxDemandaSING!$C$2:$C$229)</f>
        <v>1556.6328199999996</v>
      </c>
      <c r="G20" s="91">
        <f ca="1">VLOOKUP(B20,AuxPartFluGWh!$B$4:$S$95,MATCH(C20,AuxPartFluGWh!$C$3:$S$3,0)+1,FALSE)/F20</f>
        <v>5.7813751719105449E-3</v>
      </c>
      <c r="H20" s="96">
        <f t="shared" ca="1" si="1"/>
        <v>5.853380909120731E-3</v>
      </c>
      <c r="I20" s="76">
        <f t="shared" ca="1" si="0"/>
        <v>9.1115648310987645</v>
      </c>
      <c r="J20" s="102">
        <f t="shared" ca="1" si="4"/>
        <v>0.98769843645439392</v>
      </c>
    </row>
    <row r="21" spans="1:10" x14ac:dyDescent="0.25">
      <c r="A21" s="90" t="s">
        <v>242</v>
      </c>
      <c r="B21" s="80" t="s">
        <v>29</v>
      </c>
      <c r="C21" s="75" t="s">
        <v>170</v>
      </c>
      <c r="D21" s="75" t="s">
        <v>9</v>
      </c>
      <c r="E21" s="75" t="s">
        <v>239</v>
      </c>
      <c r="F21" s="93">
        <f>SUMIF(AuxDemandaSING!$B$2:$B$229,B21,AuxDemandaSING!$C$2:$C$229)</f>
        <v>503.83000000000004</v>
      </c>
      <c r="G21" s="91">
        <f ca="1">VLOOKUP(B21,AuxPartFluGWh!$B$4:$S$95,MATCH(C21,AuxPartFluGWh!$C$3:$S$3,0)+1,FALSE)/F21</f>
        <v>0</v>
      </c>
      <c r="H21" s="96">
        <v>0.33</v>
      </c>
      <c r="I21" s="76">
        <f t="shared" si="0"/>
        <v>166.26390000000004</v>
      </c>
      <c r="J21" s="102">
        <f t="shared" ref="J21" ca="1" si="7">SUM(G21:G25)</f>
        <v>0</v>
      </c>
    </row>
    <row r="22" spans="1:10" x14ac:dyDescent="0.25">
      <c r="A22" s="90" t="s">
        <v>242</v>
      </c>
      <c r="B22" s="80" t="s">
        <v>29</v>
      </c>
      <c r="C22" s="75" t="s">
        <v>158</v>
      </c>
      <c r="D22" s="75" t="s">
        <v>3</v>
      </c>
      <c r="E22" s="75" t="s">
        <v>239</v>
      </c>
      <c r="F22" s="93">
        <f>SUMIF(AuxDemandaSING!$B$2:$B$229,B22,AuxDemandaSING!$C$2:$C$229)</f>
        <v>503.83000000000004</v>
      </c>
      <c r="G22" s="91">
        <f ca="1">VLOOKUP(B22,AuxPartFluGWh!$B$4:$S$95,MATCH(C22,AuxPartFluGWh!$C$3:$S$3,0)+1,FALSE)/F22</f>
        <v>0</v>
      </c>
      <c r="H22" s="96">
        <v>0.34</v>
      </c>
      <c r="I22" s="76">
        <f t="shared" si="0"/>
        <v>171.30220000000003</v>
      </c>
      <c r="J22" s="102">
        <f t="shared" ref="J22" ca="1" si="8">J21</f>
        <v>0</v>
      </c>
    </row>
    <row r="23" spans="1:10" s="63" customFormat="1" x14ac:dyDescent="0.25">
      <c r="A23" s="90" t="s">
        <v>242</v>
      </c>
      <c r="B23" s="80" t="s">
        <v>29</v>
      </c>
      <c r="C23" s="75" t="s">
        <v>156</v>
      </c>
      <c r="D23" s="75" t="s">
        <v>5</v>
      </c>
      <c r="E23" s="75" t="s">
        <v>239</v>
      </c>
      <c r="F23" s="93">
        <f>SUMIF(AuxDemandaSING!$B$2:$B$229,B23,AuxDemandaSING!$C$2:$C$229)</f>
        <v>503.83000000000004</v>
      </c>
      <c r="G23" s="91">
        <f ca="1">VLOOKUP(B23,AuxPartFluGWh!$B$4:$S$95,MATCH(C23,AuxPartFluGWh!$C$3:$S$3,0)+1,FALSE)/F23</f>
        <v>0</v>
      </c>
      <c r="H23" s="96">
        <v>0</v>
      </c>
      <c r="I23" s="76">
        <f t="shared" si="0"/>
        <v>0</v>
      </c>
      <c r="J23" s="102">
        <f t="shared" ca="1" si="4"/>
        <v>0</v>
      </c>
    </row>
    <row r="24" spans="1:10" s="63" customFormat="1" x14ac:dyDescent="0.25">
      <c r="A24" s="90" t="s">
        <v>242</v>
      </c>
      <c r="B24" s="80" t="s">
        <v>29</v>
      </c>
      <c r="C24" s="75" t="s">
        <v>247</v>
      </c>
      <c r="D24" s="75" t="s">
        <v>6</v>
      </c>
      <c r="E24" s="75" t="s">
        <v>239</v>
      </c>
      <c r="F24" s="93">
        <f>SUMIF(AuxDemandaSING!$B$2:$B$229,B24,AuxDemandaSING!$C$2:$C$229)</f>
        <v>503.83000000000004</v>
      </c>
      <c r="G24" s="91">
        <f ca="1">VLOOKUP(B24,AuxPartFluGWh!$B$4:$S$95,MATCH(C24,AuxPartFluGWh!$C$3:$S$3,0)+1,FALSE)/F24</f>
        <v>0</v>
      </c>
      <c r="H24" s="96">
        <v>0</v>
      </c>
      <c r="I24" s="76">
        <f t="shared" si="0"/>
        <v>0</v>
      </c>
      <c r="J24" s="102">
        <f t="shared" ca="1" si="4"/>
        <v>0</v>
      </c>
    </row>
    <row r="25" spans="1:10" s="63" customFormat="1" x14ac:dyDescent="0.25">
      <c r="A25" s="90" t="s">
        <v>242</v>
      </c>
      <c r="B25" s="80" t="s">
        <v>29</v>
      </c>
      <c r="C25" s="75" t="s">
        <v>248</v>
      </c>
      <c r="D25" s="75" t="s">
        <v>10</v>
      </c>
      <c r="E25" s="75" t="s">
        <v>239</v>
      </c>
      <c r="F25" s="93">
        <f>SUMIF(AuxDemandaSING!$B$2:$B$229,B25,AuxDemandaSING!$C$2:$C$229)</f>
        <v>503.83000000000004</v>
      </c>
      <c r="G25" s="91">
        <f ca="1">VLOOKUP(B25,AuxPartFluGWh!$B$4:$S$95,MATCH(C25,AuxPartFluGWh!$C$3:$S$3,0)+1,FALSE)/F25</f>
        <v>0</v>
      </c>
      <c r="H25" s="96">
        <v>0.33</v>
      </c>
      <c r="I25" s="76">
        <f t="shared" si="0"/>
        <v>166.26390000000004</v>
      </c>
      <c r="J25" s="102">
        <f t="shared" ca="1" si="4"/>
        <v>0</v>
      </c>
    </row>
    <row r="26" spans="1:10" s="63" customFormat="1" x14ac:dyDescent="0.25">
      <c r="A26" s="90" t="s">
        <v>242</v>
      </c>
      <c r="B26" s="80" t="s">
        <v>36</v>
      </c>
      <c r="C26" s="75" t="s">
        <v>170</v>
      </c>
      <c r="D26" s="75" t="s">
        <v>9</v>
      </c>
      <c r="E26" s="75" t="s">
        <v>239</v>
      </c>
      <c r="F26" s="93">
        <f>SUMIF(AuxDemandaSING!$B$2:$B$229,B26,AuxDemandaSING!$C$2:$C$229)</f>
        <v>375.31682999999998</v>
      </c>
      <c r="G26" s="91">
        <f ca="1">VLOOKUP(B26,AuxPartFluGWh!$B$4:$S$95,MATCH(C26,AuxPartFluGWh!$C$3:$S$3,0)+1,FALSE)/F26</f>
        <v>0</v>
      </c>
      <c r="H26" s="96">
        <f t="shared" ca="1" si="1"/>
        <v>0</v>
      </c>
      <c r="I26" s="76">
        <f t="shared" ca="1" si="0"/>
        <v>0</v>
      </c>
      <c r="J26" s="102">
        <f t="shared" ref="J26" ca="1" si="9">SUM(G26:G30)</f>
        <v>1.3981147944491536E-3</v>
      </c>
    </row>
    <row r="27" spans="1:10" x14ac:dyDescent="0.25">
      <c r="A27" s="90" t="s">
        <v>242</v>
      </c>
      <c r="B27" s="80" t="s">
        <v>36</v>
      </c>
      <c r="C27" s="75" t="s">
        <v>158</v>
      </c>
      <c r="D27" s="75" t="s">
        <v>3</v>
      </c>
      <c r="E27" s="75" t="s">
        <v>239</v>
      </c>
      <c r="F27" s="93">
        <f>SUMIF(AuxDemandaSING!$B$2:$B$229,B27,AuxDemandaSING!$C$2:$C$229)</f>
        <v>375.31682999999998</v>
      </c>
      <c r="G27" s="91">
        <f ca="1">VLOOKUP(B27,AuxPartFluGWh!$B$4:$S$95,MATCH(C27,AuxPartFluGWh!$C$3:$S$3,0)+1,FALSE)/F27</f>
        <v>0</v>
      </c>
      <c r="H27" s="96">
        <f t="shared" ca="1" si="1"/>
        <v>0</v>
      </c>
      <c r="I27" s="76">
        <f t="shared" ca="1" si="0"/>
        <v>0</v>
      </c>
      <c r="J27" s="102">
        <f t="shared" ref="J27" ca="1" si="10">J26</f>
        <v>1.3981147944491536E-3</v>
      </c>
    </row>
    <row r="28" spans="1:10" s="63" customFormat="1" x14ac:dyDescent="0.25">
      <c r="A28" s="90" t="s">
        <v>242</v>
      </c>
      <c r="B28" s="80" t="s">
        <v>36</v>
      </c>
      <c r="C28" s="75" t="s">
        <v>156</v>
      </c>
      <c r="D28" s="75" t="s">
        <v>5</v>
      </c>
      <c r="E28" s="75" t="s">
        <v>239</v>
      </c>
      <c r="F28" s="93">
        <f>SUMIF(AuxDemandaSING!$B$2:$B$229,B28,AuxDemandaSING!$C$2:$C$229)</f>
        <v>375.31682999999998</v>
      </c>
      <c r="G28" s="91">
        <f ca="1">VLOOKUP(B28,AuxPartFluGWh!$B$4:$S$95,MATCH(C28,AuxPartFluGWh!$C$3:$S$3,0)+1,FALSE)/F28</f>
        <v>0</v>
      </c>
      <c r="H28" s="96">
        <f t="shared" ca="1" si="1"/>
        <v>0</v>
      </c>
      <c r="I28" s="76">
        <f t="shared" ca="1" si="0"/>
        <v>0</v>
      </c>
      <c r="J28" s="102">
        <f t="shared" ca="1" si="4"/>
        <v>1.3981147944491536E-3</v>
      </c>
    </row>
    <row r="29" spans="1:10" s="63" customFormat="1" x14ac:dyDescent="0.25">
      <c r="A29" s="90" t="s">
        <v>242</v>
      </c>
      <c r="B29" s="80" t="s">
        <v>36</v>
      </c>
      <c r="C29" s="75" t="s">
        <v>247</v>
      </c>
      <c r="D29" s="75" t="s">
        <v>6</v>
      </c>
      <c r="E29" s="75" t="s">
        <v>239</v>
      </c>
      <c r="F29" s="93">
        <f>SUMIF(AuxDemandaSING!$B$2:$B$229,B29,AuxDemandaSING!$C$2:$C$229)</f>
        <v>375.31682999999998</v>
      </c>
      <c r="G29" s="91">
        <f ca="1">VLOOKUP(B29,AuxPartFluGWh!$B$4:$S$95,MATCH(C29,AuxPartFluGWh!$C$3:$S$3,0)+1,FALSE)/F29</f>
        <v>1.3981147944491536E-3</v>
      </c>
      <c r="H29" s="96">
        <f t="shared" ca="1" si="1"/>
        <v>1</v>
      </c>
      <c r="I29" s="76">
        <f t="shared" ca="1" si="0"/>
        <v>375.31682999999998</v>
      </c>
      <c r="J29" s="102">
        <f t="shared" ca="1" si="4"/>
        <v>1.3981147944491536E-3</v>
      </c>
    </row>
    <row r="30" spans="1:10" s="63" customFormat="1" x14ac:dyDescent="0.25">
      <c r="A30" s="90" t="s">
        <v>242</v>
      </c>
      <c r="B30" s="80" t="s">
        <v>36</v>
      </c>
      <c r="C30" s="75" t="s">
        <v>248</v>
      </c>
      <c r="D30" s="75" t="s">
        <v>10</v>
      </c>
      <c r="E30" s="75" t="s">
        <v>239</v>
      </c>
      <c r="F30" s="93">
        <f>SUMIF(AuxDemandaSING!$B$2:$B$229,B30,AuxDemandaSING!$C$2:$C$229)</f>
        <v>375.31682999999998</v>
      </c>
      <c r="G30" s="91">
        <f ca="1">VLOOKUP(B30,AuxPartFluGWh!$B$4:$S$95,MATCH(C30,AuxPartFluGWh!$C$3:$S$3,0)+1,FALSE)/F30</f>
        <v>0</v>
      </c>
      <c r="H30" s="96">
        <f t="shared" ca="1" si="1"/>
        <v>0</v>
      </c>
      <c r="I30" s="76">
        <f t="shared" ca="1" si="0"/>
        <v>0</v>
      </c>
      <c r="J30" s="102">
        <f t="shared" ca="1" si="4"/>
        <v>1.3981147944491536E-3</v>
      </c>
    </row>
    <row r="31" spans="1:10" s="63" customFormat="1" x14ac:dyDescent="0.25">
      <c r="A31" s="90" t="s">
        <v>242</v>
      </c>
      <c r="B31" s="80" t="s">
        <v>41</v>
      </c>
      <c r="C31" s="75" t="s">
        <v>170</v>
      </c>
      <c r="D31" s="75" t="s">
        <v>9</v>
      </c>
      <c r="E31" s="75" t="s">
        <v>239</v>
      </c>
      <c r="F31" s="93">
        <f>SUMIF(AuxDemandaSING!$B$2:$B$229,B31,AuxDemandaSING!$C$2:$C$229)</f>
        <v>156.59763000000004</v>
      </c>
      <c r="G31" s="91">
        <f ca="1">VLOOKUP(B31,AuxPartFluGWh!$B$4:$S$95,MATCH(C31,AuxPartFluGWh!$C$3:$S$3,0)+1,FALSE)/F31</f>
        <v>0</v>
      </c>
      <c r="H31" s="96">
        <f t="shared" ca="1" si="1"/>
        <v>0</v>
      </c>
      <c r="I31" s="76">
        <f t="shared" ca="1" si="0"/>
        <v>0</v>
      </c>
      <c r="J31" s="102">
        <f t="shared" ref="J31" ca="1" si="11">SUM(G31:G35)</f>
        <v>2.2330634942462953E-3</v>
      </c>
    </row>
    <row r="32" spans="1:10" x14ac:dyDescent="0.25">
      <c r="A32" s="90" t="s">
        <v>242</v>
      </c>
      <c r="B32" s="80" t="s">
        <v>41</v>
      </c>
      <c r="C32" s="75" t="s">
        <v>158</v>
      </c>
      <c r="D32" s="75" t="s">
        <v>3</v>
      </c>
      <c r="E32" s="75" t="s">
        <v>239</v>
      </c>
      <c r="F32" s="93">
        <f>SUMIF(AuxDemandaSING!$B$2:$B$229,B32,AuxDemandaSING!$C$2:$C$229)</f>
        <v>156.59763000000004</v>
      </c>
      <c r="G32" s="91">
        <f ca="1">VLOOKUP(B32,AuxPartFluGWh!$B$4:$S$95,MATCH(C32,AuxPartFluGWh!$C$3:$S$3,0)+1,FALSE)/F32</f>
        <v>0</v>
      </c>
      <c r="H32" s="96">
        <f t="shared" ca="1" si="1"/>
        <v>0</v>
      </c>
      <c r="I32" s="76">
        <f t="shared" ca="1" si="0"/>
        <v>0</v>
      </c>
      <c r="J32" s="102">
        <f t="shared" ref="J32" ca="1" si="12">J31</f>
        <v>2.2330634942462953E-3</v>
      </c>
    </row>
    <row r="33" spans="1:10" s="63" customFormat="1" x14ac:dyDescent="0.25">
      <c r="A33" s="90" t="s">
        <v>242</v>
      </c>
      <c r="B33" s="80" t="s">
        <v>41</v>
      </c>
      <c r="C33" s="75" t="s">
        <v>156</v>
      </c>
      <c r="D33" s="75" t="s">
        <v>5</v>
      </c>
      <c r="E33" s="75" t="s">
        <v>239</v>
      </c>
      <c r="F33" s="93">
        <f>SUMIF(AuxDemandaSING!$B$2:$B$229,B33,AuxDemandaSING!$C$2:$C$229)</f>
        <v>156.59763000000004</v>
      </c>
      <c r="G33" s="91">
        <f ca="1">VLOOKUP(B33,AuxPartFluGWh!$B$4:$S$95,MATCH(C33,AuxPartFluGWh!$C$3:$S$3,0)+1,FALSE)/F33</f>
        <v>0</v>
      </c>
      <c r="H33" s="96">
        <f t="shared" ca="1" si="1"/>
        <v>0</v>
      </c>
      <c r="I33" s="76">
        <f t="shared" ca="1" si="0"/>
        <v>0</v>
      </c>
      <c r="J33" s="102">
        <f t="shared" ca="1" si="4"/>
        <v>2.2330634942462953E-3</v>
      </c>
    </row>
    <row r="34" spans="1:10" s="63" customFormat="1" x14ac:dyDescent="0.25">
      <c r="A34" s="90" t="s">
        <v>242</v>
      </c>
      <c r="B34" s="80" t="s">
        <v>41</v>
      </c>
      <c r="C34" s="75" t="s">
        <v>247</v>
      </c>
      <c r="D34" s="75" t="s">
        <v>6</v>
      </c>
      <c r="E34" s="75" t="s">
        <v>239</v>
      </c>
      <c r="F34" s="93">
        <f>SUMIF(AuxDemandaSING!$B$2:$B$229,B34,AuxDemandaSING!$C$2:$C$229)</f>
        <v>156.59763000000004</v>
      </c>
      <c r="G34" s="91">
        <f ca="1">VLOOKUP(B34,AuxPartFluGWh!$B$4:$S$95,MATCH(C34,AuxPartFluGWh!$C$3:$S$3,0)+1,FALSE)/F34</f>
        <v>2.2330634942462953E-3</v>
      </c>
      <c r="H34" s="96">
        <f t="shared" ca="1" si="1"/>
        <v>1</v>
      </c>
      <c r="I34" s="76">
        <f t="shared" ca="1" si="0"/>
        <v>156.59763000000004</v>
      </c>
      <c r="J34" s="102">
        <f t="shared" ca="1" si="4"/>
        <v>2.2330634942462953E-3</v>
      </c>
    </row>
    <row r="35" spans="1:10" s="63" customFormat="1" x14ac:dyDescent="0.25">
      <c r="A35" s="90" t="s">
        <v>242</v>
      </c>
      <c r="B35" s="80" t="s">
        <v>41</v>
      </c>
      <c r="C35" s="75" t="s">
        <v>248</v>
      </c>
      <c r="D35" s="75" t="s">
        <v>10</v>
      </c>
      <c r="E35" s="75" t="s">
        <v>239</v>
      </c>
      <c r="F35" s="93">
        <f>SUMIF(AuxDemandaSING!$B$2:$B$229,B35,AuxDemandaSING!$C$2:$C$229)</f>
        <v>156.59763000000004</v>
      </c>
      <c r="G35" s="91">
        <f ca="1">VLOOKUP(B35,AuxPartFluGWh!$B$4:$S$95,MATCH(C35,AuxPartFluGWh!$C$3:$S$3,0)+1,FALSE)/F35</f>
        <v>0</v>
      </c>
      <c r="H35" s="96">
        <f t="shared" ca="1" si="1"/>
        <v>0</v>
      </c>
      <c r="I35" s="76">
        <f t="shared" ca="1" si="0"/>
        <v>0</v>
      </c>
      <c r="J35" s="102">
        <f t="shared" ca="1" si="4"/>
        <v>2.2330634942462953E-3</v>
      </c>
    </row>
    <row r="36" spans="1:10" s="63" customFormat="1" x14ac:dyDescent="0.25">
      <c r="A36" s="90" t="s">
        <v>242</v>
      </c>
      <c r="B36" s="80" t="s">
        <v>46</v>
      </c>
      <c r="C36" s="75" t="s">
        <v>170</v>
      </c>
      <c r="D36" s="75" t="s">
        <v>9</v>
      </c>
      <c r="E36" s="75" t="s">
        <v>239</v>
      </c>
      <c r="F36" s="93">
        <f>SUMIF(AuxDemandaSING!$B$2:$B$229,B36,AuxDemandaSING!$C$2:$C$229)</f>
        <v>587.78100000000018</v>
      </c>
      <c r="G36" s="91">
        <f ca="1">VLOOKUP(B36,AuxPartFluGWh!$B$4:$S$95,MATCH(C36,AuxPartFluGWh!$C$3:$S$3,0)+1,FALSE)/F36</f>
        <v>0</v>
      </c>
      <c r="H36" s="96">
        <f t="shared" ca="1" si="1"/>
        <v>0</v>
      </c>
      <c r="I36" s="76">
        <f t="shared" ca="1" si="0"/>
        <v>0</v>
      </c>
      <c r="J36" s="102">
        <f t="shared" ref="J36" ca="1" si="13">SUM(G36:G40)</f>
        <v>2.1115712617449985E-3</v>
      </c>
    </row>
    <row r="37" spans="1:10" x14ac:dyDescent="0.25">
      <c r="A37" s="90" t="s">
        <v>242</v>
      </c>
      <c r="B37" s="80" t="s">
        <v>46</v>
      </c>
      <c r="C37" s="75" t="s">
        <v>158</v>
      </c>
      <c r="D37" s="75" t="s">
        <v>3</v>
      </c>
      <c r="E37" s="75" t="s">
        <v>239</v>
      </c>
      <c r="F37" s="93">
        <f>SUMIF(AuxDemandaSING!$B$2:$B$229,B37,AuxDemandaSING!$C$2:$C$229)</f>
        <v>587.78100000000018</v>
      </c>
      <c r="G37" s="91">
        <f ca="1">VLOOKUP(B37,AuxPartFluGWh!$B$4:$S$95,MATCH(C37,AuxPartFluGWh!$C$3:$S$3,0)+1,FALSE)/F37</f>
        <v>0</v>
      </c>
      <c r="H37" s="96">
        <f t="shared" ca="1" si="1"/>
        <v>0</v>
      </c>
      <c r="I37" s="76">
        <f t="shared" ca="1" si="0"/>
        <v>0</v>
      </c>
      <c r="J37" s="102">
        <f t="shared" ref="J37" ca="1" si="14">J36</f>
        <v>2.1115712617449985E-3</v>
      </c>
    </row>
    <row r="38" spans="1:10" s="63" customFormat="1" x14ac:dyDescent="0.25">
      <c r="A38" s="90" t="s">
        <v>242</v>
      </c>
      <c r="B38" s="80" t="s">
        <v>46</v>
      </c>
      <c r="C38" s="75" t="s">
        <v>156</v>
      </c>
      <c r="D38" s="75" t="s">
        <v>5</v>
      </c>
      <c r="E38" s="75" t="s">
        <v>239</v>
      </c>
      <c r="F38" s="93">
        <f>SUMIF(AuxDemandaSING!$B$2:$B$229,B38,AuxDemandaSING!$C$2:$C$229)</f>
        <v>587.78100000000018</v>
      </c>
      <c r="G38" s="91">
        <f ca="1">VLOOKUP(B38,AuxPartFluGWh!$B$4:$S$95,MATCH(C38,AuxPartFluGWh!$C$3:$S$3,0)+1,FALSE)/F38</f>
        <v>0</v>
      </c>
      <c r="H38" s="96">
        <f t="shared" ca="1" si="1"/>
        <v>0</v>
      </c>
      <c r="I38" s="76">
        <f t="shared" ca="1" si="0"/>
        <v>0</v>
      </c>
      <c r="J38" s="102">
        <f t="shared" ca="1" si="4"/>
        <v>2.1115712617449985E-3</v>
      </c>
    </row>
    <row r="39" spans="1:10" s="63" customFormat="1" x14ac:dyDescent="0.25">
      <c r="A39" s="90" t="s">
        <v>242</v>
      </c>
      <c r="B39" s="80" t="s">
        <v>46</v>
      </c>
      <c r="C39" s="75" t="s">
        <v>247</v>
      </c>
      <c r="D39" s="75" t="s">
        <v>6</v>
      </c>
      <c r="E39" s="75" t="s">
        <v>239</v>
      </c>
      <c r="F39" s="93">
        <f>SUMIF(AuxDemandaSING!$B$2:$B$229,B39,AuxDemandaSING!$C$2:$C$229)</f>
        <v>587.78100000000018</v>
      </c>
      <c r="G39" s="91">
        <f ca="1">VLOOKUP(B39,AuxPartFluGWh!$B$4:$S$95,MATCH(C39,AuxPartFluGWh!$C$3:$S$3,0)+1,FALSE)/F39</f>
        <v>2.1115712617449985E-3</v>
      </c>
      <c r="H39" s="96">
        <f t="shared" ca="1" si="1"/>
        <v>1</v>
      </c>
      <c r="I39" s="76">
        <f t="shared" ca="1" si="0"/>
        <v>587.78100000000018</v>
      </c>
      <c r="J39" s="102">
        <f t="shared" ca="1" si="4"/>
        <v>2.1115712617449985E-3</v>
      </c>
    </row>
    <row r="40" spans="1:10" s="63" customFormat="1" x14ac:dyDescent="0.25">
      <c r="A40" s="90" t="s">
        <v>242</v>
      </c>
      <c r="B40" s="80" t="s">
        <v>46</v>
      </c>
      <c r="C40" s="75" t="s">
        <v>248</v>
      </c>
      <c r="D40" s="75" t="s">
        <v>10</v>
      </c>
      <c r="E40" s="75" t="s">
        <v>239</v>
      </c>
      <c r="F40" s="93">
        <f>SUMIF(AuxDemandaSING!$B$2:$B$229,B40,AuxDemandaSING!$C$2:$C$229)</f>
        <v>587.78100000000018</v>
      </c>
      <c r="G40" s="91">
        <f ca="1">VLOOKUP(B40,AuxPartFluGWh!$B$4:$S$95,MATCH(C40,AuxPartFluGWh!$C$3:$S$3,0)+1,FALSE)/F40</f>
        <v>0</v>
      </c>
      <c r="H40" s="96">
        <f t="shared" ca="1" si="1"/>
        <v>0</v>
      </c>
      <c r="I40" s="76">
        <f t="shared" ca="1" si="0"/>
        <v>0</v>
      </c>
      <c r="J40" s="102">
        <f t="shared" ca="1" si="4"/>
        <v>2.1115712617449985E-3</v>
      </c>
    </row>
    <row r="41" spans="1:10" s="63" customFormat="1" x14ac:dyDescent="0.25">
      <c r="A41" s="90" t="s">
        <v>242</v>
      </c>
      <c r="B41" s="80" t="s">
        <v>47</v>
      </c>
      <c r="C41" s="75" t="s">
        <v>170</v>
      </c>
      <c r="D41" s="75" t="s">
        <v>9</v>
      </c>
      <c r="E41" s="75" t="s">
        <v>239</v>
      </c>
      <c r="F41" s="93">
        <f>SUMIF(AuxDemandaSING!$B$2:$B$229,B41,AuxDemandaSING!$C$2:$C$229)</f>
        <v>507.11685999999997</v>
      </c>
      <c r="G41" s="91">
        <f ca="1">VLOOKUP(B41,AuxPartFluGWh!$B$4:$S$95,MATCH(C41,AuxPartFluGWh!$C$3:$S$3,0)+1,FALSE)/F41</f>
        <v>1.1857241716594308E-3</v>
      </c>
      <c r="H41" s="96">
        <f t="shared" ca="1" si="1"/>
        <v>1.1997049939584655E-3</v>
      </c>
      <c r="I41" s="76">
        <f t="shared" ca="1" si="0"/>
        <v>0.60839062946253597</v>
      </c>
      <c r="J41" s="102">
        <f t="shared" ref="J41" ca="1" si="15">SUM(G41:G45)</f>
        <v>0.98834644986105757</v>
      </c>
    </row>
    <row r="42" spans="1:10" x14ac:dyDescent="0.25">
      <c r="A42" s="90" t="s">
        <v>242</v>
      </c>
      <c r="B42" s="80" t="s">
        <v>47</v>
      </c>
      <c r="C42" s="75" t="s">
        <v>158</v>
      </c>
      <c r="D42" s="75" t="s">
        <v>3</v>
      </c>
      <c r="E42" s="75" t="s">
        <v>239</v>
      </c>
      <c r="F42" s="93">
        <f>SUMIF(AuxDemandaSING!$B$2:$B$229,B42,AuxDemandaSING!$C$2:$C$229)</f>
        <v>507.11685999999997</v>
      </c>
      <c r="G42" s="91">
        <f ca="1">VLOOKUP(B42,AuxPartFluGWh!$B$4:$S$95,MATCH(C42,AuxPartFluGWh!$C$3:$S$3,0)+1,FALSE)/F42</f>
        <v>1.7870074422502687E-3</v>
      </c>
      <c r="H42" s="96">
        <f t="shared" ca="1" si="1"/>
        <v>1.8080779695232249E-3</v>
      </c>
      <c r="I42" s="76">
        <f t="shared" ca="1" si="0"/>
        <v>0.9169068225397935</v>
      </c>
      <c r="J42" s="102">
        <f t="shared" ref="J42" ca="1" si="16">J41</f>
        <v>0.98834644986105757</v>
      </c>
    </row>
    <row r="43" spans="1:10" s="63" customFormat="1" x14ac:dyDescent="0.25">
      <c r="A43" s="90" t="s">
        <v>242</v>
      </c>
      <c r="B43" s="80" t="s">
        <v>47</v>
      </c>
      <c r="C43" s="75" t="s">
        <v>156</v>
      </c>
      <c r="D43" s="75" t="s">
        <v>5</v>
      </c>
      <c r="E43" s="75" t="s">
        <v>239</v>
      </c>
      <c r="F43" s="93">
        <f>SUMIF(AuxDemandaSING!$B$2:$B$229,B43,AuxDemandaSING!$C$2:$C$229)</f>
        <v>507.11685999999997</v>
      </c>
      <c r="G43" s="91">
        <f ca="1">VLOOKUP(B43,AuxPartFluGWh!$B$4:$S$95,MATCH(C43,AuxPartFluGWh!$C$3:$S$3,0)+1,FALSE)/F43</f>
        <v>0.97782899394302292</v>
      </c>
      <c r="H43" s="96">
        <f t="shared" ca="1" si="1"/>
        <v>0.98935853321523726</v>
      </c>
      <c r="I43" s="76">
        <f t="shared" ca="1" si="0"/>
        <v>501.72039277831681</v>
      </c>
      <c r="J43" s="102">
        <f t="shared" ca="1" si="4"/>
        <v>0.98834644986105757</v>
      </c>
    </row>
    <row r="44" spans="1:10" s="63" customFormat="1" x14ac:dyDescent="0.25">
      <c r="A44" s="90" t="s">
        <v>242</v>
      </c>
      <c r="B44" s="80" t="s">
        <v>47</v>
      </c>
      <c r="C44" s="75" t="s">
        <v>247</v>
      </c>
      <c r="D44" s="75" t="s">
        <v>6</v>
      </c>
      <c r="E44" s="75" t="s">
        <v>239</v>
      </c>
      <c r="F44" s="93">
        <f>SUMIF(AuxDemandaSING!$B$2:$B$229,B44,AuxDemandaSING!$C$2:$C$229)</f>
        <v>507.11685999999997</v>
      </c>
      <c r="G44" s="91">
        <f ca="1">VLOOKUP(B44,AuxPartFluGWh!$B$4:$S$95,MATCH(C44,AuxPartFluGWh!$C$3:$S$3,0)+1,FALSE)/F44</f>
        <v>1.7651699398789744E-3</v>
      </c>
      <c r="H44" s="96">
        <f t="shared" ca="1" si="1"/>
        <v>1.785982982108271E-3</v>
      </c>
      <c r="I44" s="76">
        <f t="shared" ca="1" si="0"/>
        <v>0.90570208190018253</v>
      </c>
      <c r="J44" s="102">
        <f t="shared" ca="1" si="4"/>
        <v>0.98834644986105757</v>
      </c>
    </row>
    <row r="45" spans="1:10" s="63" customFormat="1" x14ac:dyDescent="0.25">
      <c r="A45" s="90" t="s">
        <v>242</v>
      </c>
      <c r="B45" s="80" t="s">
        <v>47</v>
      </c>
      <c r="C45" s="75" t="s">
        <v>248</v>
      </c>
      <c r="D45" s="75" t="s">
        <v>10</v>
      </c>
      <c r="E45" s="75" t="s">
        <v>239</v>
      </c>
      <c r="F45" s="93">
        <f>SUMIF(AuxDemandaSING!$B$2:$B$229,B45,AuxDemandaSING!$C$2:$C$229)</f>
        <v>507.11685999999997</v>
      </c>
      <c r="G45" s="91">
        <f ca="1">VLOOKUP(B45,AuxPartFluGWh!$B$4:$S$95,MATCH(C45,AuxPartFluGWh!$C$3:$S$3,0)+1,FALSE)/F45</f>
        <v>5.7795543642460761E-3</v>
      </c>
      <c r="H45" s="96">
        <f t="shared" ca="1" si="1"/>
        <v>5.8477008391729134E-3</v>
      </c>
      <c r="I45" s="76">
        <f t="shared" ca="1" si="0"/>
        <v>2.9654676877807327</v>
      </c>
      <c r="J45" s="102">
        <f t="shared" ca="1" si="4"/>
        <v>0.98834644986105757</v>
      </c>
    </row>
    <row r="46" spans="1:10" s="63" customFormat="1" x14ac:dyDescent="0.25">
      <c r="A46" s="90" t="s">
        <v>242</v>
      </c>
      <c r="B46" s="80" t="s">
        <v>49</v>
      </c>
      <c r="C46" s="75" t="s">
        <v>170</v>
      </c>
      <c r="D46" s="75" t="s">
        <v>9</v>
      </c>
      <c r="E46" s="75" t="s">
        <v>239</v>
      </c>
      <c r="F46" s="93">
        <f>SUMIF(AuxDemandaSING!$B$2:$B$229,B46,AuxDemandaSING!$C$2:$C$229)</f>
        <v>609.4717999999998</v>
      </c>
      <c r="G46" s="91">
        <f ca="1">VLOOKUP(B46,AuxPartFluGWh!$B$4:$S$95,MATCH(C46,AuxPartFluGWh!$C$3:$S$3,0)+1,FALSE)/F46</f>
        <v>0</v>
      </c>
      <c r="H46" s="96">
        <f t="shared" ca="1" si="1"/>
        <v>0</v>
      </c>
      <c r="I46" s="76">
        <f t="shared" ca="1" si="0"/>
        <v>0</v>
      </c>
      <c r="J46" s="102">
        <f t="shared" ref="J46" ca="1" si="17">SUM(G46:G50)</f>
        <v>1.3888953885486083E-5</v>
      </c>
    </row>
    <row r="47" spans="1:10" x14ac:dyDescent="0.25">
      <c r="A47" s="90" t="s">
        <v>242</v>
      </c>
      <c r="B47" s="80" t="s">
        <v>49</v>
      </c>
      <c r="C47" s="75" t="s">
        <v>158</v>
      </c>
      <c r="D47" s="75" t="s">
        <v>3</v>
      </c>
      <c r="E47" s="75" t="s">
        <v>239</v>
      </c>
      <c r="F47" s="93">
        <f>SUMIF(AuxDemandaSING!$B$2:$B$229,B47,AuxDemandaSING!$C$2:$C$229)</f>
        <v>609.4717999999998</v>
      </c>
      <c r="G47" s="91">
        <f ca="1">VLOOKUP(B47,AuxPartFluGWh!$B$4:$S$95,MATCH(C47,AuxPartFluGWh!$C$3:$S$3,0)+1,FALSE)/F47</f>
        <v>0</v>
      </c>
      <c r="H47" s="96">
        <f t="shared" ca="1" si="1"/>
        <v>0</v>
      </c>
      <c r="I47" s="76">
        <f t="shared" ca="1" si="0"/>
        <v>0</v>
      </c>
      <c r="J47" s="102">
        <f t="shared" ref="J47" ca="1" si="18">J46</f>
        <v>1.3888953885486083E-5</v>
      </c>
    </row>
    <row r="48" spans="1:10" s="63" customFormat="1" x14ac:dyDescent="0.25">
      <c r="A48" s="90" t="s">
        <v>242</v>
      </c>
      <c r="B48" s="80" t="s">
        <v>49</v>
      </c>
      <c r="C48" s="75" t="s">
        <v>156</v>
      </c>
      <c r="D48" s="75" t="s">
        <v>5</v>
      </c>
      <c r="E48" s="75" t="s">
        <v>239</v>
      </c>
      <c r="F48" s="93">
        <f>SUMIF(AuxDemandaSING!$B$2:$B$229,B48,AuxDemandaSING!$C$2:$C$229)</f>
        <v>609.4717999999998</v>
      </c>
      <c r="G48" s="91">
        <f ca="1">VLOOKUP(B48,AuxPartFluGWh!$B$4:$S$95,MATCH(C48,AuxPartFluGWh!$C$3:$S$3,0)+1,FALSE)/F48</f>
        <v>0</v>
      </c>
      <c r="H48" s="96">
        <f t="shared" ca="1" si="1"/>
        <v>0</v>
      </c>
      <c r="I48" s="76">
        <f t="shared" ca="1" si="0"/>
        <v>0</v>
      </c>
      <c r="J48" s="102">
        <f t="shared" ca="1" si="4"/>
        <v>1.3888953885486083E-5</v>
      </c>
    </row>
    <row r="49" spans="1:10" s="63" customFormat="1" x14ac:dyDescent="0.25">
      <c r="A49" s="90" t="s">
        <v>242</v>
      </c>
      <c r="B49" s="80" t="s">
        <v>49</v>
      </c>
      <c r="C49" s="75" t="s">
        <v>247</v>
      </c>
      <c r="D49" s="75" t="s">
        <v>6</v>
      </c>
      <c r="E49" s="75" t="s">
        <v>239</v>
      </c>
      <c r="F49" s="93">
        <f>SUMIF(AuxDemandaSING!$B$2:$B$229,B49,AuxDemandaSING!$C$2:$C$229)</f>
        <v>609.4717999999998</v>
      </c>
      <c r="G49" s="91">
        <f ca="1">VLOOKUP(B49,AuxPartFluGWh!$B$4:$S$95,MATCH(C49,AuxPartFluGWh!$C$3:$S$3,0)+1,FALSE)/F49</f>
        <v>1.3888953885486083E-5</v>
      </c>
      <c r="H49" s="96">
        <f t="shared" ca="1" si="1"/>
        <v>1</v>
      </c>
      <c r="I49" s="76">
        <f t="shared" ca="1" si="0"/>
        <v>609.4717999999998</v>
      </c>
      <c r="J49" s="102">
        <f t="shared" ca="1" si="4"/>
        <v>1.3888953885486083E-5</v>
      </c>
    </row>
    <row r="50" spans="1:10" s="63" customFormat="1" x14ac:dyDescent="0.25">
      <c r="A50" s="90" t="s">
        <v>242</v>
      </c>
      <c r="B50" s="80" t="s">
        <v>49</v>
      </c>
      <c r="C50" s="75" t="s">
        <v>248</v>
      </c>
      <c r="D50" s="75" t="s">
        <v>10</v>
      </c>
      <c r="E50" s="75" t="s">
        <v>239</v>
      </c>
      <c r="F50" s="93">
        <f>SUMIF(AuxDemandaSING!$B$2:$B$229,B50,AuxDemandaSING!$C$2:$C$229)</f>
        <v>609.4717999999998</v>
      </c>
      <c r="G50" s="91">
        <f ca="1">VLOOKUP(B50,AuxPartFluGWh!$B$4:$S$95,MATCH(C50,AuxPartFluGWh!$C$3:$S$3,0)+1,FALSE)/F50</f>
        <v>0</v>
      </c>
      <c r="H50" s="96">
        <f t="shared" ca="1" si="1"/>
        <v>0</v>
      </c>
      <c r="I50" s="76">
        <f t="shared" ca="1" si="0"/>
        <v>0</v>
      </c>
      <c r="J50" s="102">
        <f t="shared" ca="1" si="4"/>
        <v>1.3888953885486083E-5</v>
      </c>
    </row>
    <row r="51" spans="1:10" s="63" customFormat="1" x14ac:dyDescent="0.25">
      <c r="A51" s="90" t="s">
        <v>242</v>
      </c>
      <c r="B51" s="80" t="s">
        <v>51</v>
      </c>
      <c r="C51" s="75" t="s">
        <v>170</v>
      </c>
      <c r="D51" s="75" t="s">
        <v>9</v>
      </c>
      <c r="E51" s="75" t="s">
        <v>239</v>
      </c>
      <c r="F51" s="93">
        <f>SUMIF(AuxDemandaSING!$B$2:$B$229,B51,AuxDemandaSING!$C$2:$C$229)</f>
        <v>942.1933499999999</v>
      </c>
      <c r="G51" s="91">
        <f ca="1">VLOOKUP(B51,AuxPartFluGWh!$B$4:$S$95,MATCH(C51,AuxPartFluGWh!$C$3:$S$3,0)+1,FALSE)/F51</f>
        <v>0</v>
      </c>
      <c r="H51" s="96">
        <f t="shared" ca="1" si="1"/>
        <v>0</v>
      </c>
      <c r="I51" s="76">
        <f t="shared" ca="1" si="0"/>
        <v>0</v>
      </c>
      <c r="J51" s="102">
        <f t="shared" ref="J51" ca="1" si="19">SUM(G51:G55)</f>
        <v>6.1046389726500012E-3</v>
      </c>
    </row>
    <row r="52" spans="1:10" x14ac:dyDescent="0.25">
      <c r="A52" s="90" t="s">
        <v>242</v>
      </c>
      <c r="B52" s="80" t="s">
        <v>51</v>
      </c>
      <c r="C52" s="75" t="s">
        <v>158</v>
      </c>
      <c r="D52" s="75" t="s">
        <v>3</v>
      </c>
      <c r="E52" s="75" t="s">
        <v>239</v>
      </c>
      <c r="F52" s="93">
        <f>SUMIF(AuxDemandaSING!$B$2:$B$229,B52,AuxDemandaSING!$C$2:$C$229)</f>
        <v>942.1933499999999</v>
      </c>
      <c r="G52" s="91">
        <f ca="1">VLOOKUP(B52,AuxPartFluGWh!$B$4:$S$95,MATCH(C52,AuxPartFluGWh!$C$3:$S$3,0)+1,FALSE)/F52</f>
        <v>0</v>
      </c>
      <c r="H52" s="96">
        <f t="shared" ca="1" si="1"/>
        <v>0</v>
      </c>
      <c r="I52" s="76">
        <f t="shared" ca="1" si="0"/>
        <v>0</v>
      </c>
      <c r="J52" s="102">
        <f t="shared" ref="J52" ca="1" si="20">J51</f>
        <v>6.1046389726500012E-3</v>
      </c>
    </row>
    <row r="53" spans="1:10" s="63" customFormat="1" x14ac:dyDescent="0.25">
      <c r="A53" s="90" t="s">
        <v>242</v>
      </c>
      <c r="B53" s="80" t="s">
        <v>51</v>
      </c>
      <c r="C53" s="75" t="s">
        <v>156</v>
      </c>
      <c r="D53" s="75" t="s">
        <v>5</v>
      </c>
      <c r="E53" s="75" t="s">
        <v>239</v>
      </c>
      <c r="F53" s="93">
        <f>SUMIF(AuxDemandaSING!$B$2:$B$229,B53,AuxDemandaSING!$C$2:$C$229)</f>
        <v>942.1933499999999</v>
      </c>
      <c r="G53" s="91">
        <f ca="1">VLOOKUP(B53,AuxPartFluGWh!$B$4:$S$95,MATCH(C53,AuxPartFluGWh!$C$3:$S$3,0)+1,FALSE)/F53</f>
        <v>0</v>
      </c>
      <c r="H53" s="96">
        <f t="shared" ca="1" si="1"/>
        <v>0</v>
      </c>
      <c r="I53" s="76">
        <f t="shared" ca="1" si="0"/>
        <v>0</v>
      </c>
      <c r="J53" s="102">
        <f t="shared" ca="1" si="4"/>
        <v>6.1046389726500012E-3</v>
      </c>
    </row>
    <row r="54" spans="1:10" s="63" customFormat="1" x14ac:dyDescent="0.25">
      <c r="A54" s="90" t="s">
        <v>242</v>
      </c>
      <c r="B54" s="80" t="s">
        <v>51</v>
      </c>
      <c r="C54" s="75" t="s">
        <v>247</v>
      </c>
      <c r="D54" s="75" t="s">
        <v>6</v>
      </c>
      <c r="E54" s="75" t="s">
        <v>239</v>
      </c>
      <c r="F54" s="93">
        <f>SUMIF(AuxDemandaSING!$B$2:$B$229,B54,AuxDemandaSING!$C$2:$C$229)</f>
        <v>942.1933499999999</v>
      </c>
      <c r="G54" s="91">
        <f ca="1">VLOOKUP(B54,AuxPartFluGWh!$B$4:$S$95,MATCH(C54,AuxPartFluGWh!$C$3:$S$3,0)+1,FALSE)/F54</f>
        <v>6.1046389726500012E-3</v>
      </c>
      <c r="H54" s="96">
        <f t="shared" ca="1" si="1"/>
        <v>1</v>
      </c>
      <c r="I54" s="76">
        <f t="shared" ca="1" si="0"/>
        <v>942.1933499999999</v>
      </c>
      <c r="J54" s="102">
        <f t="shared" ca="1" si="4"/>
        <v>6.1046389726500012E-3</v>
      </c>
    </row>
    <row r="55" spans="1:10" s="63" customFormat="1" x14ac:dyDescent="0.25">
      <c r="A55" s="90" t="s">
        <v>242</v>
      </c>
      <c r="B55" s="80" t="s">
        <v>51</v>
      </c>
      <c r="C55" s="75" t="s">
        <v>248</v>
      </c>
      <c r="D55" s="75" t="s">
        <v>10</v>
      </c>
      <c r="E55" s="75" t="s">
        <v>239</v>
      </c>
      <c r="F55" s="93">
        <f>SUMIF(AuxDemandaSING!$B$2:$B$229,B55,AuxDemandaSING!$C$2:$C$229)</f>
        <v>942.1933499999999</v>
      </c>
      <c r="G55" s="91">
        <f ca="1">VLOOKUP(B55,AuxPartFluGWh!$B$4:$S$95,MATCH(C55,AuxPartFluGWh!$C$3:$S$3,0)+1,FALSE)/F55</f>
        <v>0</v>
      </c>
      <c r="H55" s="96">
        <f t="shared" ca="1" si="1"/>
        <v>0</v>
      </c>
      <c r="I55" s="76">
        <f t="shared" ca="1" si="0"/>
        <v>0</v>
      </c>
      <c r="J55" s="102">
        <f t="shared" ca="1" si="4"/>
        <v>6.1046389726500012E-3</v>
      </c>
    </row>
    <row r="56" spans="1:10" s="63" customFormat="1" x14ac:dyDescent="0.25">
      <c r="A56" s="90" t="s">
        <v>242</v>
      </c>
      <c r="B56" s="80" t="s">
        <v>52</v>
      </c>
      <c r="C56" s="75" t="s">
        <v>170</v>
      </c>
      <c r="D56" s="75" t="s">
        <v>9</v>
      </c>
      <c r="E56" s="75" t="s">
        <v>239</v>
      </c>
      <c r="F56" s="93">
        <f>SUMIF(AuxDemandaSING!$B$2:$B$229,B56,AuxDemandaSING!$C$2:$C$229)</f>
        <v>493.61002000000019</v>
      </c>
      <c r="G56" s="91">
        <f ca="1">VLOOKUP(B56,AuxPartFluGWh!$B$4:$S$95,MATCH(C56,AuxPartFluGWh!$C$3:$S$3,0)+1,FALSE)/F56</f>
        <v>0</v>
      </c>
      <c r="H56" s="96">
        <f t="shared" ca="1" si="1"/>
        <v>0</v>
      </c>
      <c r="I56" s="76">
        <f t="shared" ca="1" si="0"/>
        <v>0</v>
      </c>
      <c r="J56" s="102">
        <f t="shared" ref="J56" ca="1" si="21">SUM(G56:G60)</f>
        <v>1.229889024969498E-5</v>
      </c>
    </row>
    <row r="57" spans="1:10" x14ac:dyDescent="0.25">
      <c r="A57" s="90" t="s">
        <v>242</v>
      </c>
      <c r="B57" s="80" t="s">
        <v>52</v>
      </c>
      <c r="C57" s="75" t="s">
        <v>158</v>
      </c>
      <c r="D57" s="75" t="s">
        <v>3</v>
      </c>
      <c r="E57" s="75" t="s">
        <v>239</v>
      </c>
      <c r="F57" s="93">
        <f>SUMIF(AuxDemandaSING!$B$2:$B$229,B57,AuxDemandaSING!$C$2:$C$229)</f>
        <v>493.61002000000019</v>
      </c>
      <c r="G57" s="91">
        <f ca="1">VLOOKUP(B57,AuxPartFluGWh!$B$4:$S$95,MATCH(C57,AuxPartFluGWh!$C$3:$S$3,0)+1,FALSE)/F57</f>
        <v>0</v>
      </c>
      <c r="H57" s="96">
        <f t="shared" ca="1" si="1"/>
        <v>0</v>
      </c>
      <c r="I57" s="76">
        <f t="shared" ca="1" si="0"/>
        <v>0</v>
      </c>
      <c r="J57" s="102">
        <f t="shared" ref="J57" ca="1" si="22">J56</f>
        <v>1.229889024969498E-5</v>
      </c>
    </row>
    <row r="58" spans="1:10" s="63" customFormat="1" x14ac:dyDescent="0.25">
      <c r="A58" s="90" t="s">
        <v>242</v>
      </c>
      <c r="B58" s="80" t="s">
        <v>52</v>
      </c>
      <c r="C58" s="75" t="s">
        <v>156</v>
      </c>
      <c r="D58" s="75" t="s">
        <v>5</v>
      </c>
      <c r="E58" s="75" t="s">
        <v>239</v>
      </c>
      <c r="F58" s="93">
        <f>SUMIF(AuxDemandaSING!$B$2:$B$229,B58,AuxDemandaSING!$C$2:$C$229)</f>
        <v>493.61002000000019</v>
      </c>
      <c r="G58" s="91">
        <f ca="1">VLOOKUP(B58,AuxPartFluGWh!$B$4:$S$95,MATCH(C58,AuxPartFluGWh!$C$3:$S$3,0)+1,FALSE)/F58</f>
        <v>0</v>
      </c>
      <c r="H58" s="96">
        <f t="shared" ca="1" si="1"/>
        <v>0</v>
      </c>
      <c r="I58" s="76">
        <f t="shared" ca="1" si="0"/>
        <v>0</v>
      </c>
      <c r="J58" s="102">
        <f t="shared" ca="1" si="4"/>
        <v>1.229889024969498E-5</v>
      </c>
    </row>
    <row r="59" spans="1:10" s="63" customFormat="1" x14ac:dyDescent="0.25">
      <c r="A59" s="90" t="s">
        <v>242</v>
      </c>
      <c r="B59" s="80" t="s">
        <v>52</v>
      </c>
      <c r="C59" s="75" t="s">
        <v>247</v>
      </c>
      <c r="D59" s="75" t="s">
        <v>6</v>
      </c>
      <c r="E59" s="75" t="s">
        <v>239</v>
      </c>
      <c r="F59" s="93">
        <f>SUMIF(AuxDemandaSING!$B$2:$B$229,B59,AuxDemandaSING!$C$2:$C$229)</f>
        <v>493.61002000000019</v>
      </c>
      <c r="G59" s="91">
        <f ca="1">VLOOKUP(B59,AuxPartFluGWh!$B$4:$S$95,MATCH(C59,AuxPartFluGWh!$C$3:$S$3,0)+1,FALSE)/F59</f>
        <v>1.229889024969498E-5</v>
      </c>
      <c r="H59" s="96">
        <f t="shared" ca="1" si="1"/>
        <v>1</v>
      </c>
      <c r="I59" s="76">
        <f t="shared" ca="1" si="0"/>
        <v>493.61002000000019</v>
      </c>
      <c r="J59" s="102">
        <f t="shared" ca="1" si="4"/>
        <v>1.229889024969498E-5</v>
      </c>
    </row>
    <row r="60" spans="1:10" s="63" customFormat="1" x14ac:dyDescent="0.25">
      <c r="A60" s="90" t="s">
        <v>242</v>
      </c>
      <c r="B60" s="80" t="s">
        <v>52</v>
      </c>
      <c r="C60" s="75" t="s">
        <v>248</v>
      </c>
      <c r="D60" s="75" t="s">
        <v>10</v>
      </c>
      <c r="E60" s="75" t="s">
        <v>239</v>
      </c>
      <c r="F60" s="93">
        <f>SUMIF(AuxDemandaSING!$B$2:$B$229,B60,AuxDemandaSING!$C$2:$C$229)</f>
        <v>493.61002000000019</v>
      </c>
      <c r="G60" s="91">
        <f ca="1">VLOOKUP(B60,AuxPartFluGWh!$B$4:$S$95,MATCH(C60,AuxPartFluGWh!$C$3:$S$3,0)+1,FALSE)/F60</f>
        <v>0</v>
      </c>
      <c r="H60" s="96">
        <f t="shared" ca="1" si="1"/>
        <v>0</v>
      </c>
      <c r="I60" s="76">
        <f t="shared" ca="1" si="0"/>
        <v>0</v>
      </c>
      <c r="J60" s="102">
        <f t="shared" ca="1" si="4"/>
        <v>1.229889024969498E-5</v>
      </c>
    </row>
    <row r="61" spans="1:10" s="63" customFormat="1" x14ac:dyDescent="0.25">
      <c r="A61" s="90" t="s">
        <v>242</v>
      </c>
      <c r="B61" s="80" t="s">
        <v>56</v>
      </c>
      <c r="C61" s="75" t="s">
        <v>170</v>
      </c>
      <c r="D61" s="75" t="s">
        <v>9</v>
      </c>
      <c r="E61" s="75" t="s">
        <v>239</v>
      </c>
      <c r="F61" s="93">
        <f>SUMIF(AuxDemandaSING!$B$2:$B$229,B61,AuxDemandaSING!$C$2:$C$229)</f>
        <v>1073.75657</v>
      </c>
      <c r="G61" s="91">
        <f ca="1">VLOOKUP(B61,AuxPartFluGWh!$B$4:$S$95,MATCH(C61,AuxPartFluGWh!$C$3:$S$3,0)+1,FALSE)/F61</f>
        <v>1.0005352704936804E-4</v>
      </c>
      <c r="H61" s="96">
        <f t="shared" ca="1" si="1"/>
        <v>0.17037070813964431</v>
      </c>
      <c r="I61" s="76">
        <f t="shared" ca="1" si="0"/>
        <v>182.93666720049555</v>
      </c>
      <c r="J61" s="102">
        <f t="shared" ref="J61" ca="1" si="23">SUM(G61:G65)</f>
        <v>5.8726953794991093E-4</v>
      </c>
    </row>
    <row r="62" spans="1:10" x14ac:dyDescent="0.25">
      <c r="A62" s="90" t="s">
        <v>242</v>
      </c>
      <c r="B62" s="80" t="s">
        <v>56</v>
      </c>
      <c r="C62" s="75" t="s">
        <v>158</v>
      </c>
      <c r="D62" s="75" t="s">
        <v>3</v>
      </c>
      <c r="E62" s="75" t="s">
        <v>239</v>
      </c>
      <c r="F62" s="93">
        <f>SUMIF(AuxDemandaSING!$B$2:$B$229,B62,AuxDemandaSING!$C$2:$C$229)</f>
        <v>1073.75657</v>
      </c>
      <c r="G62" s="91">
        <f ca="1">VLOOKUP(B62,AuxPartFluGWh!$B$4:$S$95,MATCH(C62,AuxPartFluGWh!$C$3:$S$3,0)+1,FALSE)/F62</f>
        <v>0</v>
      </c>
      <c r="H62" s="96">
        <f t="shared" ca="1" si="1"/>
        <v>0</v>
      </c>
      <c r="I62" s="76">
        <f t="shared" ca="1" si="0"/>
        <v>0</v>
      </c>
      <c r="J62" s="102">
        <f t="shared" ref="J62" ca="1" si="24">J61</f>
        <v>5.8726953794991093E-4</v>
      </c>
    </row>
    <row r="63" spans="1:10" s="63" customFormat="1" x14ac:dyDescent="0.25">
      <c r="A63" s="90" t="s">
        <v>242</v>
      </c>
      <c r="B63" s="80" t="s">
        <v>56</v>
      </c>
      <c r="C63" s="75" t="s">
        <v>156</v>
      </c>
      <c r="D63" s="75" t="s">
        <v>5</v>
      </c>
      <c r="E63" s="75" t="s">
        <v>239</v>
      </c>
      <c r="F63" s="93">
        <f>SUMIF(AuxDemandaSING!$B$2:$B$229,B63,AuxDemandaSING!$C$2:$C$229)</f>
        <v>1073.75657</v>
      </c>
      <c r="G63" s="91">
        <f ca="1">VLOOKUP(B63,AuxPartFluGWh!$B$4:$S$95,MATCH(C63,AuxPartFluGWh!$C$3:$S$3,0)+1,FALSE)/F63</f>
        <v>0</v>
      </c>
      <c r="H63" s="96">
        <f t="shared" ca="1" si="1"/>
        <v>0</v>
      </c>
      <c r="I63" s="76">
        <f t="shared" ca="1" si="0"/>
        <v>0</v>
      </c>
      <c r="J63" s="102">
        <f t="shared" ca="1" si="4"/>
        <v>5.8726953794991093E-4</v>
      </c>
    </row>
    <row r="64" spans="1:10" s="63" customFormat="1" x14ac:dyDescent="0.25">
      <c r="A64" s="90" t="s">
        <v>242</v>
      </c>
      <c r="B64" s="80" t="s">
        <v>56</v>
      </c>
      <c r="C64" s="75" t="s">
        <v>247</v>
      </c>
      <c r="D64" s="75" t="s">
        <v>6</v>
      </c>
      <c r="E64" s="75" t="s">
        <v>239</v>
      </c>
      <c r="F64" s="93">
        <f>SUMIF(AuxDemandaSING!$B$2:$B$229,B64,AuxDemandaSING!$C$2:$C$229)</f>
        <v>1073.75657</v>
      </c>
      <c r="G64" s="91">
        <f ca="1">VLOOKUP(B64,AuxPartFluGWh!$B$4:$S$95,MATCH(C64,AuxPartFluGWh!$C$3:$S$3,0)+1,FALSE)/F64</f>
        <v>0</v>
      </c>
      <c r="H64" s="96">
        <f t="shared" ca="1" si="1"/>
        <v>0</v>
      </c>
      <c r="I64" s="76">
        <f t="shared" ca="1" si="0"/>
        <v>0</v>
      </c>
      <c r="J64" s="102">
        <f t="shared" ca="1" si="4"/>
        <v>5.8726953794991093E-4</v>
      </c>
    </row>
    <row r="65" spans="1:10" s="63" customFormat="1" x14ac:dyDescent="0.25">
      <c r="A65" s="90" t="s">
        <v>242</v>
      </c>
      <c r="B65" s="80" t="s">
        <v>56</v>
      </c>
      <c r="C65" s="75" t="s">
        <v>248</v>
      </c>
      <c r="D65" s="75" t="s">
        <v>10</v>
      </c>
      <c r="E65" s="75" t="s">
        <v>239</v>
      </c>
      <c r="F65" s="93">
        <f>SUMIF(AuxDemandaSING!$B$2:$B$229,B65,AuxDemandaSING!$C$2:$C$229)</f>
        <v>1073.75657</v>
      </c>
      <c r="G65" s="91">
        <f ca="1">VLOOKUP(B65,AuxPartFluGWh!$B$4:$S$95,MATCH(C65,AuxPartFluGWh!$C$3:$S$3,0)+1,FALSE)/F65</f>
        <v>4.8721601090054284E-4</v>
      </c>
      <c r="H65" s="96">
        <f t="shared" ca="1" si="1"/>
        <v>0.82962929186035561</v>
      </c>
      <c r="I65" s="76">
        <f t="shared" ca="1" si="0"/>
        <v>890.81990279950435</v>
      </c>
      <c r="J65" s="102">
        <f t="shared" ca="1" si="4"/>
        <v>5.8726953794991093E-4</v>
      </c>
    </row>
    <row r="66" spans="1:10" s="63" customFormat="1" x14ac:dyDescent="0.25">
      <c r="A66" s="90" t="s">
        <v>242</v>
      </c>
      <c r="B66" s="80" t="s">
        <v>66</v>
      </c>
      <c r="C66" s="75" t="s">
        <v>170</v>
      </c>
      <c r="D66" s="75" t="s">
        <v>9</v>
      </c>
      <c r="E66" s="75" t="s">
        <v>239</v>
      </c>
      <c r="F66" s="93">
        <f>SUMIF(AuxDemandaSING!$B$2:$B$229,B66,AuxDemandaSING!$C$2:$C$229)</f>
        <v>386.41850000000011</v>
      </c>
      <c r="G66" s="91">
        <f ca="1">VLOOKUP(B66,AuxPartFluGWh!$B$4:$S$95,MATCH(C66,AuxPartFluGWh!$C$3:$S$3,0)+1,FALSE)/F66</f>
        <v>1.1961202456729854E-3</v>
      </c>
      <c r="H66" s="96">
        <f t="shared" ca="1" si="1"/>
        <v>1.2098235038485031E-3</v>
      </c>
      <c r="I66" s="76">
        <f t="shared" ca="1" si="0"/>
        <v>0.46749818362188295</v>
      </c>
      <c r="J66" s="102">
        <f t="shared" ref="J66" ca="1" si="25">SUM(G66:G70)</f>
        <v>0.98867334108493754</v>
      </c>
    </row>
    <row r="67" spans="1:10" x14ac:dyDescent="0.25">
      <c r="A67" s="90" t="s">
        <v>242</v>
      </c>
      <c r="B67" s="80" t="s">
        <v>66</v>
      </c>
      <c r="C67" s="75" t="s">
        <v>158</v>
      </c>
      <c r="D67" s="75" t="s">
        <v>3</v>
      </c>
      <c r="E67" s="75" t="s">
        <v>239</v>
      </c>
      <c r="F67" s="93">
        <f>SUMIF(AuxDemandaSING!$B$2:$B$229,B67,AuxDemandaSING!$C$2:$C$229)</f>
        <v>386.41850000000011</v>
      </c>
      <c r="G67" s="91">
        <f ca="1">VLOOKUP(B67,AuxPartFluGWh!$B$4:$S$95,MATCH(C67,AuxPartFluGWh!$C$3:$S$3,0)+1,FALSE)/F67</f>
        <v>1.8094259671185189E-3</v>
      </c>
      <c r="H67" s="96">
        <f t="shared" ca="1" si="1"/>
        <v>1.8301555143915528E-3</v>
      </c>
      <c r="I67" s="76">
        <f t="shared" ca="1" si="0"/>
        <v>0.70720594863791242</v>
      </c>
      <c r="J67" s="102">
        <f t="shared" ref="J67" ca="1" si="26">J66</f>
        <v>0.98867334108493754</v>
      </c>
    </row>
    <row r="68" spans="1:10" s="63" customFormat="1" x14ac:dyDescent="0.25">
      <c r="A68" s="90" t="s">
        <v>242</v>
      </c>
      <c r="B68" s="80" t="s">
        <v>66</v>
      </c>
      <c r="C68" s="75" t="s">
        <v>156</v>
      </c>
      <c r="D68" s="75" t="s">
        <v>5</v>
      </c>
      <c r="E68" s="75" t="s">
        <v>239</v>
      </c>
      <c r="F68" s="93">
        <f>SUMIF(AuxDemandaSING!$B$2:$B$229,B68,AuxDemandaSING!$C$2:$C$229)</f>
        <v>386.41850000000011</v>
      </c>
      <c r="G68" s="91">
        <f ca="1">VLOOKUP(B68,AuxPartFluGWh!$B$4:$S$95,MATCH(C68,AuxPartFluGWh!$C$3:$S$3,0)+1,FALSE)/F68</f>
        <v>0.97803524946107323</v>
      </c>
      <c r="H68" s="96">
        <f t="shared" ca="1" si="1"/>
        <v>0.98924003391030002</v>
      </c>
      <c r="I68" s="76">
        <f t="shared" ca="1" si="0"/>
        <v>382.26065004356735</v>
      </c>
      <c r="J68" s="102">
        <f t="shared" ca="1" si="4"/>
        <v>0.98867334108493754</v>
      </c>
    </row>
    <row r="69" spans="1:10" s="63" customFormat="1" x14ac:dyDescent="0.25">
      <c r="A69" s="90" t="s">
        <v>242</v>
      </c>
      <c r="B69" s="80" t="s">
        <v>66</v>
      </c>
      <c r="C69" s="75" t="s">
        <v>247</v>
      </c>
      <c r="D69" s="75" t="s">
        <v>6</v>
      </c>
      <c r="E69" s="75" t="s">
        <v>239</v>
      </c>
      <c r="F69" s="93">
        <f>SUMIF(AuxDemandaSING!$B$2:$B$229,B69,AuxDemandaSING!$C$2:$C$229)</f>
        <v>386.41850000000011</v>
      </c>
      <c r="G69" s="91">
        <f ca="1">VLOOKUP(B69,AuxPartFluGWh!$B$4:$S$95,MATCH(C69,AuxPartFluGWh!$C$3:$S$3,0)+1,FALSE)/F69</f>
        <v>1.8241917685327404E-3</v>
      </c>
      <c r="H69" s="96">
        <f t="shared" ca="1" si="1"/>
        <v>1.8450904790564421E-3</v>
      </c>
      <c r="I69" s="76">
        <f t="shared" ref="I69:I132" ca="1" si="27">F69*H69</f>
        <v>0.71297709528127196</v>
      </c>
      <c r="J69" s="102">
        <f t="shared" ca="1" si="4"/>
        <v>0.98867334108493754</v>
      </c>
    </row>
    <row r="70" spans="1:10" s="63" customFormat="1" x14ac:dyDescent="0.25">
      <c r="A70" s="90" t="s">
        <v>242</v>
      </c>
      <c r="B70" s="80" t="s">
        <v>66</v>
      </c>
      <c r="C70" s="75" t="s">
        <v>248</v>
      </c>
      <c r="D70" s="75" t="s">
        <v>10</v>
      </c>
      <c r="E70" s="75" t="s">
        <v>239</v>
      </c>
      <c r="F70" s="93">
        <f>SUMIF(AuxDemandaSING!$B$2:$B$229,B70,AuxDemandaSING!$C$2:$C$229)</f>
        <v>386.41850000000011</v>
      </c>
      <c r="G70" s="91">
        <f ca="1">VLOOKUP(B70,AuxPartFluGWh!$B$4:$S$95,MATCH(C70,AuxPartFluGWh!$C$3:$S$3,0)+1,FALSE)/F70</f>
        <v>5.8083536425400321E-3</v>
      </c>
      <c r="H70" s="96">
        <f t="shared" ca="1" si="1"/>
        <v>5.8748965924034485E-3</v>
      </c>
      <c r="I70" s="76">
        <f t="shared" ca="1" si="27"/>
        <v>2.2701687288916528</v>
      </c>
      <c r="J70" s="102">
        <f t="shared" ca="1" si="4"/>
        <v>0.98867334108493754</v>
      </c>
    </row>
    <row r="71" spans="1:10" s="63" customFormat="1" x14ac:dyDescent="0.25">
      <c r="A71" s="90" t="s">
        <v>242</v>
      </c>
      <c r="B71" s="80" t="s">
        <v>70</v>
      </c>
      <c r="C71" s="75" t="s">
        <v>170</v>
      </c>
      <c r="D71" s="75" t="s">
        <v>9</v>
      </c>
      <c r="E71" s="75" t="s">
        <v>239</v>
      </c>
      <c r="F71" s="93">
        <f>SUMIF(AuxDemandaSING!$B$2:$B$229,B71,AuxDemandaSING!$C$2:$C$229)</f>
        <v>81.401849999999968</v>
      </c>
      <c r="G71" s="91">
        <f ca="1">VLOOKUP(B71,AuxPartFluGWh!$B$4:$S$95,MATCH(C71,AuxPartFluGWh!$C$3:$S$3,0)+1,FALSE)/F71</f>
        <v>1.1861320699159074E-3</v>
      </c>
      <c r="H71" s="96">
        <f t="shared" ref="H71:H114" ca="1" si="28">G71/J71</f>
        <v>1.2027905706156288E-3</v>
      </c>
      <c r="I71" s="76">
        <f t="shared" ca="1" si="27"/>
        <v>9.7909377610667786E-2</v>
      </c>
      <c r="J71" s="102">
        <f t="shared" ref="J71" ca="1" si="29">SUM(G71:G75)</f>
        <v>0.9861501236319179</v>
      </c>
    </row>
    <row r="72" spans="1:10" x14ac:dyDescent="0.25">
      <c r="A72" s="90" t="s">
        <v>242</v>
      </c>
      <c r="B72" s="80" t="s">
        <v>70</v>
      </c>
      <c r="C72" s="75" t="s">
        <v>158</v>
      </c>
      <c r="D72" s="75" t="s">
        <v>3</v>
      </c>
      <c r="E72" s="75" t="s">
        <v>239</v>
      </c>
      <c r="F72" s="93">
        <f>SUMIF(AuxDemandaSING!$B$2:$B$229,B72,AuxDemandaSING!$C$2:$C$229)</f>
        <v>81.401849999999968</v>
      </c>
      <c r="G72" s="91">
        <f ca="1">VLOOKUP(B72,AuxPartFluGWh!$B$4:$S$95,MATCH(C72,AuxPartFluGWh!$C$3:$S$3,0)+1,FALSE)/F72</f>
        <v>1.7862484221820075E-3</v>
      </c>
      <c r="H72" s="96">
        <f t="shared" ca="1" si="28"/>
        <v>1.8113351906334371E-3</v>
      </c>
      <c r="I72" s="76">
        <f t="shared" ca="1" si="27"/>
        <v>0.14744603548766438</v>
      </c>
      <c r="J72" s="102">
        <f t="shared" ref="J72" ca="1" si="30">J71</f>
        <v>0.9861501236319179</v>
      </c>
    </row>
    <row r="73" spans="1:10" s="63" customFormat="1" x14ac:dyDescent="0.25">
      <c r="A73" s="90" t="s">
        <v>242</v>
      </c>
      <c r="B73" s="80" t="s">
        <v>70</v>
      </c>
      <c r="C73" s="75" t="s">
        <v>156</v>
      </c>
      <c r="D73" s="75" t="s">
        <v>5</v>
      </c>
      <c r="E73" s="75" t="s">
        <v>239</v>
      </c>
      <c r="F73" s="93">
        <f>SUMIF(AuxDemandaSING!$B$2:$B$229,B73,AuxDemandaSING!$C$2:$C$229)</f>
        <v>81.401849999999968</v>
      </c>
      <c r="G73" s="91">
        <f ca="1">VLOOKUP(B73,AuxPartFluGWh!$B$4:$S$95,MATCH(C73,AuxPartFluGWh!$C$3:$S$3,0)+1,FALSE)/F73</f>
        <v>0.97558412412468642</v>
      </c>
      <c r="H73" s="96">
        <f t="shared" ca="1" si="28"/>
        <v>0.98928560748102157</v>
      </c>
      <c r="I73" s="76">
        <f t="shared" ca="1" si="27"/>
        <v>80.529678627328963</v>
      </c>
      <c r="J73" s="102">
        <f t="shared" ca="1" si="4"/>
        <v>0.9861501236319179</v>
      </c>
    </row>
    <row r="74" spans="1:10" s="63" customFormat="1" x14ac:dyDescent="0.25">
      <c r="A74" s="90" t="s">
        <v>242</v>
      </c>
      <c r="B74" s="80" t="s">
        <v>70</v>
      </c>
      <c r="C74" s="75" t="s">
        <v>247</v>
      </c>
      <c r="D74" s="75" t="s">
        <v>6</v>
      </c>
      <c r="E74" s="75" t="s">
        <v>239</v>
      </c>
      <c r="F74" s="93">
        <f>SUMIF(AuxDemandaSING!$B$2:$B$229,B74,AuxDemandaSING!$C$2:$C$229)</f>
        <v>81.401849999999968</v>
      </c>
      <c r="G74" s="91">
        <f ca="1">VLOOKUP(B74,AuxPartFluGWh!$B$4:$S$95,MATCH(C74,AuxPartFluGWh!$C$3:$S$3,0)+1,FALSE)/F74</f>
        <v>1.8229862170002179E-3</v>
      </c>
      <c r="H74" s="96">
        <f t="shared" ca="1" si="28"/>
        <v>1.8485889453487008E-3</v>
      </c>
      <c r="I74" s="76">
        <f t="shared" ca="1" si="27"/>
        <v>0.15047856004093307</v>
      </c>
      <c r="J74" s="102">
        <f t="shared" ca="1" si="4"/>
        <v>0.9861501236319179</v>
      </c>
    </row>
    <row r="75" spans="1:10" s="63" customFormat="1" x14ac:dyDescent="0.25">
      <c r="A75" s="90" t="s">
        <v>242</v>
      </c>
      <c r="B75" s="80" t="s">
        <v>70</v>
      </c>
      <c r="C75" s="75" t="s">
        <v>248</v>
      </c>
      <c r="D75" s="75" t="s">
        <v>10</v>
      </c>
      <c r="E75" s="75" t="s">
        <v>239</v>
      </c>
      <c r="F75" s="93">
        <f>SUMIF(AuxDemandaSING!$B$2:$B$229,B75,AuxDemandaSING!$C$2:$C$229)</f>
        <v>81.401849999999968</v>
      </c>
      <c r="G75" s="91">
        <f ca="1">VLOOKUP(B75,AuxPartFluGWh!$B$4:$S$95,MATCH(C75,AuxPartFluGWh!$C$3:$S$3,0)+1,FALSE)/F75</f>
        <v>5.7706327981334442E-3</v>
      </c>
      <c r="H75" s="96">
        <f t="shared" ca="1" si="28"/>
        <v>5.8516778123807673E-3</v>
      </c>
      <c r="I75" s="76">
        <f t="shared" ca="1" si="27"/>
        <v>0.4763373995317472</v>
      </c>
      <c r="J75" s="102">
        <f t="shared" ca="1" si="4"/>
        <v>0.9861501236319179</v>
      </c>
    </row>
    <row r="76" spans="1:10" s="63" customFormat="1" x14ac:dyDescent="0.25">
      <c r="A76" s="90" t="s">
        <v>242</v>
      </c>
      <c r="B76" s="80" t="s">
        <v>35</v>
      </c>
      <c r="C76" s="75" t="s">
        <v>170</v>
      </c>
      <c r="D76" s="75" t="s">
        <v>9</v>
      </c>
      <c r="E76" s="75" t="s">
        <v>239</v>
      </c>
      <c r="F76" s="93">
        <f>SUMIF(AuxDemandaSING!$B$2:$B$229,B76,AuxDemandaSING!$C$2:$C$229)</f>
        <v>102.87084999999998</v>
      </c>
      <c r="G76" s="91">
        <f ca="1">VLOOKUP(B76,AuxPartFluGWh!$B$4:$S$95,MATCH(C76,AuxPartFluGWh!$C$3:$S$3,0)+1,FALSE)/F76</f>
        <v>9.3132027858544019E-5</v>
      </c>
      <c r="H76" s="96">
        <f t="shared" ca="1" si="28"/>
        <v>0.21646791679796021</v>
      </c>
      <c r="I76" s="76">
        <f t="shared" ca="1" si="27"/>
        <v>22.26823859873544</v>
      </c>
      <c r="J76" s="102">
        <f t="shared" ref="J76" ca="1" si="31">SUM(G76:G80)</f>
        <v>4.302347859958784E-4</v>
      </c>
    </row>
    <row r="77" spans="1:10" x14ac:dyDescent="0.25">
      <c r="A77" s="90" t="s">
        <v>242</v>
      </c>
      <c r="B77" s="80" t="s">
        <v>35</v>
      </c>
      <c r="C77" s="75" t="s">
        <v>158</v>
      </c>
      <c r="D77" s="75" t="s">
        <v>3</v>
      </c>
      <c r="E77" s="75" t="s">
        <v>239</v>
      </c>
      <c r="F77" s="93">
        <f>SUMIF(AuxDemandaSING!$B$2:$B$229,B77,AuxDemandaSING!$C$2:$C$229)</f>
        <v>102.87084999999998</v>
      </c>
      <c r="G77" s="91">
        <f ca="1">VLOOKUP(B77,AuxPartFluGWh!$B$4:$S$95,MATCH(C77,AuxPartFluGWh!$C$3:$S$3,0)+1,FALSE)/F77</f>
        <v>0</v>
      </c>
      <c r="H77" s="96">
        <f t="shared" ca="1" si="28"/>
        <v>0</v>
      </c>
      <c r="I77" s="76">
        <f t="shared" ca="1" si="27"/>
        <v>0</v>
      </c>
      <c r="J77" s="102">
        <f t="shared" ref="J77:J80" ca="1" si="32">J76</f>
        <v>4.302347859958784E-4</v>
      </c>
    </row>
    <row r="78" spans="1:10" s="63" customFormat="1" x14ac:dyDescent="0.25">
      <c r="A78" s="90" t="s">
        <v>242</v>
      </c>
      <c r="B78" s="80" t="s">
        <v>35</v>
      </c>
      <c r="C78" s="75" t="s">
        <v>156</v>
      </c>
      <c r="D78" s="75" t="s">
        <v>5</v>
      </c>
      <c r="E78" s="75" t="s">
        <v>239</v>
      </c>
      <c r="F78" s="93">
        <f>SUMIF(AuxDemandaSING!$B$2:$B$229,B78,AuxDemandaSING!$C$2:$C$229)</f>
        <v>102.87084999999998</v>
      </c>
      <c r="G78" s="91">
        <f ca="1">VLOOKUP(B78,AuxPartFluGWh!$B$4:$S$95,MATCH(C78,AuxPartFluGWh!$C$3:$S$3,0)+1,FALSE)/F78</f>
        <v>0</v>
      </c>
      <c r="H78" s="96">
        <f t="shared" ca="1" si="28"/>
        <v>0</v>
      </c>
      <c r="I78" s="76">
        <f t="shared" ca="1" si="27"/>
        <v>0</v>
      </c>
      <c r="J78" s="102">
        <f t="shared" ca="1" si="32"/>
        <v>4.302347859958784E-4</v>
      </c>
    </row>
    <row r="79" spans="1:10" x14ac:dyDescent="0.25">
      <c r="A79" s="90" t="s">
        <v>242</v>
      </c>
      <c r="B79" s="80" t="s">
        <v>35</v>
      </c>
      <c r="C79" s="75" t="s">
        <v>247</v>
      </c>
      <c r="D79" s="75" t="s">
        <v>6</v>
      </c>
      <c r="E79" s="75" t="s">
        <v>239</v>
      </c>
      <c r="F79" s="93">
        <f>SUMIF(AuxDemandaSING!$B$2:$B$229,B79,AuxDemandaSING!$C$2:$C$229)</f>
        <v>102.87084999999998</v>
      </c>
      <c r="G79" s="91">
        <f ca="1">VLOOKUP(B79,AuxPartFluGWh!$B$4:$S$95,MATCH(C79,AuxPartFluGWh!$C$3:$S$3,0)+1,FALSE)/F79</f>
        <v>0</v>
      </c>
      <c r="H79" s="96">
        <f t="shared" ca="1" si="28"/>
        <v>0</v>
      </c>
      <c r="I79" s="76">
        <f t="shared" ca="1" si="27"/>
        <v>0</v>
      </c>
      <c r="J79" s="102">
        <f t="shared" ca="1" si="32"/>
        <v>4.302347859958784E-4</v>
      </c>
    </row>
    <row r="80" spans="1:10" s="63" customFormat="1" x14ac:dyDescent="0.25">
      <c r="A80" s="90" t="s">
        <v>242</v>
      </c>
      <c r="B80" s="80" t="s">
        <v>35</v>
      </c>
      <c r="C80" s="75" t="s">
        <v>248</v>
      </c>
      <c r="D80" s="75" t="s">
        <v>10</v>
      </c>
      <c r="E80" s="75" t="s">
        <v>239</v>
      </c>
      <c r="F80" s="93">
        <f>SUMIF(AuxDemandaSING!$B$2:$B$229,B80,AuxDemandaSING!$C$2:$C$229)</f>
        <v>102.87084999999998</v>
      </c>
      <c r="G80" s="91">
        <f ca="1">VLOOKUP(B80,AuxPartFluGWh!$B$4:$S$95,MATCH(C80,AuxPartFluGWh!$C$3:$S$3,0)+1,FALSE)/F80</f>
        <v>3.3710275813733436E-4</v>
      </c>
      <c r="H80" s="96">
        <f t="shared" ca="1" si="28"/>
        <v>0.78353208320203971</v>
      </c>
      <c r="I80" s="76">
        <f t="shared" ca="1" si="27"/>
        <v>80.602611401264525</v>
      </c>
      <c r="J80" s="102">
        <f t="shared" ca="1" si="32"/>
        <v>4.302347859958784E-4</v>
      </c>
    </row>
    <row r="81" spans="1:10" x14ac:dyDescent="0.25">
      <c r="A81" s="90" t="s">
        <v>243</v>
      </c>
      <c r="B81" s="80" t="s">
        <v>34</v>
      </c>
      <c r="C81" s="75" t="s">
        <v>262</v>
      </c>
      <c r="D81" s="75" t="s">
        <v>1</v>
      </c>
      <c r="E81" s="75" t="s">
        <v>239</v>
      </c>
      <c r="F81" s="93">
        <f>SUMIF(AuxDemandaSING!$B$2:$B$229,B81,AuxDemandaSING!$C$2:$C$229)</f>
        <v>6323.7037100000007</v>
      </c>
      <c r="G81" s="91">
        <f ca="1">VLOOKUP(B81,AuxPartFluGWh!$B$4:$S$95,MATCH(C81,AuxPartFluGWh!$C$3:$S$3,0)+1,FALSE)/F81</f>
        <v>0.15005057350980716</v>
      </c>
      <c r="H81" s="96">
        <f t="shared" ca="1" si="28"/>
        <v>0.34731779292424192</v>
      </c>
      <c r="I81" s="76">
        <f t="shared" ca="1" si="27"/>
        <v>2196.3348156640404</v>
      </c>
      <c r="J81" s="102">
        <f ca="1">SUM(G81:G82)</f>
        <v>0.43202673910385203</v>
      </c>
    </row>
    <row r="82" spans="1:10" s="63" customFormat="1" x14ac:dyDescent="0.25">
      <c r="A82" s="90" t="s">
        <v>243</v>
      </c>
      <c r="B82" s="80" t="s">
        <v>34</v>
      </c>
      <c r="C82" s="75" t="s">
        <v>157</v>
      </c>
      <c r="D82" s="75" t="s">
        <v>4</v>
      </c>
      <c r="E82" s="75" t="s">
        <v>239</v>
      </c>
      <c r="F82" s="93">
        <f>SUMIF(AuxDemandaSING!$B$2:$B$229,B82,AuxDemandaSING!$C$2:$C$229)</f>
        <v>6323.7037100000007</v>
      </c>
      <c r="G82" s="91">
        <f ca="1">VLOOKUP(B82,AuxPartFluGWh!$B$4:$S$95,MATCH(C82,AuxPartFluGWh!$C$3:$S$3,0)+1,FALSE)/F82</f>
        <v>0.28197616559404487</v>
      </c>
      <c r="H82" s="96">
        <f t="shared" ca="1" si="28"/>
        <v>0.65268220707575808</v>
      </c>
      <c r="I82" s="76">
        <f t="shared" ca="1" si="27"/>
        <v>4127.3688943359602</v>
      </c>
      <c r="J82" s="102">
        <f ca="1">J81</f>
        <v>0.43202673910385203</v>
      </c>
    </row>
    <row r="83" spans="1:10" x14ac:dyDescent="0.25">
      <c r="A83" s="90" t="s">
        <v>243</v>
      </c>
      <c r="B83" s="80" t="s">
        <v>62</v>
      </c>
      <c r="C83" s="75" t="s">
        <v>262</v>
      </c>
      <c r="D83" s="75" t="s">
        <v>1</v>
      </c>
      <c r="E83" s="75" t="s">
        <v>239</v>
      </c>
      <c r="F83" s="93">
        <f>SUMIF(AuxDemandaSING!$B$2:$B$229,B83,AuxDemandaSING!$C$2:$C$229)</f>
        <v>896.31069000000014</v>
      </c>
      <c r="G83" s="91">
        <f ca="1">VLOOKUP(B83,AuxPartFluGWh!$B$4:$S$95,MATCH(C83,AuxPartFluGWh!$C$3:$S$3,0)+1,FALSE)/F83</f>
        <v>0.15503909408749436</v>
      </c>
      <c r="H83" s="96">
        <f t="shared" ca="1" si="28"/>
        <v>0.36033315576054664</v>
      </c>
      <c r="I83" s="76">
        <f t="shared" ca="1" si="27"/>
        <v>322.9704594696131</v>
      </c>
      <c r="J83" s="102">
        <f t="shared" ref="J83" ca="1" si="33">SUM(G83:G84)</f>
        <v>0.43026596806018869</v>
      </c>
    </row>
    <row r="84" spans="1:10" s="63" customFormat="1" x14ac:dyDescent="0.25">
      <c r="A84" s="90" t="s">
        <v>243</v>
      </c>
      <c r="B84" s="80" t="s">
        <v>62</v>
      </c>
      <c r="C84" s="75" t="s">
        <v>157</v>
      </c>
      <c r="D84" s="75" t="s">
        <v>4</v>
      </c>
      <c r="E84" s="75" t="s">
        <v>239</v>
      </c>
      <c r="F84" s="93">
        <f>SUMIF(AuxDemandaSING!$B$2:$B$229,B84,AuxDemandaSING!$C$2:$C$229)</f>
        <v>896.31069000000014</v>
      </c>
      <c r="G84" s="91">
        <f ca="1">VLOOKUP(B84,AuxPartFluGWh!$B$4:$S$95,MATCH(C84,AuxPartFluGWh!$C$3:$S$3,0)+1,FALSE)/F84</f>
        <v>0.27522687397269435</v>
      </c>
      <c r="H84" s="96">
        <f t="shared" ca="1" si="28"/>
        <v>0.63966684423945341</v>
      </c>
      <c r="I84" s="76">
        <f t="shared" ca="1" si="27"/>
        <v>573.34023053038709</v>
      </c>
      <c r="J84" s="102">
        <f t="shared" ref="J84" ca="1" si="34">J83</f>
        <v>0.43026596806018869</v>
      </c>
    </row>
    <row r="85" spans="1:10" x14ac:dyDescent="0.25">
      <c r="A85" s="90" t="s">
        <v>244</v>
      </c>
      <c r="B85" s="80" t="s">
        <v>42</v>
      </c>
      <c r="C85" s="75" t="s">
        <v>160</v>
      </c>
      <c r="D85" s="75" t="s">
        <v>10</v>
      </c>
      <c r="E85" s="75" t="s">
        <v>239</v>
      </c>
      <c r="F85" s="93">
        <f>SUMIF(AuxDemandaSING!$B$2:$B$229,B85,AuxDemandaSING!$C$2:$C$229)</f>
        <v>1274.41318</v>
      </c>
      <c r="G85" s="91">
        <f ca="1">VLOOKUP(B85,AuxPartFluGWh!$B$4:$S$95,MATCH(C85,AuxPartFluGWh!$C$3:$S$3,0)+1,FALSE)/F85</f>
        <v>0.15729301947373869</v>
      </c>
      <c r="H85" s="96">
        <f t="shared" ca="1" si="28"/>
        <v>0.60988095550863575</v>
      </c>
      <c r="I85" s="76">
        <f t="shared" ca="1" si="27"/>
        <v>777.24032793119898</v>
      </c>
      <c r="J85" s="102">
        <f t="shared" ref="J85" ca="1" si="35">SUM(G85:G86)</f>
        <v>0.25790774093373287</v>
      </c>
    </row>
    <row r="86" spans="1:10" s="63" customFormat="1" x14ac:dyDescent="0.25">
      <c r="A86" s="90" t="s">
        <v>244</v>
      </c>
      <c r="B86" s="80" t="s">
        <v>42</v>
      </c>
      <c r="C86" s="75" t="s">
        <v>159</v>
      </c>
      <c r="D86" s="75" t="s">
        <v>4</v>
      </c>
      <c r="E86" s="75" t="s">
        <v>239</v>
      </c>
      <c r="F86" s="93">
        <f>SUMIF(AuxDemandaSING!$B$2:$B$229,B86,AuxDemandaSING!$C$2:$C$229)</f>
        <v>1274.41318</v>
      </c>
      <c r="G86" s="91">
        <f ca="1">VLOOKUP(B86,AuxPartFluGWh!$B$4:$S$95,MATCH(C86,AuxPartFluGWh!$C$3:$S$3,0)+1,FALSE)/F86</f>
        <v>0.10061472145999417</v>
      </c>
      <c r="H86" s="96">
        <f t="shared" ca="1" si="28"/>
        <v>0.39011904449136425</v>
      </c>
      <c r="I86" s="76">
        <f t="shared" ca="1" si="27"/>
        <v>497.17285206880098</v>
      </c>
      <c r="J86" s="102">
        <f t="shared" ref="J86" ca="1" si="36">J85</f>
        <v>0.25790774093373287</v>
      </c>
    </row>
    <row r="87" spans="1:10" s="63" customFormat="1" x14ac:dyDescent="0.25">
      <c r="A87" s="90" t="s">
        <v>244</v>
      </c>
      <c r="B87" s="80" t="s">
        <v>43</v>
      </c>
      <c r="C87" s="75" t="s">
        <v>160</v>
      </c>
      <c r="D87" s="75" t="s">
        <v>10</v>
      </c>
      <c r="E87" s="75" t="s">
        <v>239</v>
      </c>
      <c r="F87" s="93">
        <f>SUMIF(AuxDemandaSING!$B$2:$B$229,B87,AuxDemandaSING!$C$2:$C$229)</f>
        <v>5235.6008799999991</v>
      </c>
      <c r="G87" s="91">
        <f ca="1">VLOOKUP(B87,AuxPartFluGWh!$B$4:$S$95,MATCH(C87,AuxPartFluGWh!$C$3:$S$3,0)+1,FALSE)/F87</f>
        <v>0.17604161041360181</v>
      </c>
      <c r="H87" s="96">
        <f t="shared" ca="1" si="28"/>
        <v>0.67648509046866678</v>
      </c>
      <c r="I87" s="76">
        <f t="shared" ca="1" si="27"/>
        <v>3541.805934964631</v>
      </c>
      <c r="J87" s="102">
        <f t="shared" ref="J87" ca="1" si="37">SUM(G87:G88)</f>
        <v>0.26022984526036003</v>
      </c>
    </row>
    <row r="88" spans="1:10" s="63" customFormat="1" x14ac:dyDescent="0.25">
      <c r="A88" s="90" t="s">
        <v>244</v>
      </c>
      <c r="B88" s="80" t="s">
        <v>43</v>
      </c>
      <c r="C88" s="75" t="s">
        <v>159</v>
      </c>
      <c r="D88" s="75" t="s">
        <v>4</v>
      </c>
      <c r="E88" s="75" t="s">
        <v>239</v>
      </c>
      <c r="F88" s="93">
        <f>SUMIF(AuxDemandaSING!$B$2:$B$229,B88,AuxDemandaSING!$C$2:$C$229)</f>
        <v>5235.6008799999991</v>
      </c>
      <c r="G88" s="91">
        <f ca="1">VLOOKUP(B88,AuxPartFluGWh!$B$4:$S$95,MATCH(C88,AuxPartFluGWh!$C$3:$S$3,0)+1,FALSE)/F88</f>
        <v>8.418823484675822E-2</v>
      </c>
      <c r="H88" s="96">
        <f t="shared" ca="1" si="28"/>
        <v>0.32351490953133322</v>
      </c>
      <c r="I88" s="76">
        <f t="shared" ca="1" si="27"/>
        <v>1693.7949450353683</v>
      </c>
      <c r="J88" s="102">
        <f t="shared" ref="J88" ca="1" si="38">J87</f>
        <v>0.26022984526036003</v>
      </c>
    </row>
    <row r="89" spans="1:10" s="63" customFormat="1" x14ac:dyDescent="0.25">
      <c r="A89" s="90" t="s">
        <v>249</v>
      </c>
      <c r="B89" s="80" t="s">
        <v>55</v>
      </c>
      <c r="C89" s="90" t="s">
        <v>251</v>
      </c>
      <c r="D89" s="75" t="s">
        <v>163</v>
      </c>
      <c r="E89" s="75" t="s">
        <v>239</v>
      </c>
      <c r="F89" s="93">
        <f>SUMIF(AuxDemandaSING!$B$2:$B$229,B89,AuxDemandaSING!$C$2:$C$229)</f>
        <v>3975.9982799999998</v>
      </c>
      <c r="G89" s="91">
        <f ca="1">VLOOKUP(B89,AuxPartFluGWh!$B$4:$S$95,MATCH(C89,AuxPartFluGWh!$C$3:$S$3,0)+1,FALSE)/F89</f>
        <v>0</v>
      </c>
      <c r="H89" s="96">
        <v>0.5</v>
      </c>
      <c r="I89" s="76">
        <f t="shared" si="27"/>
        <v>1987.9991399999999</v>
      </c>
      <c r="J89" s="102">
        <f t="shared" ref="J89" ca="1" si="39">SUM(G89:G90)</f>
        <v>0</v>
      </c>
    </row>
    <row r="90" spans="1:10" x14ac:dyDescent="0.25">
      <c r="A90" s="90" t="s">
        <v>249</v>
      </c>
      <c r="B90" s="80" t="s">
        <v>55</v>
      </c>
      <c r="C90" s="75" t="s">
        <v>252</v>
      </c>
      <c r="D90" s="75" t="s">
        <v>6</v>
      </c>
      <c r="E90" s="75" t="s">
        <v>239</v>
      </c>
      <c r="F90" s="93">
        <f>SUMIF(AuxDemandaSING!$B$2:$B$229,B90,AuxDemandaSING!$C$2:$C$229)</f>
        <v>3975.9982799999998</v>
      </c>
      <c r="G90" s="91">
        <f ca="1">VLOOKUP(B90,AuxPartFluGWh!$B$4:$S$95,MATCH(C90,AuxPartFluGWh!$C$3:$S$3,0)+1,FALSE)/F90</f>
        <v>0</v>
      </c>
      <c r="H90" s="96">
        <v>0.5</v>
      </c>
      <c r="I90" s="76">
        <f t="shared" si="27"/>
        <v>1987.9991399999999</v>
      </c>
      <c r="J90" s="102">
        <f t="shared" ref="J90" ca="1" si="40">J89</f>
        <v>0</v>
      </c>
    </row>
    <row r="91" spans="1:10" s="63" customFormat="1" x14ac:dyDescent="0.25">
      <c r="A91" s="90" t="s">
        <v>250</v>
      </c>
      <c r="B91" s="80" t="s">
        <v>71</v>
      </c>
      <c r="C91" s="75" t="s">
        <v>164</v>
      </c>
      <c r="D91" s="75" t="s">
        <v>163</v>
      </c>
      <c r="E91" s="75" t="s">
        <v>239</v>
      </c>
      <c r="F91" s="93">
        <f>SUMIF(AuxDemandaSING!$B$2:$B$229,B91,AuxDemandaSING!$C$2:$C$229)</f>
        <v>2233.4597000000003</v>
      </c>
      <c r="G91" s="91">
        <f ca="1">VLOOKUP(B91,AuxPartFluGWh!$B$4:$S$95,MATCH(C91,AuxPartFluGWh!$C$3:$S$3,0)+1,FALSE)/F91</f>
        <v>0.54030922646031754</v>
      </c>
      <c r="H91" s="96">
        <f t="shared" ca="1" si="28"/>
        <v>1</v>
      </c>
      <c r="I91" s="76">
        <f t="shared" ca="1" si="27"/>
        <v>2233.4597000000003</v>
      </c>
      <c r="J91" s="102">
        <f t="shared" ref="J91" ca="1" si="41">SUM(G91:G92)</f>
        <v>0.54030922646031754</v>
      </c>
    </row>
    <row r="92" spans="1:10" x14ac:dyDescent="0.25">
      <c r="A92" s="90" t="s">
        <v>250</v>
      </c>
      <c r="B92" s="80" t="s">
        <v>71</v>
      </c>
      <c r="C92" s="75" t="s">
        <v>253</v>
      </c>
      <c r="D92" s="75" t="s">
        <v>7</v>
      </c>
      <c r="E92" s="75" t="s">
        <v>239</v>
      </c>
      <c r="F92" s="93">
        <f>SUMIF(AuxDemandaSING!$B$2:$B$229,B92,AuxDemandaSING!$C$2:$C$229)</f>
        <v>2233.4597000000003</v>
      </c>
      <c r="G92" s="91">
        <f ca="1">VLOOKUP(B92,AuxPartFluGWh!$B$4:$S$95,MATCH(C92,AuxPartFluGWh!$C$3:$S$3,0)+1,FALSE)/F92</f>
        <v>0</v>
      </c>
      <c r="H92" s="96">
        <f t="shared" ca="1" si="28"/>
        <v>0</v>
      </c>
      <c r="I92" s="76">
        <f t="shared" ca="1" si="27"/>
        <v>0</v>
      </c>
      <c r="J92" s="102">
        <f t="shared" ref="J92" ca="1" si="42">J91</f>
        <v>0.54030922646031754</v>
      </c>
    </row>
    <row r="93" spans="1:10" s="63" customFormat="1" x14ac:dyDescent="0.25">
      <c r="A93" s="90" t="s">
        <v>241</v>
      </c>
      <c r="B93" s="80" t="s">
        <v>28</v>
      </c>
      <c r="C93" s="75" t="s">
        <v>154</v>
      </c>
      <c r="D93" s="75" t="s">
        <v>68</v>
      </c>
      <c r="E93" s="75" t="s">
        <v>239</v>
      </c>
      <c r="F93" s="93">
        <f>SUMIF(AuxDemandaSING!$B$2:$B$229,B93,AuxDemandaSING!$C$2:$C$229)</f>
        <v>570.82160999999996</v>
      </c>
      <c r="G93" s="91">
        <f ca="1">VLOOKUP(B93,AuxPartFluGWh!$B$4:$S$95,MATCH(C93,AuxPartFluGWh!$C$3:$S$3,0)+1,FALSE)/F93</f>
        <v>0.58910095940745211</v>
      </c>
      <c r="H93" s="96">
        <f t="shared" ca="1" si="28"/>
        <v>0.99991258122057225</v>
      </c>
      <c r="I93" s="76">
        <f t="shared" ca="1" si="27"/>
        <v>570.77170947158277</v>
      </c>
      <c r="J93" s="102">
        <f t="shared" ref="J93" ca="1" si="43">SUM(G93:G94)</f>
        <v>0.58915246239661168</v>
      </c>
    </row>
    <row r="94" spans="1:10" s="63" customFormat="1" x14ac:dyDescent="0.25">
      <c r="A94" s="90" t="s">
        <v>241</v>
      </c>
      <c r="B94" s="80" t="s">
        <v>28</v>
      </c>
      <c r="C94" s="75" t="s">
        <v>267</v>
      </c>
      <c r="D94" s="75" t="s">
        <v>0</v>
      </c>
      <c r="E94" s="75" t="s">
        <v>239</v>
      </c>
      <c r="F94" s="93">
        <f>SUMIF(AuxDemandaSING!$B$2:$B$229,B94,AuxDemandaSING!$C$2:$C$229)</f>
        <v>570.82160999999996</v>
      </c>
      <c r="G94" s="91">
        <f ca="1">VLOOKUP(B94,AuxPartFluGWh!$B$4:$S$95,MATCH(C94,AuxPartFluGWh!$C$3:$S$3,0)+1,FALSE)/F94</f>
        <v>5.150298915953449E-5</v>
      </c>
      <c r="H94" s="96">
        <f t="shared" ca="1" si="28"/>
        <v>8.7418779427697916E-5</v>
      </c>
      <c r="I94" s="76">
        <f t="shared" ca="1" si="27"/>
        <v>4.9900528417153402E-2</v>
      </c>
      <c r="J94" s="102">
        <f t="shared" ref="J94" ca="1" si="44">J93</f>
        <v>0.58915246239661168</v>
      </c>
    </row>
    <row r="95" spans="1:10" x14ac:dyDescent="0.25">
      <c r="A95" s="90" t="s">
        <v>241</v>
      </c>
      <c r="B95" s="80" t="s">
        <v>22</v>
      </c>
      <c r="C95" s="75" t="s">
        <v>154</v>
      </c>
      <c r="D95" s="75" t="s">
        <v>68</v>
      </c>
      <c r="E95" s="75" t="s">
        <v>239</v>
      </c>
      <c r="F95" s="93">
        <f>SUMIF(AuxDemandaSING!$B$2:$B$229,B95,AuxDemandaSING!$C$2:$C$229)</f>
        <v>416.10567000000003</v>
      </c>
      <c r="G95" s="91">
        <f ca="1">VLOOKUP(B95,AuxPartFluGWh!$B$4:$S$95,MATCH(C95,AuxPartFluGWh!$C$3:$S$3,0)+1,FALSE)/F95</f>
        <v>0.58958392309651675</v>
      </c>
      <c r="H95" s="96">
        <f t="shared" ca="1" si="28"/>
        <v>0.99991207783990443</v>
      </c>
      <c r="I95" s="76">
        <f t="shared" ca="1" si="27"/>
        <v>416.06908509066562</v>
      </c>
      <c r="J95" s="102">
        <f t="shared" ref="J95" ca="1" si="45">SUM(G95:G96)</f>
        <v>0.58963576514665805</v>
      </c>
    </row>
    <row r="96" spans="1:10" s="63" customFormat="1" x14ac:dyDescent="0.25">
      <c r="A96" s="90" t="s">
        <v>241</v>
      </c>
      <c r="B96" s="80" t="s">
        <v>22</v>
      </c>
      <c r="C96" s="75" t="s">
        <v>267</v>
      </c>
      <c r="D96" s="75" t="s">
        <v>0</v>
      </c>
      <c r="E96" s="75" t="s">
        <v>239</v>
      </c>
      <c r="F96" s="93">
        <f>SUMIF(AuxDemandaSING!$B$2:$B$229,B96,AuxDemandaSING!$C$2:$C$229)</f>
        <v>416.10567000000003</v>
      </c>
      <c r="G96" s="91">
        <f ca="1">VLOOKUP(B96,AuxPartFluGWh!$B$4:$S$95,MATCH(C96,AuxPartFluGWh!$C$3:$S$3,0)+1,FALSE)/F96</f>
        <v>5.1842050141348792E-5</v>
      </c>
      <c r="H96" s="96">
        <f t="shared" ca="1" si="28"/>
        <v>8.7922160095655485E-5</v>
      </c>
      <c r="I96" s="76">
        <f t="shared" ca="1" si="27"/>
        <v>3.6584909334449994E-2</v>
      </c>
      <c r="J96" s="102">
        <f t="shared" ref="J96" ca="1" si="46">J95</f>
        <v>0.58963576514665805</v>
      </c>
    </row>
    <row r="97" spans="1:10" x14ac:dyDescent="0.25">
      <c r="A97" s="90" t="s">
        <v>241</v>
      </c>
      <c r="B97" s="80" t="s">
        <v>25</v>
      </c>
      <c r="C97" s="75" t="s">
        <v>154</v>
      </c>
      <c r="D97" s="75" t="s">
        <v>68</v>
      </c>
      <c r="E97" s="75" t="s">
        <v>239</v>
      </c>
      <c r="F97" s="93">
        <f>SUMIF(AuxDemandaSING!$B$2:$B$229,B97,AuxDemandaSING!$C$2:$C$229)</f>
        <v>129.11214000000001</v>
      </c>
      <c r="G97" s="91">
        <f ca="1">VLOOKUP(B97,AuxPartFluGWh!$B$4:$S$95,MATCH(C97,AuxPartFluGWh!$C$3:$S$3,0)+1,FALSE)/F97</f>
        <v>0</v>
      </c>
      <c r="H97" s="96">
        <f t="shared" ca="1" si="28"/>
        <v>0</v>
      </c>
      <c r="I97" s="76">
        <f t="shared" ca="1" si="27"/>
        <v>0</v>
      </c>
      <c r="J97" s="102">
        <f t="shared" ref="J97" ca="1" si="47">SUM(G97:G98)</f>
        <v>0.36042654261235757</v>
      </c>
    </row>
    <row r="98" spans="1:10" s="63" customFormat="1" x14ac:dyDescent="0.25">
      <c r="A98" s="90" t="s">
        <v>241</v>
      </c>
      <c r="B98" s="80" t="s">
        <v>25</v>
      </c>
      <c r="C98" s="75" t="s">
        <v>267</v>
      </c>
      <c r="D98" s="75" t="s">
        <v>0</v>
      </c>
      <c r="E98" s="75" t="s">
        <v>239</v>
      </c>
      <c r="F98" s="93">
        <f>SUMIF(AuxDemandaSING!$B$2:$B$229,B98,AuxDemandaSING!$C$2:$C$229)</f>
        <v>129.11214000000001</v>
      </c>
      <c r="G98" s="91">
        <f ca="1">VLOOKUP(B98,AuxPartFluGWh!$B$4:$S$95,MATCH(C98,AuxPartFluGWh!$C$3:$S$3,0)+1,FALSE)/F98</f>
        <v>0.36042654261235757</v>
      </c>
      <c r="H98" s="96">
        <f t="shared" ca="1" si="28"/>
        <v>1</v>
      </c>
      <c r="I98" s="76">
        <f t="shared" ca="1" si="27"/>
        <v>129.11214000000001</v>
      </c>
      <c r="J98" s="102">
        <f t="shared" ref="J98" ca="1" si="48">J97</f>
        <v>0.36042654261235757</v>
      </c>
    </row>
    <row r="99" spans="1:10" x14ac:dyDescent="0.25">
      <c r="A99" s="90" t="s">
        <v>241</v>
      </c>
      <c r="B99" s="80" t="s">
        <v>30</v>
      </c>
      <c r="C99" s="75" t="s">
        <v>154</v>
      </c>
      <c r="D99" s="75" t="s">
        <v>68</v>
      </c>
      <c r="E99" s="75" t="s">
        <v>239</v>
      </c>
      <c r="F99" s="93">
        <f>SUMIF(AuxDemandaSING!$B$2:$B$229,B99,AuxDemandaSING!$C$2:$C$229)</f>
        <v>8.32437</v>
      </c>
      <c r="G99" s="91">
        <f ca="1">VLOOKUP(B99,AuxPartFluGWh!$B$4:$S$95,MATCH(C99,AuxPartFluGWh!$C$3:$S$3,0)+1,FALSE)/F99</f>
        <v>0</v>
      </c>
      <c r="H99" s="96">
        <f t="shared" ca="1" si="28"/>
        <v>0</v>
      </c>
      <c r="I99" s="76">
        <f t="shared" ca="1" si="27"/>
        <v>0</v>
      </c>
      <c r="J99" s="102">
        <f t="shared" ref="J99" ca="1" si="49">SUM(G99:G100)</f>
        <v>0.36119734194879943</v>
      </c>
    </row>
    <row r="100" spans="1:10" s="63" customFormat="1" x14ac:dyDescent="0.25">
      <c r="A100" s="90" t="s">
        <v>241</v>
      </c>
      <c r="B100" s="80" t="s">
        <v>30</v>
      </c>
      <c r="C100" s="75" t="s">
        <v>267</v>
      </c>
      <c r="D100" s="75" t="s">
        <v>0</v>
      </c>
      <c r="E100" s="75" t="s">
        <v>239</v>
      </c>
      <c r="F100" s="93">
        <f>SUMIF(AuxDemandaSING!$B$2:$B$229,B100,AuxDemandaSING!$C$2:$C$229)</f>
        <v>8.32437</v>
      </c>
      <c r="G100" s="91">
        <f ca="1">VLOOKUP(B100,AuxPartFluGWh!$B$4:$S$95,MATCH(C100,AuxPartFluGWh!$C$3:$S$3,0)+1,FALSE)/F100</f>
        <v>0.36119734194879943</v>
      </c>
      <c r="H100" s="96">
        <f t="shared" ca="1" si="28"/>
        <v>1</v>
      </c>
      <c r="I100" s="76">
        <f t="shared" ca="1" si="27"/>
        <v>8.32437</v>
      </c>
      <c r="J100" s="102">
        <f t="shared" ref="J100" ca="1" si="50">J99</f>
        <v>0.36119734194879943</v>
      </c>
    </row>
    <row r="101" spans="1:10" x14ac:dyDescent="0.25">
      <c r="A101" s="90" t="s">
        <v>241</v>
      </c>
      <c r="B101" s="80" t="s">
        <v>31</v>
      </c>
      <c r="C101" s="75" t="s">
        <v>154</v>
      </c>
      <c r="D101" s="75" t="s">
        <v>68</v>
      </c>
      <c r="E101" s="75" t="s">
        <v>239</v>
      </c>
      <c r="F101" s="93">
        <f>SUMIF(AuxDemandaSING!$B$2:$B$229,B101,AuxDemandaSING!$C$2:$C$229)</f>
        <v>502.02224000000007</v>
      </c>
      <c r="G101" s="91">
        <f ca="1">VLOOKUP(B101,AuxPartFluGWh!$B$4:$S$95,MATCH(C101,AuxPartFluGWh!$C$3:$S$3,0)+1,FALSE)/F101</f>
        <v>0.58783400027659582</v>
      </c>
      <c r="H101" s="96">
        <f t="shared" ca="1" si="28"/>
        <v>0.99991234008197227</v>
      </c>
      <c r="I101" s="76">
        <f t="shared" ca="1" si="27"/>
        <v>501.97823277159358</v>
      </c>
      <c r="J101" s="102">
        <f t="shared" ref="J101" ca="1" si="51">SUM(G101:G102)</f>
        <v>0.58788553427433998</v>
      </c>
    </row>
    <row r="102" spans="1:10" s="63" customFormat="1" x14ac:dyDescent="0.25">
      <c r="A102" s="90" t="s">
        <v>241</v>
      </c>
      <c r="B102" s="80" t="s">
        <v>31</v>
      </c>
      <c r="C102" s="75" t="s">
        <v>267</v>
      </c>
      <c r="D102" s="75" t="s">
        <v>0</v>
      </c>
      <c r="E102" s="75" t="s">
        <v>239</v>
      </c>
      <c r="F102" s="93">
        <f>SUMIF(AuxDemandaSING!$B$2:$B$229,B102,AuxDemandaSING!$C$2:$C$229)</f>
        <v>502.02224000000007</v>
      </c>
      <c r="G102" s="91">
        <f ca="1">VLOOKUP(B102,AuxPartFluGWh!$B$4:$S$95,MATCH(C102,AuxPartFluGWh!$C$3:$S$3,0)+1,FALSE)/F102</f>
        <v>5.1533997744121117E-5</v>
      </c>
      <c r="H102" s="96">
        <f t="shared" ca="1" si="28"/>
        <v>8.7659918027635121E-5</v>
      </c>
      <c r="I102" s="76">
        <f t="shared" ca="1" si="27"/>
        <v>4.4007228406449772E-2</v>
      </c>
      <c r="J102" s="102">
        <f t="shared" ref="J102" ca="1" si="52">J101</f>
        <v>0.58788553427433998</v>
      </c>
    </row>
    <row r="103" spans="1:10" x14ac:dyDescent="0.25">
      <c r="A103" s="90" t="s">
        <v>241</v>
      </c>
      <c r="B103" s="80" t="s">
        <v>37</v>
      </c>
      <c r="C103" s="75" t="s">
        <v>154</v>
      </c>
      <c r="D103" s="75" t="s">
        <v>68</v>
      </c>
      <c r="E103" s="75" t="s">
        <v>239</v>
      </c>
      <c r="F103" s="93">
        <f>SUMIF(AuxDemandaSING!$B$2:$B$229,B103,AuxDemandaSING!$C$2:$C$229)</f>
        <v>23.030499999999993</v>
      </c>
      <c r="G103" s="91">
        <f ca="1">VLOOKUP(B103,AuxPartFluGWh!$B$4:$S$95,MATCH(C103,AuxPartFluGWh!$C$3:$S$3,0)+1,FALSE)/F103</f>
        <v>0</v>
      </c>
      <c r="H103" s="96">
        <f t="shared" ca="1" si="28"/>
        <v>0</v>
      </c>
      <c r="I103" s="76">
        <f t="shared" ca="1" si="27"/>
        <v>0</v>
      </c>
      <c r="J103" s="102">
        <f t="shared" ref="J103" ca="1" si="53">SUM(G103:G104)</f>
        <v>0.3589936144763054</v>
      </c>
    </row>
    <row r="104" spans="1:10" s="63" customFormat="1" x14ac:dyDescent="0.25">
      <c r="A104" s="90" t="s">
        <v>241</v>
      </c>
      <c r="B104" s="80" t="s">
        <v>37</v>
      </c>
      <c r="C104" s="75" t="s">
        <v>267</v>
      </c>
      <c r="D104" s="75" t="s">
        <v>0</v>
      </c>
      <c r="E104" s="75" t="s">
        <v>239</v>
      </c>
      <c r="F104" s="93">
        <f>SUMIF(AuxDemandaSING!$B$2:$B$229,B104,AuxDemandaSING!$C$2:$C$229)</f>
        <v>23.030499999999993</v>
      </c>
      <c r="G104" s="91">
        <f ca="1">VLOOKUP(B104,AuxPartFluGWh!$B$4:$S$95,MATCH(C104,AuxPartFluGWh!$C$3:$S$3,0)+1,FALSE)/F104</f>
        <v>0.3589936144763054</v>
      </c>
      <c r="H104" s="96">
        <f t="shared" ca="1" si="28"/>
        <v>1</v>
      </c>
      <c r="I104" s="76">
        <f t="shared" ca="1" si="27"/>
        <v>23.030499999999993</v>
      </c>
      <c r="J104" s="102">
        <f t="shared" ref="J104" ca="1" si="54">J103</f>
        <v>0.3589936144763054</v>
      </c>
    </row>
    <row r="105" spans="1:10" x14ac:dyDescent="0.25">
      <c r="A105" s="90" t="s">
        <v>241</v>
      </c>
      <c r="B105" s="80" t="s">
        <v>39</v>
      </c>
      <c r="C105" s="75" t="s">
        <v>154</v>
      </c>
      <c r="D105" s="75" t="s">
        <v>68</v>
      </c>
      <c r="E105" s="75" t="s">
        <v>239</v>
      </c>
      <c r="F105" s="93">
        <f>SUMIF(AuxDemandaSING!$B$2:$B$229,B105,AuxDemandaSING!$C$2:$C$229)</f>
        <v>89.03616000000001</v>
      </c>
      <c r="G105" s="91">
        <f ca="1">VLOOKUP(B105,AuxPartFluGWh!$B$4:$S$95,MATCH(C105,AuxPartFluGWh!$C$3:$S$3,0)+1,FALSE)/F105</f>
        <v>0</v>
      </c>
      <c r="H105" s="96">
        <f t="shared" ca="1" si="28"/>
        <v>0</v>
      </c>
      <c r="I105" s="76">
        <f t="shared" ca="1" si="27"/>
        <v>0</v>
      </c>
      <c r="J105" s="102">
        <f t="shared" ref="J105" ca="1" si="55">SUM(G105:G106)</f>
        <v>0.36111757200078459</v>
      </c>
    </row>
    <row r="106" spans="1:10" s="63" customFormat="1" x14ac:dyDescent="0.25">
      <c r="A106" s="90" t="s">
        <v>241</v>
      </c>
      <c r="B106" s="80" t="s">
        <v>39</v>
      </c>
      <c r="C106" s="75" t="s">
        <v>267</v>
      </c>
      <c r="D106" s="75" t="s">
        <v>0</v>
      </c>
      <c r="E106" s="75" t="s">
        <v>239</v>
      </c>
      <c r="F106" s="93">
        <f>SUMIF(AuxDemandaSING!$B$2:$B$229,B106,AuxDemandaSING!$C$2:$C$229)</f>
        <v>89.03616000000001</v>
      </c>
      <c r="G106" s="91">
        <f ca="1">VLOOKUP(B106,AuxPartFluGWh!$B$4:$S$95,MATCH(C106,AuxPartFluGWh!$C$3:$S$3,0)+1,FALSE)/F106</f>
        <v>0.36111757200078459</v>
      </c>
      <c r="H106" s="96">
        <f t="shared" ca="1" si="28"/>
        <v>1</v>
      </c>
      <c r="I106" s="76">
        <f t="shared" ca="1" si="27"/>
        <v>89.03616000000001</v>
      </c>
      <c r="J106" s="102">
        <f t="shared" ref="J106" ca="1" si="56">J105</f>
        <v>0.36111757200078459</v>
      </c>
    </row>
    <row r="107" spans="1:10" x14ac:dyDescent="0.25">
      <c r="A107" s="90" t="s">
        <v>241</v>
      </c>
      <c r="B107" s="80" t="s">
        <v>57</v>
      </c>
      <c r="C107" s="75" t="s">
        <v>154</v>
      </c>
      <c r="D107" s="75" t="s">
        <v>68</v>
      </c>
      <c r="E107" s="75" t="s">
        <v>239</v>
      </c>
      <c r="F107" s="93">
        <f>SUMIF(AuxDemandaSING!$B$2:$B$229,B107,AuxDemandaSING!$C$2:$C$229)</f>
        <v>554.23070000000007</v>
      </c>
      <c r="G107" s="91">
        <f ca="1">VLOOKUP(B107,AuxPartFluGWh!$B$4:$S$95,MATCH(C107,AuxPartFluGWh!$C$3:$S$3,0)+1,FALSE)/F107</f>
        <v>0.58722903345490207</v>
      </c>
      <c r="H107" s="96">
        <f t="shared" ca="1" si="28"/>
        <v>0.9999107906493262</v>
      </c>
      <c r="I107" s="76">
        <f t="shared" ca="1" si="27"/>
        <v>554.18125743912958</v>
      </c>
      <c r="J107" s="102">
        <f t="shared" ref="J107" ca="1" si="57">SUM(G107:G108)</f>
        <v>0.58728142444943998</v>
      </c>
    </row>
    <row r="108" spans="1:10" s="63" customFormat="1" x14ac:dyDescent="0.25">
      <c r="A108" s="90" t="s">
        <v>241</v>
      </c>
      <c r="B108" s="80" t="s">
        <v>57</v>
      </c>
      <c r="C108" s="75" t="s">
        <v>267</v>
      </c>
      <c r="D108" s="75" t="s">
        <v>0</v>
      </c>
      <c r="E108" s="75" t="s">
        <v>239</v>
      </c>
      <c r="F108" s="93">
        <f>SUMIF(AuxDemandaSING!$B$2:$B$229,B108,AuxDemandaSING!$C$2:$C$229)</f>
        <v>554.23070000000007</v>
      </c>
      <c r="G108" s="91">
        <f ca="1">VLOOKUP(B108,AuxPartFluGWh!$B$4:$S$95,MATCH(C108,AuxPartFluGWh!$C$3:$S$3,0)+1,FALSE)/F108</f>
        <v>5.2390994537854867E-5</v>
      </c>
      <c r="H108" s="96">
        <f t="shared" ca="1" si="28"/>
        <v>8.9209350673691019E-5</v>
      </c>
      <c r="I108" s="76">
        <f t="shared" ca="1" si="27"/>
        <v>4.9442560870425249E-2</v>
      </c>
      <c r="J108" s="102">
        <f t="shared" ref="J108" ca="1" si="58">J107</f>
        <v>0.58728142444943998</v>
      </c>
    </row>
    <row r="109" spans="1:10" x14ac:dyDescent="0.25">
      <c r="A109" s="90" t="s">
        <v>241</v>
      </c>
      <c r="B109" s="80" t="s">
        <v>58</v>
      </c>
      <c r="C109" s="75" t="s">
        <v>154</v>
      </c>
      <c r="D109" s="75" t="s">
        <v>68</v>
      </c>
      <c r="E109" s="75" t="s">
        <v>239</v>
      </c>
      <c r="F109" s="93">
        <f>SUMIF(AuxDemandaSING!$B$2:$B$229,B109,AuxDemandaSING!$C$2:$C$229)</f>
        <v>466.51157000000001</v>
      </c>
      <c r="G109" s="91">
        <f ca="1">VLOOKUP(B109,AuxPartFluGWh!$B$4:$S$95,MATCH(C109,AuxPartFluGWh!$C$3:$S$3,0)+1,FALSE)/F109</f>
        <v>0.58910479135848626</v>
      </c>
      <c r="H109" s="96">
        <f t="shared" ca="1" si="28"/>
        <v>0.99991414790595978</v>
      </c>
      <c r="I109" s="76">
        <f t="shared" ca="1" si="27"/>
        <v>466.47151900482152</v>
      </c>
      <c r="J109" s="102">
        <f t="shared" ref="J109" ca="1" si="59">SUM(G109:G110)</f>
        <v>0.58915537158085152</v>
      </c>
    </row>
    <row r="110" spans="1:10" s="63" customFormat="1" x14ac:dyDescent="0.25">
      <c r="A110" s="90" t="s">
        <v>241</v>
      </c>
      <c r="B110" s="80" t="s">
        <v>58</v>
      </c>
      <c r="C110" s="75" t="s">
        <v>267</v>
      </c>
      <c r="D110" s="75" t="s">
        <v>0</v>
      </c>
      <c r="E110" s="75" t="s">
        <v>239</v>
      </c>
      <c r="F110" s="93">
        <f>SUMIF(AuxDemandaSING!$B$2:$B$229,B110,AuxDemandaSING!$C$2:$C$229)</f>
        <v>466.51157000000001</v>
      </c>
      <c r="G110" s="91">
        <f ca="1">VLOOKUP(B110,AuxPartFluGWh!$B$4:$S$95,MATCH(C110,AuxPartFluGWh!$C$3:$S$3,0)+1,FALSE)/F110</f>
        <v>5.058022236528632E-5</v>
      </c>
      <c r="H110" s="96">
        <f t="shared" ca="1" si="28"/>
        <v>8.5852094040264634E-5</v>
      </c>
      <c r="I110" s="76">
        <f t="shared" ca="1" si="27"/>
        <v>4.0050995178511496E-2</v>
      </c>
      <c r="J110" s="102">
        <f t="shared" ref="J110" ca="1" si="60">J109</f>
        <v>0.58915537158085152</v>
      </c>
    </row>
    <row r="111" spans="1:10" x14ac:dyDescent="0.25">
      <c r="A111" s="90" t="s">
        <v>241</v>
      </c>
      <c r="B111" s="80" t="s">
        <v>61</v>
      </c>
      <c r="C111" s="75" t="s">
        <v>154</v>
      </c>
      <c r="D111" s="75" t="s">
        <v>68</v>
      </c>
      <c r="E111" s="75" t="s">
        <v>239</v>
      </c>
      <c r="F111" s="93">
        <f>SUMIF(AuxDemandaSING!$B$2:$B$229,B111,AuxDemandaSING!$C$2:$C$229)</f>
        <v>655.84271999999987</v>
      </c>
      <c r="G111" s="91">
        <f ca="1">VLOOKUP(B111,AuxPartFluGWh!$B$4:$S$95,MATCH(C111,AuxPartFluGWh!$C$3:$S$3,0)+1,FALSE)/F111</f>
        <v>0.58899662040259249</v>
      </c>
      <c r="H111" s="96">
        <f t="shared" ca="1" si="28"/>
        <v>0.99991156256992775</v>
      </c>
      <c r="I111" s="76">
        <f t="shared" ca="1" si="27"/>
        <v>655.78471895531152</v>
      </c>
      <c r="J111" s="102">
        <f t="shared" ref="J111" ca="1" si="61">SUM(G111:G112)</f>
        <v>0.58904871435707762</v>
      </c>
    </row>
    <row r="112" spans="1:10" s="63" customFormat="1" x14ac:dyDescent="0.25">
      <c r="A112" s="90" t="s">
        <v>241</v>
      </c>
      <c r="B112" s="80" t="s">
        <v>61</v>
      </c>
      <c r="C112" s="75" t="s">
        <v>267</v>
      </c>
      <c r="D112" s="75" t="s">
        <v>0</v>
      </c>
      <c r="E112" s="75" t="s">
        <v>239</v>
      </c>
      <c r="F112" s="93">
        <f>SUMIF(AuxDemandaSING!$B$2:$B$229,B112,AuxDemandaSING!$C$2:$C$229)</f>
        <v>655.84271999999987</v>
      </c>
      <c r="G112" s="91">
        <f ca="1">VLOOKUP(B112,AuxPartFluGWh!$B$4:$S$95,MATCH(C112,AuxPartFluGWh!$C$3:$S$3,0)+1,FALSE)/F112</f>
        <v>5.209395448518502E-5</v>
      </c>
      <c r="H112" s="96">
        <f t="shared" ca="1" si="28"/>
        <v>8.8437430072389547E-5</v>
      </c>
      <c r="I112" s="76">
        <f t="shared" ca="1" si="27"/>
        <v>5.8001044688485749E-2</v>
      </c>
      <c r="J112" s="102">
        <f t="shared" ref="J112" ca="1" si="62">J111</f>
        <v>0.58904871435707762</v>
      </c>
    </row>
    <row r="113" spans="1:10" x14ac:dyDescent="0.25">
      <c r="A113" s="90" t="s">
        <v>241</v>
      </c>
      <c r="B113" s="80" t="s">
        <v>63</v>
      </c>
      <c r="C113" s="75" t="s">
        <v>154</v>
      </c>
      <c r="D113" s="75" t="s">
        <v>68</v>
      </c>
      <c r="E113" s="75" t="s">
        <v>239</v>
      </c>
      <c r="F113" s="93">
        <f>SUMIF(AuxDemandaSING!$B$2:$B$229,B113,AuxDemandaSING!$C$2:$C$229)</f>
        <v>241.86854</v>
      </c>
      <c r="G113" s="91">
        <f ca="1">VLOOKUP(B113,AuxPartFluGWh!$B$4:$S$95,MATCH(C113,AuxPartFluGWh!$C$3:$S$3,0)+1,FALSE)/F113</f>
        <v>0.58876536118265754</v>
      </c>
      <c r="H113" s="96">
        <f t="shared" ca="1" si="28"/>
        <v>0.99992293763504392</v>
      </c>
      <c r="I113" s="76">
        <f t="shared" ca="1" si="27"/>
        <v>241.84990103829912</v>
      </c>
      <c r="J113" s="102">
        <f t="shared" ref="J113" ca="1" si="63">SUM(G113:G114)</f>
        <v>0.58881073633051073</v>
      </c>
    </row>
    <row r="114" spans="1:10" s="63" customFormat="1" x14ac:dyDescent="0.25">
      <c r="A114" s="90" t="s">
        <v>241</v>
      </c>
      <c r="B114" s="80" t="s">
        <v>63</v>
      </c>
      <c r="C114" s="75" t="s">
        <v>267</v>
      </c>
      <c r="D114" s="75" t="s">
        <v>0</v>
      </c>
      <c r="E114" s="75" t="s">
        <v>239</v>
      </c>
      <c r="F114" s="93">
        <f>SUMIF(AuxDemandaSING!$B$2:$B$229,B114,AuxDemandaSING!$C$2:$C$229)</f>
        <v>241.86854</v>
      </c>
      <c r="G114" s="91">
        <f ca="1">VLOOKUP(B114,AuxPartFluGWh!$B$4:$S$95,MATCH(C114,AuxPartFluGWh!$C$3:$S$3,0)+1,FALSE)/F114</f>
        <v>4.5375147853167723E-5</v>
      </c>
      <c r="H114" s="96">
        <f t="shared" ca="1" si="28"/>
        <v>7.7062364956093099E-5</v>
      </c>
      <c r="I114" s="76">
        <f t="shared" ca="1" si="27"/>
        <v>1.86389617008774E-2</v>
      </c>
      <c r="J114" s="102">
        <f t="shared" ref="J114" ca="1" si="64">J113</f>
        <v>0.58881073633051073</v>
      </c>
    </row>
    <row r="115" spans="1:10" x14ac:dyDescent="0.25">
      <c r="B115" s="80" t="s">
        <v>5</v>
      </c>
      <c r="C115" s="75"/>
      <c r="D115" s="75" t="s">
        <v>5</v>
      </c>
      <c r="E115" s="75" t="s">
        <v>240</v>
      </c>
      <c r="F115" s="93">
        <f>SUMIF(AuxDemandaSING!$B$2:$B$229,B115,AuxDemandaSING!$C$2:$C$229)</f>
        <v>0</v>
      </c>
      <c r="G115" s="91">
        <v>1</v>
      </c>
      <c r="H115" s="91">
        <v>1</v>
      </c>
      <c r="I115" s="76">
        <f t="shared" si="27"/>
        <v>0</v>
      </c>
    </row>
    <row r="116" spans="1:10" x14ac:dyDescent="0.25">
      <c r="B116" s="80" t="s">
        <v>26</v>
      </c>
      <c r="C116" s="75"/>
      <c r="D116" s="75" t="s">
        <v>3</v>
      </c>
      <c r="E116" s="75" t="s">
        <v>240</v>
      </c>
      <c r="F116" s="93">
        <f>SUMIF(AuxDemandaSING!$B$2:$B$229,B116,AuxDemandaSING!$C$2:$C$229)</f>
        <v>1238.0821100000005</v>
      </c>
      <c r="G116" s="91">
        <v>1</v>
      </c>
      <c r="H116" s="91">
        <v>1</v>
      </c>
      <c r="I116" s="76">
        <f t="shared" si="27"/>
        <v>1238.0821100000005</v>
      </c>
    </row>
    <row r="117" spans="1:10" x14ac:dyDescent="0.25">
      <c r="B117" s="80" t="s">
        <v>32</v>
      </c>
      <c r="C117" s="75"/>
      <c r="D117" s="75" t="s">
        <v>3</v>
      </c>
      <c r="E117" s="75" t="s">
        <v>240</v>
      </c>
      <c r="F117" s="93">
        <f>SUMIF(AuxDemandaSING!$B$2:$B$229,B117,AuxDemandaSING!$C$2:$C$229)</f>
        <v>28.169139999999999</v>
      </c>
      <c r="G117" s="91">
        <v>1</v>
      </c>
      <c r="H117" s="91">
        <v>1</v>
      </c>
      <c r="I117" s="76">
        <f t="shared" si="27"/>
        <v>28.169139999999999</v>
      </c>
    </row>
    <row r="118" spans="1:10" x14ac:dyDescent="0.25">
      <c r="B118" s="80" t="s">
        <v>33</v>
      </c>
      <c r="C118" s="75"/>
      <c r="D118" s="75" t="s">
        <v>3</v>
      </c>
      <c r="E118" s="75" t="s">
        <v>240</v>
      </c>
      <c r="F118" s="93">
        <f>SUMIF(AuxDemandaSING!$B$2:$B$229,B118,AuxDemandaSING!$C$2:$C$229)</f>
        <v>9486.6463999999996</v>
      </c>
      <c r="G118" s="91">
        <v>1</v>
      </c>
      <c r="H118" s="91">
        <v>1</v>
      </c>
      <c r="I118" s="76">
        <f t="shared" si="27"/>
        <v>9486.6463999999996</v>
      </c>
    </row>
    <row r="119" spans="1:10" x14ac:dyDescent="0.25">
      <c r="B119" s="80" t="s">
        <v>3</v>
      </c>
      <c r="C119" s="75"/>
      <c r="D119" s="75" t="s">
        <v>3</v>
      </c>
      <c r="E119" s="75" t="s">
        <v>240</v>
      </c>
      <c r="F119" s="93">
        <f>SUMIF(AuxDemandaSING!$B$2:$B$229,B119,AuxDemandaSING!$C$2:$C$229)</f>
        <v>0</v>
      </c>
      <c r="G119" s="91">
        <v>1</v>
      </c>
      <c r="H119" s="91">
        <v>1</v>
      </c>
      <c r="I119" s="76">
        <f t="shared" si="27"/>
        <v>0</v>
      </c>
    </row>
    <row r="120" spans="1:10" x14ac:dyDescent="0.25">
      <c r="B120" s="80" t="s">
        <v>6</v>
      </c>
      <c r="C120" s="75"/>
      <c r="D120" s="75" t="s">
        <v>6</v>
      </c>
      <c r="E120" s="75" t="s">
        <v>240</v>
      </c>
      <c r="F120" s="93">
        <f>SUMIF(AuxDemandaSING!$B$2:$B$229,B120,AuxDemandaSING!$C$2:$C$229)</f>
        <v>5280.0595199999998</v>
      </c>
      <c r="G120" s="91">
        <v>1</v>
      </c>
      <c r="H120" s="91">
        <v>1</v>
      </c>
      <c r="I120" s="76">
        <f t="shared" si="27"/>
        <v>5280.0595199999998</v>
      </c>
    </row>
    <row r="121" spans="1:10" x14ac:dyDescent="0.25">
      <c r="B121" s="80" t="s">
        <v>38</v>
      </c>
      <c r="C121" s="75"/>
      <c r="D121" s="75" t="s">
        <v>3</v>
      </c>
      <c r="E121" s="75" t="s">
        <v>240</v>
      </c>
      <c r="F121" s="93">
        <f>SUMIF(AuxDemandaSING!$B$2:$B$229,B121,AuxDemandaSING!$C$2:$C$229)</f>
        <v>3426.8112899999996</v>
      </c>
      <c r="G121" s="91">
        <v>1</v>
      </c>
      <c r="H121" s="91">
        <v>1</v>
      </c>
      <c r="I121" s="76">
        <f t="shared" si="27"/>
        <v>3426.8112899999996</v>
      </c>
    </row>
    <row r="122" spans="1:10" x14ac:dyDescent="0.25">
      <c r="B122" s="80" t="s">
        <v>40</v>
      </c>
      <c r="C122" s="75"/>
      <c r="D122" s="75" t="s">
        <v>3</v>
      </c>
      <c r="E122" s="75" t="s">
        <v>240</v>
      </c>
      <c r="F122" s="93">
        <f>SUMIF(AuxDemandaSING!$B$2:$B$229,B122,AuxDemandaSING!$C$2:$C$229)</f>
        <v>930.17966000000001</v>
      </c>
      <c r="G122" s="91">
        <v>1</v>
      </c>
      <c r="H122" s="91">
        <v>1</v>
      </c>
      <c r="I122" s="76">
        <f t="shared" si="27"/>
        <v>930.17966000000001</v>
      </c>
    </row>
    <row r="123" spans="1:10" x14ac:dyDescent="0.25">
      <c r="B123" s="80" t="s">
        <v>4</v>
      </c>
      <c r="C123" s="75"/>
      <c r="D123" s="75" t="s">
        <v>4</v>
      </c>
      <c r="E123" s="75" t="s">
        <v>240</v>
      </c>
      <c r="F123" s="93">
        <f>SUMIF(AuxDemandaSING!$B$2:$B$229,B123,AuxDemandaSING!$C$2:$C$229)</f>
        <v>9850.6492899999994</v>
      </c>
      <c r="G123" s="91">
        <v>1</v>
      </c>
      <c r="H123" s="91">
        <v>1</v>
      </c>
      <c r="I123" s="76">
        <f t="shared" si="27"/>
        <v>9850.6492899999994</v>
      </c>
    </row>
    <row r="124" spans="1:10" x14ac:dyDescent="0.25">
      <c r="B124" s="80" t="s">
        <v>7</v>
      </c>
      <c r="C124" s="75"/>
      <c r="D124" s="75" t="s">
        <v>7</v>
      </c>
      <c r="E124" s="75" t="s">
        <v>240</v>
      </c>
      <c r="F124" s="93">
        <f>SUMIF(AuxDemandaSING!$B$2:$B$229,B124,AuxDemandaSING!$C$2:$C$229)</f>
        <v>6186.4136699999999</v>
      </c>
      <c r="G124" s="91">
        <v>1</v>
      </c>
      <c r="H124" s="91">
        <v>1</v>
      </c>
      <c r="I124" s="76">
        <f t="shared" si="27"/>
        <v>6186.4136699999999</v>
      </c>
    </row>
    <row r="125" spans="1:10" x14ac:dyDescent="0.25">
      <c r="B125" s="80" t="s">
        <v>44</v>
      </c>
      <c r="C125" s="75"/>
      <c r="D125" s="75" t="s">
        <v>10</v>
      </c>
      <c r="E125" s="75" t="s">
        <v>240</v>
      </c>
      <c r="F125" s="93">
        <f>SUMIF(AuxDemandaSING!$B$2:$B$229,B125,AuxDemandaSING!$C$2:$C$229)</f>
        <v>1673.7999599999998</v>
      </c>
      <c r="G125" s="91">
        <v>1</v>
      </c>
      <c r="H125" s="91">
        <v>1</v>
      </c>
      <c r="I125" s="76">
        <f t="shared" si="27"/>
        <v>1673.7999599999998</v>
      </c>
    </row>
    <row r="126" spans="1:10" x14ac:dyDescent="0.25">
      <c r="B126" s="80" t="s">
        <v>45</v>
      </c>
      <c r="C126" s="75"/>
      <c r="D126" s="75" t="s">
        <v>3</v>
      </c>
      <c r="E126" s="75" t="s">
        <v>240</v>
      </c>
      <c r="F126" s="93">
        <f>SUMIF(AuxDemandaSING!$B$2:$B$229,B126,AuxDemandaSING!$C$2:$C$229)</f>
        <v>156.87583000000006</v>
      </c>
      <c r="G126" s="91">
        <v>1</v>
      </c>
      <c r="H126" s="91">
        <v>1</v>
      </c>
      <c r="I126" s="76">
        <f t="shared" si="27"/>
        <v>156.87583000000006</v>
      </c>
    </row>
    <row r="127" spans="1:10" x14ac:dyDescent="0.25">
      <c r="B127" s="80" t="s">
        <v>48</v>
      </c>
      <c r="C127" s="75"/>
      <c r="D127" s="75" t="s">
        <v>1</v>
      </c>
      <c r="E127" s="75" t="s">
        <v>240</v>
      </c>
      <c r="F127" s="93">
        <f>SUMIF(AuxDemandaSING!$B$2:$B$229,B127,AuxDemandaSING!$C$2:$C$229)</f>
        <v>121.00044999999994</v>
      </c>
      <c r="G127" s="91">
        <v>1</v>
      </c>
      <c r="H127" s="91">
        <v>1</v>
      </c>
      <c r="I127" s="76">
        <f t="shared" si="27"/>
        <v>121.00044999999994</v>
      </c>
    </row>
    <row r="128" spans="1:10" x14ac:dyDescent="0.25">
      <c r="B128" s="80" t="s">
        <v>1</v>
      </c>
      <c r="C128" s="75"/>
      <c r="D128" s="75" t="s">
        <v>1</v>
      </c>
      <c r="E128" s="75" t="s">
        <v>240</v>
      </c>
      <c r="F128" s="93">
        <f>SUMIF(AuxDemandaSING!$B$2:$B$229,B128,AuxDemandaSING!$C$2:$C$229)</f>
        <v>0</v>
      </c>
      <c r="G128" s="91">
        <v>1</v>
      </c>
      <c r="H128" s="91">
        <v>1</v>
      </c>
      <c r="I128" s="76">
        <f t="shared" si="27"/>
        <v>0</v>
      </c>
    </row>
    <row r="129" spans="2:9" x14ac:dyDescent="0.25">
      <c r="B129" s="80" t="s">
        <v>50</v>
      </c>
      <c r="C129" s="75"/>
      <c r="D129" s="75" t="s">
        <v>9</v>
      </c>
      <c r="E129" s="75" t="s">
        <v>240</v>
      </c>
      <c r="F129" s="93">
        <f>SUMIF(AuxDemandaSING!$B$2:$B$229,B129,AuxDemandaSING!$C$2:$C$229)</f>
        <v>1257.55609</v>
      </c>
      <c r="G129" s="91">
        <v>1</v>
      </c>
      <c r="H129" s="91">
        <v>1</v>
      </c>
      <c r="I129" s="76">
        <f t="shared" si="27"/>
        <v>1257.55609</v>
      </c>
    </row>
    <row r="130" spans="2:9" x14ac:dyDescent="0.25">
      <c r="B130" s="80" t="s">
        <v>54</v>
      </c>
      <c r="C130" s="75"/>
      <c r="D130" s="75" t="s">
        <v>3</v>
      </c>
      <c r="E130" s="75" t="s">
        <v>240</v>
      </c>
      <c r="F130" s="93">
        <f>SUMIF(AuxDemandaSING!$B$2:$B$229,B130,AuxDemandaSING!$C$2:$C$229)</f>
        <v>323.40267999999992</v>
      </c>
      <c r="G130" s="91">
        <v>1</v>
      </c>
      <c r="H130" s="91">
        <v>1</v>
      </c>
      <c r="I130" s="76">
        <f t="shared" si="27"/>
        <v>323.40267999999992</v>
      </c>
    </row>
    <row r="131" spans="2:9" x14ac:dyDescent="0.25">
      <c r="B131" s="80" t="s">
        <v>59</v>
      </c>
      <c r="C131" s="75"/>
      <c r="D131" s="75" t="s">
        <v>0</v>
      </c>
      <c r="E131" s="75" t="s">
        <v>240</v>
      </c>
      <c r="F131" s="93">
        <f>SUMIF(AuxDemandaSING!$B$2:$B$229,B131,AuxDemandaSING!$C$2:$C$229)</f>
        <v>1300.4254999999998</v>
      </c>
      <c r="G131" s="91">
        <v>1</v>
      </c>
      <c r="H131" s="91">
        <v>1</v>
      </c>
      <c r="I131" s="76">
        <f t="shared" si="27"/>
        <v>1300.4254999999998</v>
      </c>
    </row>
    <row r="132" spans="2:9" x14ac:dyDescent="0.25">
      <c r="B132" s="80" t="s">
        <v>60</v>
      </c>
      <c r="C132" s="75"/>
      <c r="D132" s="75" t="s">
        <v>0</v>
      </c>
      <c r="E132" s="75" t="s">
        <v>240</v>
      </c>
      <c r="F132" s="93">
        <f>SUMIF(AuxDemandaSING!$B$2:$B$229,B132,AuxDemandaSING!$C$2:$C$229)</f>
        <v>190.27240999999998</v>
      </c>
      <c r="G132" s="91">
        <v>1</v>
      </c>
      <c r="H132" s="91">
        <v>1</v>
      </c>
      <c r="I132" s="76">
        <f t="shared" si="27"/>
        <v>190.27240999999998</v>
      </c>
    </row>
    <row r="133" spans="2:9" x14ac:dyDescent="0.25">
      <c r="B133" s="80" t="s">
        <v>64</v>
      </c>
      <c r="C133" s="75"/>
      <c r="D133" s="75" t="s">
        <v>3</v>
      </c>
      <c r="E133" s="75" t="s">
        <v>240</v>
      </c>
      <c r="F133" s="93">
        <f>SUMIF(AuxDemandaSING!$B$2:$B$229,B133,AuxDemandaSING!$C$2:$C$229)</f>
        <v>3968.7963199999995</v>
      </c>
      <c r="G133" s="91">
        <v>1</v>
      </c>
      <c r="H133" s="91">
        <v>1</v>
      </c>
      <c r="I133" s="76">
        <f t="shared" ref="I133:I138" si="65">F133*H133</f>
        <v>3968.7963199999995</v>
      </c>
    </row>
    <row r="134" spans="2:9" x14ac:dyDescent="0.25">
      <c r="B134" s="80" t="s">
        <v>65</v>
      </c>
      <c r="C134" s="75"/>
      <c r="D134" s="75" t="s">
        <v>4</v>
      </c>
      <c r="E134" s="75" t="s">
        <v>240</v>
      </c>
      <c r="F134" s="93">
        <f>SUMIF(AuxDemandaSING!$B$2:$B$229,B134,AuxDemandaSING!$C$2:$C$229)</f>
        <v>109.09289000000001</v>
      </c>
      <c r="G134" s="91">
        <v>1</v>
      </c>
      <c r="H134" s="91">
        <v>1</v>
      </c>
      <c r="I134" s="76">
        <f t="shared" si="65"/>
        <v>109.09289000000001</v>
      </c>
    </row>
    <row r="135" spans="2:9" x14ac:dyDescent="0.25">
      <c r="B135" s="80" t="s">
        <v>8</v>
      </c>
      <c r="C135" s="75"/>
      <c r="D135" s="75" t="s">
        <v>8</v>
      </c>
      <c r="E135" s="75" t="s">
        <v>240</v>
      </c>
      <c r="F135" s="93">
        <f>SUMIF(AuxDemandaSING!$B$2:$B$229,B135,AuxDemandaSING!$C$2:$C$229)</f>
        <v>3336.7102700000009</v>
      </c>
      <c r="G135" s="91">
        <v>1</v>
      </c>
      <c r="H135" s="91">
        <v>1</v>
      </c>
      <c r="I135" s="76">
        <f t="shared" si="65"/>
        <v>3336.7102700000009</v>
      </c>
    </row>
    <row r="136" spans="2:9" x14ac:dyDescent="0.25">
      <c r="B136" s="80" t="s">
        <v>67</v>
      </c>
      <c r="C136" s="75"/>
      <c r="D136" s="75" t="s">
        <v>0</v>
      </c>
      <c r="E136" s="75" t="s">
        <v>240</v>
      </c>
      <c r="F136" s="93">
        <f>SUMIF(AuxDemandaSING!$B$2:$B$229,B136,AuxDemandaSING!$C$2:$C$229)</f>
        <v>222.09165000000002</v>
      </c>
      <c r="G136" s="91">
        <v>1</v>
      </c>
      <c r="H136" s="91">
        <v>1</v>
      </c>
      <c r="I136" s="76">
        <f t="shared" si="65"/>
        <v>222.09165000000002</v>
      </c>
    </row>
    <row r="137" spans="2:9" x14ac:dyDescent="0.25">
      <c r="B137" s="80" t="s">
        <v>68</v>
      </c>
      <c r="C137" s="75"/>
      <c r="D137" s="75" t="s">
        <v>68</v>
      </c>
      <c r="E137" s="75" t="s">
        <v>240</v>
      </c>
      <c r="F137" s="93">
        <f>SUMIF(AuxDemandaSING!$B$2:$B$229,B137,AuxDemandaSING!$C$2:$C$229)</f>
        <v>166.32478</v>
      </c>
      <c r="G137" s="91">
        <v>1</v>
      </c>
      <c r="H137" s="91">
        <v>1</v>
      </c>
      <c r="I137" s="76">
        <f t="shared" si="65"/>
        <v>166.32478</v>
      </c>
    </row>
    <row r="138" spans="2:9" ht="15.75" thickBot="1" x14ac:dyDescent="0.3">
      <c r="B138" s="92" t="s">
        <v>69</v>
      </c>
      <c r="C138" s="77"/>
      <c r="D138" s="77" t="s">
        <v>3</v>
      </c>
      <c r="E138" s="77" t="s">
        <v>240</v>
      </c>
      <c r="F138" s="94">
        <f>SUMIF(AuxDemandaSING!$B$2:$B$229,B138,AuxDemandaSING!$C$2:$C$229)</f>
        <v>139.68267</v>
      </c>
      <c r="G138" s="95">
        <v>1</v>
      </c>
      <c r="H138" s="95">
        <v>1</v>
      </c>
      <c r="I138" s="14">
        <f t="shared" si="65"/>
        <v>139.68267</v>
      </c>
    </row>
    <row r="139" spans="2:9" x14ac:dyDescent="0.25">
      <c r="I139" s="27">
        <f ca="1">SUM(I4:I138)</f>
        <v>83195.383460000012</v>
      </c>
    </row>
  </sheetData>
  <sortState ref="A4:I113">
    <sortCondition ref="A4:A113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selection activeCell="A3" sqref="A3"/>
    </sheetView>
  </sheetViews>
  <sheetFormatPr baseColWidth="10" defaultRowHeight="15" x14ac:dyDescent="0.25"/>
  <cols>
    <col min="1" max="1" width="11.42578125" style="63"/>
    <col min="2" max="2" width="26.140625" style="12" customWidth="1"/>
    <col min="3" max="3" width="15.85546875" style="12" bestFit="1" customWidth="1"/>
    <col min="4" max="4" width="18.42578125" style="12" bestFit="1" customWidth="1"/>
    <col min="5" max="5" width="35" style="12" bestFit="1" customWidth="1"/>
    <col min="6" max="6" width="20.28515625" style="12" bestFit="1" customWidth="1"/>
    <col min="7" max="7" width="20.28515625" style="63" customWidth="1"/>
    <col min="8" max="8" width="25" style="63" bestFit="1" customWidth="1"/>
    <col min="9" max="9" width="33" style="63" bestFit="1" customWidth="1"/>
    <col min="10" max="10" width="25.42578125" style="63" bestFit="1" customWidth="1"/>
    <col min="11" max="11" width="45.5703125" style="12" bestFit="1" customWidth="1"/>
    <col min="12" max="12" width="11.42578125" style="89"/>
    <col min="13" max="16384" width="11.42578125" style="12"/>
  </cols>
  <sheetData>
    <row r="1" spans="1:12" x14ac:dyDescent="0.25">
      <c r="A1" s="12" t="s">
        <v>235</v>
      </c>
    </row>
    <row r="2" spans="1:12" ht="15.75" thickBot="1" x14ac:dyDescent="0.3"/>
    <row r="3" spans="1:12" ht="15.75" thickBot="1" x14ac:dyDescent="0.3">
      <c r="A3" s="23" t="s">
        <v>246</v>
      </c>
      <c r="B3" s="29" t="s">
        <v>17</v>
      </c>
      <c r="C3" s="23" t="s">
        <v>18</v>
      </c>
      <c r="D3" s="30" t="s">
        <v>19</v>
      </c>
      <c r="E3" s="24" t="s">
        <v>236</v>
      </c>
      <c r="F3" s="38" t="s">
        <v>20</v>
      </c>
      <c r="G3" s="30" t="s">
        <v>237</v>
      </c>
      <c r="H3" s="69" t="s">
        <v>255</v>
      </c>
      <c r="I3" s="30" t="s">
        <v>270</v>
      </c>
      <c r="J3" s="24" t="s">
        <v>238</v>
      </c>
      <c r="K3" s="69" t="s">
        <v>254</v>
      </c>
    </row>
    <row r="4" spans="1:12" x14ac:dyDescent="0.25">
      <c r="A4" s="79" t="s">
        <v>242</v>
      </c>
      <c r="B4" s="74" t="s">
        <v>84</v>
      </c>
      <c r="C4" s="74" t="s">
        <v>140</v>
      </c>
      <c r="D4" s="74" t="s">
        <v>29</v>
      </c>
      <c r="E4" s="75" t="s">
        <v>170</v>
      </c>
      <c r="F4" s="75" t="s">
        <v>9</v>
      </c>
      <c r="G4" s="74" t="s">
        <v>239</v>
      </c>
      <c r="H4" s="68">
        <f>SUMIF(AuxInyeccionesSING!$B$2:$B$143,B4,AuxInyeccionesSING!$C$2:$C$143)</f>
        <v>4420.7199999999993</v>
      </c>
      <c r="I4" s="97">
        <f ca="1">VLOOKUP(B4,AuxPartFluGWh!$B$4:$S$95,MATCH(E4,AuxPartFluGWh!$C$3:$S$3,0)+1,FALSE)/H4</f>
        <v>5.38900070042461E-2</v>
      </c>
      <c r="J4" s="97">
        <f ca="1">I4/L4</f>
        <v>0.22628951697530353</v>
      </c>
      <c r="K4" s="15">
        <f ca="1">J4*H4</f>
        <v>1000.3625934830636</v>
      </c>
      <c r="L4" s="102">
        <f ca="1">SUM(I4:I8)</f>
        <v>0.23814628147413242</v>
      </c>
    </row>
    <row r="5" spans="1:12" s="63" customFormat="1" x14ac:dyDescent="0.25">
      <c r="A5" s="80" t="s">
        <v>242</v>
      </c>
      <c r="B5" s="75" t="s">
        <v>84</v>
      </c>
      <c r="C5" s="75" t="s">
        <v>140</v>
      </c>
      <c r="D5" s="75" t="s">
        <v>29</v>
      </c>
      <c r="E5" s="75" t="s">
        <v>158</v>
      </c>
      <c r="F5" s="75" t="s">
        <v>3</v>
      </c>
      <c r="G5" s="75" t="s">
        <v>239</v>
      </c>
      <c r="H5" s="93">
        <f>SUMIF(AuxInyeccionesSING!$B$2:$B$143,B5,AuxInyeccionesSING!$C$2:$C$143)</f>
        <v>4420.7199999999993</v>
      </c>
      <c r="I5" s="101">
        <f ca="1">VLOOKUP(B5,AuxPartFluGWh!$B$4:$S$95,MATCH(E5,AuxPartFluGWh!$C$3:$S$3,0)+1,FALSE)/H5</f>
        <v>4.0114474621572395E-2</v>
      </c>
      <c r="J5" s="91">
        <f t="shared" ref="J5:J54" ca="1" si="0">I5/L5</f>
        <v>0.16844468187058234</v>
      </c>
      <c r="K5" s="76">
        <f t="shared" ref="K5:K54" ca="1" si="1">J5*H5</f>
        <v>744.64677403892063</v>
      </c>
      <c r="L5" s="102">
        <f ca="1">L4</f>
        <v>0.23814628147413242</v>
      </c>
    </row>
    <row r="6" spans="1:12" s="63" customFormat="1" x14ac:dyDescent="0.25">
      <c r="A6" s="80" t="s">
        <v>242</v>
      </c>
      <c r="B6" s="75" t="s">
        <v>84</v>
      </c>
      <c r="C6" s="75" t="s">
        <v>140</v>
      </c>
      <c r="D6" s="75" t="s">
        <v>29</v>
      </c>
      <c r="E6" s="75" t="s">
        <v>156</v>
      </c>
      <c r="F6" s="75" t="s">
        <v>5</v>
      </c>
      <c r="G6" s="75" t="s">
        <v>239</v>
      </c>
      <c r="H6" s="93">
        <f>SUMIF(AuxInyeccionesSING!$B$2:$B$143,B6,AuxInyeccionesSING!$C$2:$C$143)</f>
        <v>4420.7199999999993</v>
      </c>
      <c r="I6" s="101">
        <f ca="1">VLOOKUP(B6,AuxPartFluGWh!$B$4:$S$95,MATCH(E6,AuxPartFluGWh!$C$3:$S$3,0)+1,FALSE)/H6</f>
        <v>8.6057991550246441E-4</v>
      </c>
      <c r="J6" s="91">
        <f t="shared" ca="1" si="0"/>
        <v>3.6136609405590953E-3</v>
      </c>
      <c r="K6" s="76">
        <f t="shared" ca="1" si="1"/>
        <v>15.974983193148402</v>
      </c>
      <c r="L6" s="102">
        <f t="shared" ref="L6:L8" ca="1" si="2">L5</f>
        <v>0.23814628147413242</v>
      </c>
    </row>
    <row r="7" spans="1:12" s="63" customFormat="1" x14ac:dyDescent="0.25">
      <c r="A7" s="80" t="s">
        <v>242</v>
      </c>
      <c r="B7" s="75" t="s">
        <v>84</v>
      </c>
      <c r="C7" s="75" t="s">
        <v>140</v>
      </c>
      <c r="D7" s="75" t="s">
        <v>29</v>
      </c>
      <c r="E7" s="75" t="s">
        <v>247</v>
      </c>
      <c r="F7" s="75" t="s">
        <v>6</v>
      </c>
      <c r="G7" s="75" t="s">
        <v>239</v>
      </c>
      <c r="H7" s="93">
        <f>SUMIF(AuxInyeccionesSING!$B$2:$B$143,B7,AuxInyeccionesSING!$C$2:$C$143)</f>
        <v>4420.7199999999993</v>
      </c>
      <c r="I7" s="101">
        <f ca="1">VLOOKUP(B7,AuxPartFluGWh!$B$4:$S$95,MATCH(E7,AuxPartFluGWh!$C$3:$S$3,0)+1,FALSE)/H7</f>
        <v>1.1905229461521017E-2</v>
      </c>
      <c r="J7" s="91">
        <f t="shared" ca="1" si="0"/>
        <v>4.9991246505413818E-2</v>
      </c>
      <c r="K7" s="76">
        <f t="shared" ca="1" si="1"/>
        <v>220.99730325141294</v>
      </c>
      <c r="L7" s="102">
        <f t="shared" ca="1" si="2"/>
        <v>0.23814628147413242</v>
      </c>
    </row>
    <row r="8" spans="1:12" s="63" customFormat="1" x14ac:dyDescent="0.25">
      <c r="A8" s="80" t="s">
        <v>242</v>
      </c>
      <c r="B8" s="75" t="s">
        <v>84</v>
      </c>
      <c r="C8" s="75" t="s">
        <v>140</v>
      </c>
      <c r="D8" s="75" t="s">
        <v>29</v>
      </c>
      <c r="E8" s="75" t="s">
        <v>248</v>
      </c>
      <c r="F8" s="75" t="s">
        <v>10</v>
      </c>
      <c r="G8" s="75" t="s">
        <v>239</v>
      </c>
      <c r="H8" s="93">
        <f>SUMIF(AuxInyeccionesSING!$B$2:$B$143,B8,AuxInyeccionesSING!$C$2:$C$143)</f>
        <v>4420.7199999999993</v>
      </c>
      <c r="I8" s="101">
        <f ca="1">VLOOKUP(B8,AuxPartFluGWh!$B$4:$S$95,MATCH(E8,AuxPartFluGWh!$C$3:$S$3,0)+1,FALSE)/H8</f>
        <v>0.13137599047129042</v>
      </c>
      <c r="J8" s="91">
        <f t="shared" ca="1" si="0"/>
        <v>0.55166089370814109</v>
      </c>
      <c r="K8" s="76">
        <f t="shared" ca="1" si="1"/>
        <v>2438.7383460334531</v>
      </c>
      <c r="L8" s="102">
        <f t="shared" ca="1" si="2"/>
        <v>0.23814628147413242</v>
      </c>
    </row>
    <row r="9" spans="1:12" x14ac:dyDescent="0.25">
      <c r="A9" s="80" t="s">
        <v>242</v>
      </c>
      <c r="B9" s="75" t="s">
        <v>85</v>
      </c>
      <c r="C9" s="75" t="s">
        <v>140</v>
      </c>
      <c r="D9" s="75" t="s">
        <v>29</v>
      </c>
      <c r="E9" s="75" t="s">
        <v>170</v>
      </c>
      <c r="F9" s="75" t="s">
        <v>9</v>
      </c>
      <c r="G9" s="75" t="s">
        <v>239</v>
      </c>
      <c r="H9" s="93">
        <f>SUMIF(AuxInyeccionesSING!$B$2:$B$143,B9,AuxInyeccionesSING!$C$2:$C$143)</f>
        <v>4680.443999999994</v>
      </c>
      <c r="I9" s="101">
        <f ca="1">VLOOKUP(B9,AuxPartFluGWh!$B$4:$S$95,MATCH(E9,AuxPartFluGWh!$C$3:$S$3,0)+1,FALSE)/H9</f>
        <v>5.4083213221061438E-2</v>
      </c>
      <c r="J9" s="91">
        <f t="shared" ca="1" si="0"/>
        <v>0.22485667743435106</v>
      </c>
      <c r="K9" s="76">
        <f t="shared" ca="1" si="1"/>
        <v>1052.4290867575426</v>
      </c>
      <c r="L9" s="102">
        <f t="shared" ref="L9" ca="1" si="3">SUM(I9:I13)</f>
        <v>0.24052304711676406</v>
      </c>
    </row>
    <row r="10" spans="1:12" s="63" customFormat="1" x14ac:dyDescent="0.25">
      <c r="A10" s="80" t="s">
        <v>242</v>
      </c>
      <c r="B10" s="75" t="s">
        <v>85</v>
      </c>
      <c r="C10" s="75" t="s">
        <v>140</v>
      </c>
      <c r="D10" s="75" t="s">
        <v>29</v>
      </c>
      <c r="E10" s="75" t="s">
        <v>158</v>
      </c>
      <c r="F10" s="75" t="s">
        <v>3</v>
      </c>
      <c r="G10" s="75" t="s">
        <v>239</v>
      </c>
      <c r="H10" s="93">
        <f>SUMIF(AuxInyeccionesSING!$B$2:$B$143,B10,AuxInyeccionesSING!$C$2:$C$143)</f>
        <v>4680.443999999994</v>
      </c>
      <c r="I10" s="101">
        <f ca="1">VLOOKUP(B10,AuxPartFluGWh!$B$4:$S$95,MATCH(E10,AuxPartFluGWh!$C$3:$S$3,0)+1,FALSE)/H10</f>
        <v>4.0269712668875329E-2</v>
      </c>
      <c r="J10" s="91">
        <f t="shared" ca="1" si="0"/>
        <v>0.16742558832345925</v>
      </c>
      <c r="K10" s="76">
        <f t="shared" ca="1" si="1"/>
        <v>783.62609031500392</v>
      </c>
      <c r="L10" s="102">
        <f t="shared" ref="L10:L38" ca="1" si="4">L9</f>
        <v>0.24052304711676406</v>
      </c>
    </row>
    <row r="11" spans="1:12" s="63" customFormat="1" x14ac:dyDescent="0.25">
      <c r="A11" s="80" t="s">
        <v>242</v>
      </c>
      <c r="B11" s="75" t="s">
        <v>85</v>
      </c>
      <c r="C11" s="75" t="s">
        <v>140</v>
      </c>
      <c r="D11" s="75" t="s">
        <v>29</v>
      </c>
      <c r="E11" s="75" t="s">
        <v>156</v>
      </c>
      <c r="F11" s="75" t="s">
        <v>5</v>
      </c>
      <c r="G11" s="75" t="s">
        <v>239</v>
      </c>
      <c r="H11" s="93">
        <f>SUMIF(AuxInyeccionesSING!$B$2:$B$143,B11,AuxInyeccionesSING!$C$2:$C$143)</f>
        <v>4680.443999999994</v>
      </c>
      <c r="I11" s="101">
        <f ca="1">VLOOKUP(B11,AuxPartFluGWh!$B$4:$S$95,MATCH(E11,AuxPartFluGWh!$C$3:$S$3,0)+1,FALSE)/H11</f>
        <v>8.6149539285605898E-4</v>
      </c>
      <c r="J11" s="91">
        <f t="shared" ca="1" si="0"/>
        <v>3.5817581856837128E-3</v>
      </c>
      <c r="K11" s="76">
        <f t="shared" ca="1" si="1"/>
        <v>16.764218609634199</v>
      </c>
      <c r="L11" s="102">
        <f t="shared" ca="1" si="4"/>
        <v>0.24052304711676406</v>
      </c>
    </row>
    <row r="12" spans="1:12" s="63" customFormat="1" x14ac:dyDescent="0.25">
      <c r="A12" s="80" t="s">
        <v>242</v>
      </c>
      <c r="B12" s="75" t="s">
        <v>85</v>
      </c>
      <c r="C12" s="75" t="s">
        <v>140</v>
      </c>
      <c r="D12" s="75" t="s">
        <v>29</v>
      </c>
      <c r="E12" s="75" t="s">
        <v>247</v>
      </c>
      <c r="F12" s="75" t="s">
        <v>6</v>
      </c>
      <c r="G12" s="75" t="s">
        <v>239</v>
      </c>
      <c r="H12" s="93">
        <f>SUMIF(AuxInyeccionesSING!$B$2:$B$143,B12,AuxInyeccionesSING!$C$2:$C$143)</f>
        <v>4680.443999999994</v>
      </c>
      <c r="I12" s="101">
        <f ca="1">VLOOKUP(B12,AuxPartFluGWh!$B$4:$S$95,MATCH(E12,AuxPartFluGWh!$C$3:$S$3,0)+1,FALSE)/H12</f>
        <v>1.2388995274524786E-2</v>
      </c>
      <c r="J12" s="91">
        <f t="shared" ca="1" si="0"/>
        <v>5.1508557799496188E-2</v>
      </c>
      <c r="K12" s="76">
        <f t="shared" ca="1" si="1"/>
        <v>241.08292030130482</v>
      </c>
      <c r="L12" s="102">
        <f t="shared" ca="1" si="4"/>
        <v>0.24052304711676406</v>
      </c>
    </row>
    <row r="13" spans="1:12" s="63" customFormat="1" x14ac:dyDescent="0.25">
      <c r="A13" s="80" t="s">
        <v>242</v>
      </c>
      <c r="B13" s="75" t="s">
        <v>85</v>
      </c>
      <c r="C13" s="75" t="s">
        <v>140</v>
      </c>
      <c r="D13" s="75" t="s">
        <v>29</v>
      </c>
      <c r="E13" s="75" t="s">
        <v>248</v>
      </c>
      <c r="F13" s="75" t="s">
        <v>10</v>
      </c>
      <c r="G13" s="75" t="s">
        <v>239</v>
      </c>
      <c r="H13" s="93">
        <f>SUMIF(AuxInyeccionesSING!$B$2:$B$143,B13,AuxInyeccionesSING!$C$2:$C$143)</f>
        <v>4680.443999999994</v>
      </c>
      <c r="I13" s="101">
        <f ca="1">VLOOKUP(B13,AuxPartFluGWh!$B$4:$S$95,MATCH(E13,AuxPartFluGWh!$C$3:$S$3,0)+1,FALSE)/H13</f>
        <v>0.13291963055944644</v>
      </c>
      <c r="J13" s="91">
        <f t="shared" ca="1" si="0"/>
        <v>0.55262741825700978</v>
      </c>
      <c r="K13" s="76">
        <f t="shared" ca="1" si="1"/>
        <v>2586.5416840165085</v>
      </c>
      <c r="L13" s="102">
        <f t="shared" ca="1" si="4"/>
        <v>0.24052304711676406</v>
      </c>
    </row>
    <row r="14" spans="1:12" x14ac:dyDescent="0.25">
      <c r="A14" s="80" t="s">
        <v>242</v>
      </c>
      <c r="B14" s="75" t="s">
        <v>113</v>
      </c>
      <c r="C14" s="75" t="s">
        <v>141</v>
      </c>
      <c r="D14" s="75" t="s">
        <v>29</v>
      </c>
      <c r="E14" s="75" t="s">
        <v>170</v>
      </c>
      <c r="F14" s="75" t="s">
        <v>9</v>
      </c>
      <c r="G14" s="75" t="s">
        <v>239</v>
      </c>
      <c r="H14" s="93">
        <f>SUMIF(AuxInyeccionesSING!$B$2:$B$143,B14,AuxInyeccionesSING!$C$2:$C$143)</f>
        <v>1481.349285714286</v>
      </c>
      <c r="I14" s="101">
        <f ca="1">VLOOKUP(B14,AuxPartFluGWh!$B$4:$S$95,MATCH(E14,AuxPartFluGWh!$C$3:$S$3,0)+1,FALSE)/H14</f>
        <v>4.5815194697078745E-2</v>
      </c>
      <c r="J14" s="91">
        <f t="shared" ca="1" si="0"/>
        <v>0.20395552786780183</v>
      </c>
      <c r="K14" s="76">
        <f t="shared" ca="1" si="1"/>
        <v>302.12937552444839</v>
      </c>
      <c r="L14" s="102">
        <f t="shared" ref="L14" ca="1" si="5">SUM(I14:I18)</f>
        <v>0.22463325792657532</v>
      </c>
    </row>
    <row r="15" spans="1:12" s="63" customFormat="1" x14ac:dyDescent="0.25">
      <c r="A15" s="80" t="s">
        <v>242</v>
      </c>
      <c r="B15" s="75" t="s">
        <v>113</v>
      </c>
      <c r="C15" s="75" t="s">
        <v>141</v>
      </c>
      <c r="D15" s="75" t="s">
        <v>29</v>
      </c>
      <c r="E15" s="75" t="s">
        <v>158</v>
      </c>
      <c r="F15" s="75" t="s">
        <v>3</v>
      </c>
      <c r="G15" s="75" t="s">
        <v>239</v>
      </c>
      <c r="H15" s="93">
        <f>SUMIF(AuxInyeccionesSING!$B$2:$B$143,B15,AuxInyeccionesSING!$C$2:$C$143)</f>
        <v>1481.349285714286</v>
      </c>
      <c r="I15" s="101">
        <f ca="1">VLOOKUP(B15,AuxPartFluGWh!$B$4:$S$95,MATCH(E15,AuxPartFluGWh!$C$3:$S$3,0)+1,FALSE)/H15</f>
        <v>3.6567728727587692E-2</v>
      </c>
      <c r="J15" s="91">
        <f t="shared" ca="1" si="0"/>
        <v>0.16278857843721606</v>
      </c>
      <c r="K15" s="76">
        <f t="shared" ca="1" si="1"/>
        <v>241.14674439041403</v>
      </c>
      <c r="L15" s="102">
        <f t="shared" ref="L15" ca="1" si="6">L14</f>
        <v>0.22463325792657532</v>
      </c>
    </row>
    <row r="16" spans="1:12" s="63" customFormat="1" x14ac:dyDescent="0.25">
      <c r="A16" s="80" t="s">
        <v>242</v>
      </c>
      <c r="B16" s="75" t="s">
        <v>113</v>
      </c>
      <c r="C16" s="75" t="s">
        <v>141</v>
      </c>
      <c r="D16" s="75" t="s">
        <v>29</v>
      </c>
      <c r="E16" s="75" t="s">
        <v>156</v>
      </c>
      <c r="F16" s="75" t="s">
        <v>5</v>
      </c>
      <c r="G16" s="75" t="s">
        <v>239</v>
      </c>
      <c r="H16" s="93">
        <f>SUMIF(AuxInyeccionesSING!$B$2:$B$143,B16,AuxInyeccionesSING!$C$2:$C$143)</f>
        <v>1481.349285714286</v>
      </c>
      <c r="I16" s="101">
        <f ca="1">VLOOKUP(B16,AuxPartFluGWh!$B$4:$S$95,MATCH(E16,AuxPartFluGWh!$C$3:$S$3,0)+1,FALSE)/H16</f>
        <v>8.9598930554413896E-4</v>
      </c>
      <c r="J16" s="91">
        <f t="shared" ca="1" si="0"/>
        <v>3.9886760928206201E-3</v>
      </c>
      <c r="K16" s="76">
        <f t="shared" ca="1" si="1"/>
        <v>5.9086224810454748</v>
      </c>
      <c r="L16" s="102">
        <f t="shared" ca="1" si="4"/>
        <v>0.22463325792657532</v>
      </c>
    </row>
    <row r="17" spans="1:12" s="63" customFormat="1" x14ac:dyDescent="0.25">
      <c r="A17" s="80" t="s">
        <v>242</v>
      </c>
      <c r="B17" s="75" t="s">
        <v>113</v>
      </c>
      <c r="C17" s="75" t="s">
        <v>141</v>
      </c>
      <c r="D17" s="75" t="s">
        <v>29</v>
      </c>
      <c r="E17" s="75" t="s">
        <v>247</v>
      </c>
      <c r="F17" s="75" t="s">
        <v>6</v>
      </c>
      <c r="G17" s="75" t="s">
        <v>239</v>
      </c>
      <c r="H17" s="93">
        <f>SUMIF(AuxInyeccionesSING!$B$2:$B$143,B17,AuxInyeccionesSING!$C$2:$C$143)</f>
        <v>1481.349285714286</v>
      </c>
      <c r="I17" s="101">
        <f ca="1">VLOOKUP(B17,AuxPartFluGWh!$B$4:$S$95,MATCH(E17,AuxPartFluGWh!$C$3:$S$3,0)+1,FALSE)/H17</f>
        <v>1.5652535239365863E-2</v>
      </c>
      <c r="J17" s="91">
        <f t="shared" ca="1" si="0"/>
        <v>6.9680399883093547E-2</v>
      </c>
      <c r="K17" s="76">
        <f t="shared" ca="1" si="1"/>
        <v>103.22101059510645</v>
      </c>
      <c r="L17" s="102">
        <f t="shared" ca="1" si="4"/>
        <v>0.22463325792657532</v>
      </c>
    </row>
    <row r="18" spans="1:12" s="63" customFormat="1" x14ac:dyDescent="0.25">
      <c r="A18" s="80" t="s">
        <v>242</v>
      </c>
      <c r="B18" s="75" t="s">
        <v>113</v>
      </c>
      <c r="C18" s="75" t="s">
        <v>141</v>
      </c>
      <c r="D18" s="75" t="s">
        <v>29</v>
      </c>
      <c r="E18" s="75" t="s">
        <v>248</v>
      </c>
      <c r="F18" s="75" t="s">
        <v>10</v>
      </c>
      <c r="G18" s="75" t="s">
        <v>239</v>
      </c>
      <c r="H18" s="93">
        <f>SUMIF(AuxInyeccionesSING!$B$2:$B$143,B18,AuxInyeccionesSING!$C$2:$C$143)</f>
        <v>1481.349285714286</v>
      </c>
      <c r="I18" s="101">
        <f ca="1">VLOOKUP(B18,AuxPartFluGWh!$B$4:$S$95,MATCH(E18,AuxPartFluGWh!$C$3:$S$3,0)+1,FALSE)/H18</f>
        <v>0.12570180995699887</v>
      </c>
      <c r="J18" s="91">
        <f t="shared" ca="1" si="0"/>
        <v>0.55958681771906793</v>
      </c>
      <c r="K18" s="76">
        <f t="shared" ca="1" si="1"/>
        <v>828.94353272327169</v>
      </c>
      <c r="L18" s="102">
        <f t="shared" ca="1" si="4"/>
        <v>0.22463325792657532</v>
      </c>
    </row>
    <row r="19" spans="1:12" x14ac:dyDescent="0.25">
      <c r="A19" s="80" t="s">
        <v>242</v>
      </c>
      <c r="B19" s="75" t="s">
        <v>116</v>
      </c>
      <c r="C19" s="75" t="s">
        <v>140</v>
      </c>
      <c r="D19" s="75" t="s">
        <v>29</v>
      </c>
      <c r="E19" s="75" t="s">
        <v>170</v>
      </c>
      <c r="F19" s="75" t="s">
        <v>9</v>
      </c>
      <c r="G19" s="75" t="s">
        <v>239</v>
      </c>
      <c r="H19" s="93">
        <f>SUMIF(AuxInyeccionesSING!$B$2:$B$143,B19,AuxInyeccionesSING!$C$2:$C$143)</f>
        <v>4367.8040000000019</v>
      </c>
      <c r="I19" s="101">
        <f ca="1">VLOOKUP(B19,AuxPartFluGWh!$B$4:$S$95,MATCH(E19,AuxPartFluGWh!$C$3:$S$3,0)+1,FALSE)/H19</f>
        <v>5.4462302041608728E-2</v>
      </c>
      <c r="J19" s="91">
        <f t="shared" ca="1" si="0"/>
        <v>0.22523611863706366</v>
      </c>
      <c r="K19" s="76">
        <f t="shared" ca="1" si="1"/>
        <v>983.7872199274417</v>
      </c>
      <c r="L19" s="102">
        <f t="shared" ref="L19" ca="1" si="7">SUM(I19:I23)</f>
        <v>0.24180092594015559</v>
      </c>
    </row>
    <row r="20" spans="1:12" s="63" customFormat="1" x14ac:dyDescent="0.25">
      <c r="A20" s="80" t="s">
        <v>242</v>
      </c>
      <c r="B20" s="75" t="s">
        <v>116</v>
      </c>
      <c r="C20" s="75" t="s">
        <v>140</v>
      </c>
      <c r="D20" s="75" t="s">
        <v>29</v>
      </c>
      <c r="E20" s="75" t="s">
        <v>158</v>
      </c>
      <c r="F20" s="75" t="s">
        <v>3</v>
      </c>
      <c r="G20" s="75" t="s">
        <v>239</v>
      </c>
      <c r="H20" s="93">
        <f>SUMIF(AuxInyeccionesSING!$B$2:$B$143,B20,AuxInyeccionesSING!$C$2:$C$143)</f>
        <v>4367.8040000000019</v>
      </c>
      <c r="I20" s="101">
        <f ca="1">VLOOKUP(B20,AuxPartFluGWh!$B$4:$S$95,MATCH(E20,AuxPartFluGWh!$C$3:$S$3,0)+1,FALSE)/H20</f>
        <v>4.0366940129653445E-2</v>
      </c>
      <c r="J20" s="91">
        <f t="shared" ca="1" si="0"/>
        <v>0.16694286828183627</v>
      </c>
      <c r="K20" s="76">
        <f t="shared" ca="1" si="1"/>
        <v>729.17372785287796</v>
      </c>
      <c r="L20" s="102">
        <f t="shared" ref="L20" ca="1" si="8">L19</f>
        <v>0.24180092594015559</v>
      </c>
    </row>
    <row r="21" spans="1:12" s="63" customFormat="1" x14ac:dyDescent="0.25">
      <c r="A21" s="80" t="s">
        <v>242</v>
      </c>
      <c r="B21" s="75" t="s">
        <v>116</v>
      </c>
      <c r="C21" s="75" t="s">
        <v>140</v>
      </c>
      <c r="D21" s="75" t="s">
        <v>29</v>
      </c>
      <c r="E21" s="75" t="s">
        <v>156</v>
      </c>
      <c r="F21" s="75" t="s">
        <v>5</v>
      </c>
      <c r="G21" s="75" t="s">
        <v>239</v>
      </c>
      <c r="H21" s="93">
        <f>SUMIF(AuxInyeccionesSING!$B$2:$B$143,B21,AuxInyeccionesSING!$C$2:$C$143)</f>
        <v>4367.8040000000019</v>
      </c>
      <c r="I21" s="101">
        <f ca="1">VLOOKUP(B21,AuxPartFluGWh!$B$4:$S$95,MATCH(E21,AuxPartFluGWh!$C$3:$S$3,0)+1,FALSE)/H21</f>
        <v>8.7111808312517161E-4</v>
      </c>
      <c r="J21" s="91">
        <f t="shared" ca="1" si="0"/>
        <v>3.6026250922660593E-3</v>
      </c>
      <c r="K21" s="76">
        <f t="shared" ca="1" si="1"/>
        <v>15.73556028850007</v>
      </c>
      <c r="L21" s="102">
        <f t="shared" ca="1" si="4"/>
        <v>0.24180092594015559</v>
      </c>
    </row>
    <row r="22" spans="1:12" s="63" customFormat="1" x14ac:dyDescent="0.25">
      <c r="A22" s="80" t="s">
        <v>242</v>
      </c>
      <c r="B22" s="75" t="s">
        <v>116</v>
      </c>
      <c r="C22" s="75" t="s">
        <v>140</v>
      </c>
      <c r="D22" s="75" t="s">
        <v>29</v>
      </c>
      <c r="E22" s="75" t="s">
        <v>247</v>
      </c>
      <c r="F22" s="75" t="s">
        <v>6</v>
      </c>
      <c r="G22" s="75" t="s">
        <v>239</v>
      </c>
      <c r="H22" s="93">
        <f>SUMIF(AuxInyeccionesSING!$B$2:$B$143,B22,AuxInyeccionesSING!$C$2:$C$143)</f>
        <v>4367.8040000000019</v>
      </c>
      <c r="I22" s="101">
        <f ca="1">VLOOKUP(B22,AuxPartFluGWh!$B$4:$S$95,MATCH(E22,AuxPartFluGWh!$C$3:$S$3,0)+1,FALSE)/H22</f>
        <v>1.2330340006198292E-2</v>
      </c>
      <c r="J22" s="91">
        <f t="shared" ca="1" si="0"/>
        <v>5.0993766703978559E-2</v>
      </c>
      <c r="K22" s="76">
        <f t="shared" ca="1" si="1"/>
        <v>222.73077818470446</v>
      </c>
      <c r="L22" s="102">
        <f t="shared" ca="1" si="4"/>
        <v>0.24180092594015559</v>
      </c>
    </row>
    <row r="23" spans="1:12" s="63" customFormat="1" x14ac:dyDescent="0.25">
      <c r="A23" s="80" t="s">
        <v>242</v>
      </c>
      <c r="B23" s="75" t="s">
        <v>116</v>
      </c>
      <c r="C23" s="75" t="s">
        <v>140</v>
      </c>
      <c r="D23" s="75" t="s">
        <v>29</v>
      </c>
      <c r="E23" s="75" t="s">
        <v>248</v>
      </c>
      <c r="F23" s="75" t="s">
        <v>10</v>
      </c>
      <c r="G23" s="75" t="s">
        <v>239</v>
      </c>
      <c r="H23" s="93">
        <f>SUMIF(AuxInyeccionesSING!$B$2:$B$143,B23,AuxInyeccionesSING!$C$2:$C$143)</f>
        <v>4367.8040000000019</v>
      </c>
      <c r="I23" s="101">
        <f ca="1">VLOOKUP(B23,AuxPartFluGWh!$B$4:$S$95,MATCH(E23,AuxPartFluGWh!$C$3:$S$3,0)+1,FALSE)/H23</f>
        <v>0.13377022567956995</v>
      </c>
      <c r="J23" s="91">
        <f t="shared" ca="1" si="0"/>
        <v>0.55322462128485539</v>
      </c>
      <c r="K23" s="76">
        <f t="shared" ca="1" si="1"/>
        <v>2416.3767137464774</v>
      </c>
      <c r="L23" s="102">
        <f t="shared" ca="1" si="4"/>
        <v>0.24180092594015559</v>
      </c>
    </row>
    <row r="24" spans="1:12" x14ac:dyDescent="0.25">
      <c r="A24" s="80" t="s">
        <v>242</v>
      </c>
      <c r="B24" s="75" t="s">
        <v>117</v>
      </c>
      <c r="C24" s="75" t="s">
        <v>140</v>
      </c>
      <c r="D24" s="75" t="s">
        <v>29</v>
      </c>
      <c r="E24" s="75" t="s">
        <v>170</v>
      </c>
      <c r="F24" s="75" t="s">
        <v>9</v>
      </c>
      <c r="G24" s="75" t="s">
        <v>239</v>
      </c>
      <c r="H24" s="93">
        <f>SUMIF(AuxInyeccionesSING!$B$2:$B$143,B24,AuxInyeccionesSING!$C$2:$C$143)</f>
        <v>4392.1959999999981</v>
      </c>
      <c r="I24" s="101">
        <f ca="1">VLOOKUP(B24,AuxPartFluGWh!$B$4:$S$95,MATCH(E24,AuxPartFluGWh!$C$3:$S$3,0)+1,FALSE)/H24</f>
        <v>5.3979397686999893E-2</v>
      </c>
      <c r="J24" s="91">
        <f t="shared" ca="1" si="0"/>
        <v>0.2265102016701602</v>
      </c>
      <c r="K24" s="76">
        <f t="shared" ca="1" si="1"/>
        <v>994.87720173487048</v>
      </c>
      <c r="L24" s="102">
        <f t="shared" ref="L24" ca="1" si="9">SUM(I24:I28)</f>
        <v>0.2383089030382996</v>
      </c>
    </row>
    <row r="25" spans="1:12" s="63" customFormat="1" x14ac:dyDescent="0.25">
      <c r="A25" s="80" t="s">
        <v>242</v>
      </c>
      <c r="B25" s="75" t="s">
        <v>117</v>
      </c>
      <c r="C25" s="75" t="s">
        <v>140</v>
      </c>
      <c r="D25" s="75" t="s">
        <v>29</v>
      </c>
      <c r="E25" s="75" t="s">
        <v>158</v>
      </c>
      <c r="F25" s="75" t="s">
        <v>3</v>
      </c>
      <c r="G25" s="75" t="s">
        <v>239</v>
      </c>
      <c r="H25" s="93">
        <f>SUMIF(AuxInyeccionesSING!$B$2:$B$143,B25,AuxInyeccionesSING!$C$2:$C$143)</f>
        <v>4392.1959999999981</v>
      </c>
      <c r="I25" s="101">
        <f ca="1">VLOOKUP(B25,AuxPartFluGWh!$B$4:$S$95,MATCH(E25,AuxPartFluGWh!$C$3:$S$3,0)+1,FALSE)/H25</f>
        <v>4.0159833263608738E-2</v>
      </c>
      <c r="J25" s="91">
        <f t="shared" ca="1" si="0"/>
        <v>0.16852007101536817</v>
      </c>
      <c r="K25" s="76">
        <f t="shared" ca="1" si="1"/>
        <v>740.1731818334157</v>
      </c>
      <c r="L25" s="102">
        <f t="shared" ref="L25" ca="1" si="10">L24</f>
        <v>0.2383089030382996</v>
      </c>
    </row>
    <row r="26" spans="1:12" s="63" customFormat="1" x14ac:dyDescent="0.25">
      <c r="A26" s="80" t="s">
        <v>242</v>
      </c>
      <c r="B26" s="75" t="s">
        <v>117</v>
      </c>
      <c r="C26" s="75" t="s">
        <v>140</v>
      </c>
      <c r="D26" s="75" t="s">
        <v>29</v>
      </c>
      <c r="E26" s="75" t="s">
        <v>156</v>
      </c>
      <c r="F26" s="75" t="s">
        <v>5</v>
      </c>
      <c r="G26" s="75" t="s">
        <v>239</v>
      </c>
      <c r="H26" s="93">
        <f>SUMIF(AuxInyeccionesSING!$B$2:$B$143,B26,AuxInyeccionesSING!$C$2:$C$143)</f>
        <v>4392.1959999999981</v>
      </c>
      <c r="I26" s="101">
        <f ca="1">VLOOKUP(B26,AuxPartFluGWh!$B$4:$S$95,MATCH(E26,AuxPartFluGWh!$C$3:$S$3,0)+1,FALSE)/H26</f>
        <v>8.6055994996643754E-4</v>
      </c>
      <c r="J26" s="91">
        <f t="shared" ca="1" si="0"/>
        <v>3.6111112048051912E-3</v>
      </c>
      <c r="K26" s="76">
        <f t="shared" ca="1" si="1"/>
        <v>15.860708189300535</v>
      </c>
      <c r="L26" s="102">
        <f t="shared" ca="1" si="4"/>
        <v>0.2383089030382996</v>
      </c>
    </row>
    <row r="27" spans="1:12" s="63" customFormat="1" x14ac:dyDescent="0.25">
      <c r="A27" s="80" t="s">
        <v>242</v>
      </c>
      <c r="B27" s="75" t="s">
        <v>117</v>
      </c>
      <c r="C27" s="75" t="s">
        <v>140</v>
      </c>
      <c r="D27" s="75" t="s">
        <v>29</v>
      </c>
      <c r="E27" s="75" t="s">
        <v>247</v>
      </c>
      <c r="F27" s="75" t="s">
        <v>6</v>
      </c>
      <c r="G27" s="75" t="s">
        <v>239</v>
      </c>
      <c r="H27" s="93">
        <f>SUMIF(AuxInyeccionesSING!$B$2:$B$143,B27,AuxInyeccionesSING!$C$2:$C$143)</f>
        <v>4392.1959999999981</v>
      </c>
      <c r="I27" s="101">
        <f ca="1">VLOOKUP(B27,AuxPartFluGWh!$B$4:$S$95,MATCH(E27,AuxPartFluGWh!$C$3:$S$3,0)+1,FALSE)/H27</f>
        <v>1.1850460445885058E-2</v>
      </c>
      <c r="J27" s="91">
        <f t="shared" ca="1" si="0"/>
        <v>4.972730894565245E-2</v>
      </c>
      <c r="K27" s="76">
        <f t="shared" ca="1" si="1"/>
        <v>218.4120874418588</v>
      </c>
      <c r="L27" s="102">
        <f t="shared" ca="1" si="4"/>
        <v>0.2383089030382996</v>
      </c>
    </row>
    <row r="28" spans="1:12" s="63" customFormat="1" x14ac:dyDescent="0.25">
      <c r="A28" s="80" t="s">
        <v>242</v>
      </c>
      <c r="B28" s="75" t="s">
        <v>117</v>
      </c>
      <c r="C28" s="75" t="s">
        <v>140</v>
      </c>
      <c r="D28" s="75" t="s">
        <v>29</v>
      </c>
      <c r="E28" s="75" t="s">
        <v>248</v>
      </c>
      <c r="F28" s="75" t="s">
        <v>10</v>
      </c>
      <c r="G28" s="75" t="s">
        <v>239</v>
      </c>
      <c r="H28" s="93">
        <f>SUMIF(AuxInyeccionesSING!$B$2:$B$143,B28,AuxInyeccionesSING!$C$2:$C$143)</f>
        <v>4392.1959999999981</v>
      </c>
      <c r="I28" s="101">
        <f ca="1">VLOOKUP(B28,AuxPartFluGWh!$B$4:$S$95,MATCH(E28,AuxPartFluGWh!$C$3:$S$3,0)+1,FALSE)/H28</f>
        <v>0.13145865169183946</v>
      </c>
      <c r="J28" s="91">
        <f t="shared" ca="1" si="0"/>
        <v>0.55163130716401387</v>
      </c>
      <c r="K28" s="76">
        <f t="shared" ca="1" si="1"/>
        <v>2422.8728208005518</v>
      </c>
      <c r="L28" s="102">
        <f t="shared" ca="1" si="4"/>
        <v>0.2383089030382996</v>
      </c>
    </row>
    <row r="29" spans="1:12" x14ac:dyDescent="0.25">
      <c r="A29" s="80" t="s">
        <v>242</v>
      </c>
      <c r="B29" s="75" t="s">
        <v>120</v>
      </c>
      <c r="C29" s="75" t="s">
        <v>142</v>
      </c>
      <c r="D29" s="75" t="s">
        <v>29</v>
      </c>
      <c r="E29" s="75" t="s">
        <v>170</v>
      </c>
      <c r="F29" s="75" t="s">
        <v>9</v>
      </c>
      <c r="G29" s="75" t="s">
        <v>239</v>
      </c>
      <c r="H29" s="93">
        <f>SUMIF(AuxInyeccionesSING!$B$2:$B$143,B29,AuxInyeccionesSING!$C$2:$C$143)</f>
        <v>565.89199999999971</v>
      </c>
      <c r="I29" s="101">
        <f ca="1">VLOOKUP(B29,AuxPartFluGWh!$B$4:$S$95,MATCH(E29,AuxPartFluGWh!$C$3:$S$3,0)+1,FALSE)/H29</f>
        <v>5.4253688874453698E-2</v>
      </c>
      <c r="J29" s="91">
        <f t="shared" ca="1" si="0"/>
        <v>0.22585131879236495</v>
      </c>
      <c r="K29" s="76">
        <f t="shared" ca="1" si="1"/>
        <v>127.80745449404893</v>
      </c>
      <c r="L29" s="102">
        <f t="shared" ref="L29" ca="1" si="11">SUM(I29:I33)</f>
        <v>0.24021860560544922</v>
      </c>
    </row>
    <row r="30" spans="1:12" s="63" customFormat="1" x14ac:dyDescent="0.25">
      <c r="A30" s="80" t="s">
        <v>242</v>
      </c>
      <c r="B30" s="75" t="s">
        <v>120</v>
      </c>
      <c r="C30" s="75" t="s">
        <v>142</v>
      </c>
      <c r="D30" s="75" t="s">
        <v>29</v>
      </c>
      <c r="E30" s="75" t="s">
        <v>158</v>
      </c>
      <c r="F30" s="75" t="s">
        <v>3</v>
      </c>
      <c r="G30" s="75" t="s">
        <v>239</v>
      </c>
      <c r="H30" s="93">
        <f>SUMIF(AuxInyeccionesSING!$B$2:$B$143,B30,AuxInyeccionesSING!$C$2:$C$143)</f>
        <v>565.89199999999971</v>
      </c>
      <c r="I30" s="101">
        <f ca="1">VLOOKUP(B30,AuxPartFluGWh!$B$4:$S$95,MATCH(E30,AuxPartFluGWh!$C$3:$S$3,0)+1,FALSE)/H30</f>
        <v>4.02884053680325E-2</v>
      </c>
      <c r="J30" s="91">
        <f t="shared" ca="1" si="0"/>
        <v>0.16771559083231385</v>
      </c>
      <c r="K30" s="76">
        <f t="shared" ca="1" si="1"/>
        <v>94.908911127279708</v>
      </c>
      <c r="L30" s="102">
        <f t="shared" ref="L30" ca="1" si="12">L29</f>
        <v>0.24021860560544922</v>
      </c>
    </row>
    <row r="31" spans="1:12" s="63" customFormat="1" x14ac:dyDescent="0.25">
      <c r="A31" s="80" t="s">
        <v>242</v>
      </c>
      <c r="B31" s="75" t="s">
        <v>120</v>
      </c>
      <c r="C31" s="75" t="s">
        <v>142</v>
      </c>
      <c r="D31" s="75" t="s">
        <v>29</v>
      </c>
      <c r="E31" s="75" t="s">
        <v>156</v>
      </c>
      <c r="F31" s="75" t="s">
        <v>5</v>
      </c>
      <c r="G31" s="75" t="s">
        <v>239</v>
      </c>
      <c r="H31" s="93">
        <f>SUMIF(AuxInyeccionesSING!$B$2:$B$143,B31,AuxInyeccionesSING!$C$2:$C$143)</f>
        <v>565.89199999999971</v>
      </c>
      <c r="I31" s="101">
        <f ca="1">VLOOKUP(B31,AuxPartFluGWh!$B$4:$S$95,MATCH(E31,AuxPartFluGWh!$C$3:$S$3,0)+1,FALSE)/H31</f>
        <v>8.6382969127104571E-4</v>
      </c>
      <c r="J31" s="91">
        <f t="shared" ca="1" si="0"/>
        <v>3.5960149260455547E-3</v>
      </c>
      <c r="K31" s="76">
        <f t="shared" ca="1" si="1"/>
        <v>2.03495607852977</v>
      </c>
      <c r="L31" s="102">
        <f t="shared" ca="1" si="4"/>
        <v>0.24021860560544922</v>
      </c>
    </row>
    <row r="32" spans="1:12" s="63" customFormat="1" x14ac:dyDescent="0.25">
      <c r="A32" s="80" t="s">
        <v>242</v>
      </c>
      <c r="B32" s="75" t="s">
        <v>120</v>
      </c>
      <c r="C32" s="75" t="s">
        <v>142</v>
      </c>
      <c r="D32" s="75" t="s">
        <v>29</v>
      </c>
      <c r="E32" s="75" t="s">
        <v>247</v>
      </c>
      <c r="F32" s="75" t="s">
        <v>6</v>
      </c>
      <c r="G32" s="75" t="s">
        <v>239</v>
      </c>
      <c r="H32" s="93">
        <f>SUMIF(AuxInyeccionesSING!$B$2:$B$143,B32,AuxInyeccionesSING!$C$2:$C$143)</f>
        <v>565.89199999999971</v>
      </c>
      <c r="I32" s="101">
        <f ca="1">VLOOKUP(B32,AuxPartFluGWh!$B$4:$S$95,MATCH(E32,AuxPartFluGWh!$C$3:$S$3,0)+1,FALSE)/H32</f>
        <v>1.2134135758505766E-2</v>
      </c>
      <c r="J32" s="91">
        <f t="shared" ca="1" si="0"/>
        <v>5.0512888990937137E-2</v>
      </c>
      <c r="K32" s="76">
        <f t="shared" ca="1" si="1"/>
        <v>28.584839776859383</v>
      </c>
      <c r="L32" s="102">
        <f t="shared" ca="1" si="4"/>
        <v>0.24021860560544922</v>
      </c>
    </row>
    <row r="33" spans="1:12" s="63" customFormat="1" x14ac:dyDescent="0.25">
      <c r="A33" s="80" t="s">
        <v>242</v>
      </c>
      <c r="B33" s="75" t="s">
        <v>120</v>
      </c>
      <c r="C33" s="75" t="s">
        <v>142</v>
      </c>
      <c r="D33" s="75" t="s">
        <v>29</v>
      </c>
      <c r="E33" s="75" t="s">
        <v>248</v>
      </c>
      <c r="F33" s="75" t="s">
        <v>10</v>
      </c>
      <c r="G33" s="75" t="s">
        <v>239</v>
      </c>
      <c r="H33" s="93">
        <f>SUMIF(AuxInyeccionesSING!$B$2:$B$143,B33,AuxInyeccionesSING!$C$2:$C$143)</f>
        <v>565.89199999999971</v>
      </c>
      <c r="I33" s="101">
        <f ca="1">VLOOKUP(B33,AuxPartFluGWh!$B$4:$S$95,MATCH(E33,AuxPartFluGWh!$C$3:$S$3,0)+1,FALSE)/H33</f>
        <v>0.1326785459131862</v>
      </c>
      <c r="J33" s="91">
        <f t="shared" ca="1" si="0"/>
        <v>0.55232418645833847</v>
      </c>
      <c r="K33" s="76">
        <f t="shared" ca="1" si="1"/>
        <v>312.55583852328192</v>
      </c>
      <c r="L33" s="102">
        <f t="shared" ca="1" si="4"/>
        <v>0.24021860560544922</v>
      </c>
    </row>
    <row r="34" spans="1:12" x14ac:dyDescent="0.25">
      <c r="A34" s="80" t="s">
        <v>242</v>
      </c>
      <c r="B34" s="75" t="s">
        <v>135</v>
      </c>
      <c r="C34" s="75" t="s">
        <v>141</v>
      </c>
      <c r="D34" s="75" t="s">
        <v>153</v>
      </c>
      <c r="E34" s="75" t="s">
        <v>170</v>
      </c>
      <c r="F34" s="75" t="s">
        <v>9</v>
      </c>
      <c r="G34" s="75" t="s">
        <v>239</v>
      </c>
      <c r="H34" s="93">
        <f>SUMIF(AuxInyeccionesSING!$B$2:$B$143,B34,AuxInyeccionesSING!$C$2:$C$143)</f>
        <v>6751.6000357142857</v>
      </c>
      <c r="I34" s="101">
        <f ca="1">VLOOKUP(B34,AuxPartFluGWh!$B$4:$S$95,MATCH(E34,AuxPartFluGWh!$C$3:$S$3,0)+1,FALSE)/H34</f>
        <v>4.0160214246495818E-3</v>
      </c>
      <c r="J34" s="91">
        <f t="shared" ca="1" si="0"/>
        <v>7.6419895790449818E-2</v>
      </c>
      <c r="K34" s="76">
        <f t="shared" ca="1" si="1"/>
        <v>515.95657114808296</v>
      </c>
      <c r="L34" s="102">
        <f t="shared" ref="L34" ca="1" si="13">SUM(I34:I38)</f>
        <v>5.2552040055928256E-2</v>
      </c>
    </row>
    <row r="35" spans="1:12" s="63" customFormat="1" x14ac:dyDescent="0.25">
      <c r="A35" s="80" t="s">
        <v>242</v>
      </c>
      <c r="B35" s="75" t="s">
        <v>135</v>
      </c>
      <c r="C35" s="75" t="s">
        <v>141</v>
      </c>
      <c r="D35" s="75" t="s">
        <v>153</v>
      </c>
      <c r="E35" s="75" t="s">
        <v>158</v>
      </c>
      <c r="F35" s="75" t="s">
        <v>3</v>
      </c>
      <c r="G35" s="75" t="s">
        <v>239</v>
      </c>
      <c r="H35" s="93">
        <f>SUMIF(AuxInyeccionesSING!$B$2:$B$143,B35,AuxInyeccionesSING!$C$2:$C$143)</f>
        <v>6751.6000357142857</v>
      </c>
      <c r="I35" s="101">
        <f ca="1">VLOOKUP(B35,AuxPartFluGWh!$B$4:$S$95,MATCH(E35,AuxPartFluGWh!$C$3:$S$3,0)+1,FALSE)/H35</f>
        <v>5.8172977886297265E-3</v>
      </c>
      <c r="J35" s="91">
        <f t="shared" ca="1" si="0"/>
        <v>0.11069594600778</v>
      </c>
      <c r="K35" s="76">
        <f t="shared" ca="1" si="1"/>
        <v>747.37475301955408</v>
      </c>
      <c r="L35" s="102">
        <f t="shared" ref="L35" ca="1" si="14">L34</f>
        <v>5.2552040055928256E-2</v>
      </c>
    </row>
    <row r="36" spans="1:12" s="63" customFormat="1" x14ac:dyDescent="0.25">
      <c r="A36" s="80" t="s">
        <v>242</v>
      </c>
      <c r="B36" s="75" t="s">
        <v>135</v>
      </c>
      <c r="C36" s="75" t="s">
        <v>141</v>
      </c>
      <c r="D36" s="75" t="s">
        <v>153</v>
      </c>
      <c r="E36" s="75" t="s">
        <v>156</v>
      </c>
      <c r="F36" s="75" t="s">
        <v>5</v>
      </c>
      <c r="G36" s="75" t="s">
        <v>239</v>
      </c>
      <c r="H36" s="93">
        <f>SUMIF(AuxInyeccionesSING!$B$2:$B$143,B36,AuxInyeccionesSING!$C$2:$C$143)</f>
        <v>6751.6000357142857</v>
      </c>
      <c r="I36" s="101">
        <f ca="1">VLOOKUP(B36,AuxPartFluGWh!$B$4:$S$95,MATCH(E36,AuxPartFluGWh!$C$3:$S$3,0)+1,FALSE)/H36</f>
        <v>7.8986271818097932E-4</v>
      </c>
      <c r="J36" s="91">
        <f t="shared" ca="1" si="0"/>
        <v>1.5030105726445095E-2</v>
      </c>
      <c r="K36" s="76">
        <f t="shared" ca="1" si="1"/>
        <v>101.47726235945619</v>
      </c>
      <c r="L36" s="102">
        <f t="shared" ca="1" si="4"/>
        <v>5.2552040055928256E-2</v>
      </c>
    </row>
    <row r="37" spans="1:12" s="63" customFormat="1" x14ac:dyDescent="0.25">
      <c r="A37" s="80" t="s">
        <v>242</v>
      </c>
      <c r="B37" s="75" t="s">
        <v>135</v>
      </c>
      <c r="C37" s="75" t="s">
        <v>141</v>
      </c>
      <c r="D37" s="75" t="s">
        <v>153</v>
      </c>
      <c r="E37" s="75" t="s">
        <v>247</v>
      </c>
      <c r="F37" s="75" t="s">
        <v>6</v>
      </c>
      <c r="G37" s="75" t="s">
        <v>239</v>
      </c>
      <c r="H37" s="93">
        <f>SUMIF(AuxInyeccionesSING!$B$2:$B$143,B37,AuxInyeccionesSING!$C$2:$C$143)</f>
        <v>6751.6000357142857</v>
      </c>
      <c r="I37" s="101">
        <f ca="1">VLOOKUP(B37,AuxPartFluGWh!$B$4:$S$95,MATCH(E37,AuxPartFluGWh!$C$3:$S$3,0)+1,FALSE)/H37</f>
        <v>2.2010154043170034E-2</v>
      </c>
      <c r="J37" s="91">
        <f t="shared" ca="1" si="0"/>
        <v>0.41882587278716171</v>
      </c>
      <c r="K37" s="76">
        <f t="shared" ca="1" si="1"/>
        <v>2827.7447776678678</v>
      </c>
      <c r="L37" s="102">
        <f t="shared" ca="1" si="4"/>
        <v>5.2552040055928256E-2</v>
      </c>
    </row>
    <row r="38" spans="1:12" s="63" customFormat="1" x14ac:dyDescent="0.25">
      <c r="A38" s="80" t="s">
        <v>242</v>
      </c>
      <c r="B38" s="75" t="s">
        <v>135</v>
      </c>
      <c r="C38" s="75" t="s">
        <v>141</v>
      </c>
      <c r="D38" s="75" t="s">
        <v>153</v>
      </c>
      <c r="E38" s="75" t="s">
        <v>248</v>
      </c>
      <c r="F38" s="75" t="s">
        <v>10</v>
      </c>
      <c r="G38" s="75" t="s">
        <v>239</v>
      </c>
      <c r="H38" s="93">
        <f>SUMIF(AuxInyeccionesSING!$B$2:$B$143,B38,AuxInyeccionesSING!$C$2:$C$143)</f>
        <v>6751.6000357142857</v>
      </c>
      <c r="I38" s="101">
        <f ca="1">VLOOKUP(B38,AuxPartFluGWh!$B$4:$S$95,MATCH(E38,AuxPartFluGWh!$C$3:$S$3,0)+1,FALSE)/H38</f>
        <v>1.9918704081297936E-2</v>
      </c>
      <c r="J38" s="91">
        <f t="shared" ca="1" si="0"/>
        <v>0.37902817968816338</v>
      </c>
      <c r="K38" s="76">
        <f t="shared" ca="1" si="1"/>
        <v>2559.0466715193247</v>
      </c>
      <c r="L38" s="102">
        <f t="shared" ca="1" si="4"/>
        <v>5.2552040055928256E-2</v>
      </c>
    </row>
    <row r="39" spans="1:12" x14ac:dyDescent="0.25">
      <c r="A39" s="80" t="s">
        <v>241</v>
      </c>
      <c r="B39" s="75" t="s">
        <v>72</v>
      </c>
      <c r="C39" s="75" t="s">
        <v>137</v>
      </c>
      <c r="D39" s="75" t="s">
        <v>28</v>
      </c>
      <c r="E39" s="75" t="s">
        <v>154</v>
      </c>
      <c r="F39" s="75" t="s">
        <v>68</v>
      </c>
      <c r="G39" s="75" t="s">
        <v>239</v>
      </c>
      <c r="H39" s="93">
        <f>SUMIF(AuxInyeccionesSING!$B$2:$B$143,B39,AuxInyeccionesSING!$C$2:$C$143)</f>
        <v>88.844000000000037</v>
      </c>
      <c r="I39" s="101">
        <f ca="1">VLOOKUP(B39,AuxPartFluGWh!$B$4:$S$95,MATCH(E39,AuxPartFluGWh!$C$3:$S$3,0)+1,FALSE)/H39</f>
        <v>0</v>
      </c>
      <c r="J39" s="91">
        <f t="shared" ca="1" si="0"/>
        <v>0</v>
      </c>
      <c r="K39" s="76">
        <f t="shared" ca="1" si="1"/>
        <v>0</v>
      </c>
      <c r="L39" s="102">
        <f ca="1">SUM(I39:I40)</f>
        <v>1.9233577274704067E-4</v>
      </c>
    </row>
    <row r="40" spans="1:12" s="63" customFormat="1" x14ac:dyDescent="0.25">
      <c r="A40" s="80" t="s">
        <v>241</v>
      </c>
      <c r="B40" s="75" t="s">
        <v>72</v>
      </c>
      <c r="C40" s="75" t="s">
        <v>137</v>
      </c>
      <c r="D40" s="75" t="s">
        <v>28</v>
      </c>
      <c r="E40" s="75" t="s">
        <v>267</v>
      </c>
      <c r="F40" s="75" t="s">
        <v>0</v>
      </c>
      <c r="G40" s="75" t="s">
        <v>239</v>
      </c>
      <c r="H40" s="93">
        <f>SUMIF(AuxInyeccionesSING!$B$2:$B$143,B40,AuxInyeccionesSING!$C$2:$C$143)</f>
        <v>88.844000000000037</v>
      </c>
      <c r="I40" s="101">
        <f ca="1">VLOOKUP(B40,AuxPartFluGWh!$B$4:$S$95,MATCH(E40,AuxPartFluGWh!$C$3:$S$3,0)+1,FALSE)/H40</f>
        <v>1.9233577274704067E-4</v>
      </c>
      <c r="J40" s="91">
        <f t="shared" ca="1" si="0"/>
        <v>1</v>
      </c>
      <c r="K40" s="76">
        <f t="shared" ca="1" si="1"/>
        <v>88.844000000000037</v>
      </c>
      <c r="L40" s="102">
        <f ca="1">L39</f>
        <v>1.9233577274704067E-4</v>
      </c>
    </row>
    <row r="41" spans="1:12" x14ac:dyDescent="0.25">
      <c r="A41" s="80" t="s">
        <v>241</v>
      </c>
      <c r="B41" s="75" t="s">
        <v>73</v>
      </c>
      <c r="C41" s="75" t="s">
        <v>137</v>
      </c>
      <c r="D41" s="75" t="s">
        <v>22</v>
      </c>
      <c r="E41" s="75" t="s">
        <v>154</v>
      </c>
      <c r="F41" s="75" t="s">
        <v>68</v>
      </c>
      <c r="G41" s="75" t="s">
        <v>239</v>
      </c>
      <c r="H41" s="93">
        <f>SUMIF(AuxInyeccionesSING!$B$2:$B$143,B41,AuxInyeccionesSING!$C$2:$C$143)</f>
        <v>37.567999999999991</v>
      </c>
      <c r="I41" s="101">
        <f ca="1">VLOOKUP(B41,AuxPartFluGWh!$B$4:$S$95,MATCH(E41,AuxPartFluGWh!$C$3:$S$3,0)+1,FALSE)/H41</f>
        <v>0</v>
      </c>
      <c r="J41" s="91">
        <v>1</v>
      </c>
      <c r="K41" s="76">
        <f t="shared" si="1"/>
        <v>37.567999999999991</v>
      </c>
      <c r="L41" s="102">
        <f t="shared" ref="L41" ca="1" si="15">SUM(I41:I42)</f>
        <v>0</v>
      </c>
    </row>
    <row r="42" spans="1:12" s="63" customFormat="1" x14ac:dyDescent="0.25">
      <c r="A42" s="80" t="s">
        <v>241</v>
      </c>
      <c r="B42" s="75" t="s">
        <v>73</v>
      </c>
      <c r="C42" s="75" t="s">
        <v>137</v>
      </c>
      <c r="D42" s="75" t="s">
        <v>22</v>
      </c>
      <c r="E42" s="75" t="s">
        <v>267</v>
      </c>
      <c r="F42" s="75" t="s">
        <v>0</v>
      </c>
      <c r="G42" s="75" t="s">
        <v>239</v>
      </c>
      <c r="H42" s="93">
        <f>SUMIF(AuxInyeccionesSING!$B$2:$B$143,B42,AuxInyeccionesSING!$C$2:$C$143)</f>
        <v>37.567999999999991</v>
      </c>
      <c r="I42" s="101">
        <f ca="1">VLOOKUP(B42,AuxPartFluGWh!$B$4:$S$95,MATCH(E42,AuxPartFluGWh!$C$3:$S$3,0)+1,FALSE)/H42</f>
        <v>0</v>
      </c>
      <c r="J42" s="91">
        <v>0</v>
      </c>
      <c r="K42" s="76">
        <f t="shared" si="1"/>
        <v>0</v>
      </c>
      <c r="L42" s="102">
        <f t="shared" ref="L42" ca="1" si="16">L41</f>
        <v>0</v>
      </c>
    </row>
    <row r="43" spans="1:12" x14ac:dyDescent="0.25">
      <c r="A43" s="80" t="s">
        <v>241</v>
      </c>
      <c r="B43" s="75" t="s">
        <v>74</v>
      </c>
      <c r="C43" s="75" t="s">
        <v>137</v>
      </c>
      <c r="D43" s="75" t="s">
        <v>22</v>
      </c>
      <c r="E43" s="75" t="s">
        <v>154</v>
      </c>
      <c r="F43" s="75" t="s">
        <v>68</v>
      </c>
      <c r="G43" s="75" t="s">
        <v>239</v>
      </c>
      <c r="H43" s="93">
        <f>SUMIF(AuxInyeccionesSING!$B$2:$B$143,B43,AuxInyeccionesSING!$C$2:$C$143)</f>
        <v>37.567999999999991</v>
      </c>
      <c r="I43" s="101">
        <f ca="1">VLOOKUP(B43,AuxPartFluGWh!$B$4:$S$95,MATCH(E43,AuxPartFluGWh!$C$3:$S$3,0)+1,FALSE)/H43</f>
        <v>0</v>
      </c>
      <c r="J43" s="91">
        <v>1</v>
      </c>
      <c r="K43" s="76">
        <f t="shared" si="1"/>
        <v>37.567999999999991</v>
      </c>
      <c r="L43" s="102">
        <f t="shared" ref="L43" ca="1" si="17">SUM(I43:I44)</f>
        <v>0</v>
      </c>
    </row>
    <row r="44" spans="1:12" s="63" customFormat="1" x14ac:dyDescent="0.25">
      <c r="A44" s="80" t="s">
        <v>241</v>
      </c>
      <c r="B44" s="75" t="s">
        <v>74</v>
      </c>
      <c r="C44" s="75" t="s">
        <v>137</v>
      </c>
      <c r="D44" s="75" t="s">
        <v>22</v>
      </c>
      <c r="E44" s="75" t="s">
        <v>267</v>
      </c>
      <c r="F44" s="75" t="s">
        <v>0</v>
      </c>
      <c r="G44" s="75" t="s">
        <v>239</v>
      </c>
      <c r="H44" s="93">
        <f>SUMIF(AuxInyeccionesSING!$B$2:$B$143,B44,AuxInyeccionesSING!$C$2:$C$143)</f>
        <v>37.567999999999991</v>
      </c>
      <c r="I44" s="101">
        <f ca="1">VLOOKUP(B44,AuxPartFluGWh!$B$4:$S$95,MATCH(E44,AuxPartFluGWh!$C$3:$S$3,0)+1,FALSE)/H44</f>
        <v>0</v>
      </c>
      <c r="J44" s="91">
        <v>0</v>
      </c>
      <c r="K44" s="76">
        <f t="shared" si="1"/>
        <v>0</v>
      </c>
      <c r="L44" s="102">
        <f t="shared" ref="L44" ca="1" si="18">L43</f>
        <v>0</v>
      </c>
    </row>
    <row r="45" spans="1:12" x14ac:dyDescent="0.25">
      <c r="A45" s="80" t="s">
        <v>241</v>
      </c>
      <c r="B45" s="75" t="s">
        <v>75</v>
      </c>
      <c r="C45" s="75" t="s">
        <v>137</v>
      </c>
      <c r="D45" s="75" t="s">
        <v>30</v>
      </c>
      <c r="E45" s="75" t="s">
        <v>154</v>
      </c>
      <c r="F45" s="75" t="s">
        <v>68</v>
      </c>
      <c r="G45" s="75" t="s">
        <v>239</v>
      </c>
      <c r="H45" s="93">
        <f>SUMIF(AuxInyeccionesSING!$B$2:$B$143,B45,AuxInyeccionesSING!$C$2:$C$143)</f>
        <v>346.43600000000009</v>
      </c>
      <c r="I45" s="101">
        <f ca="1">VLOOKUP(B45,AuxPartFluGWh!$B$4:$S$95,MATCH(E45,AuxPartFluGWh!$C$3:$S$3,0)+1,FALSE)/H45</f>
        <v>9.5101867665906578E-4</v>
      </c>
      <c r="J45" s="91">
        <f t="shared" ca="1" si="0"/>
        <v>1.304600067546822E-2</v>
      </c>
      <c r="K45" s="76">
        <f t="shared" ca="1" si="1"/>
        <v>4.5196042900065097</v>
      </c>
      <c r="L45" s="102">
        <f t="shared" ref="L45" ca="1" si="19">SUM(I45:I46)</f>
        <v>7.2897334617448489E-2</v>
      </c>
    </row>
    <row r="46" spans="1:12" s="63" customFormat="1" x14ac:dyDescent="0.25">
      <c r="A46" s="80" t="s">
        <v>241</v>
      </c>
      <c r="B46" s="75" t="s">
        <v>75</v>
      </c>
      <c r="C46" s="75" t="s">
        <v>137</v>
      </c>
      <c r="D46" s="75" t="s">
        <v>30</v>
      </c>
      <c r="E46" s="75" t="s">
        <v>267</v>
      </c>
      <c r="F46" s="75" t="s">
        <v>0</v>
      </c>
      <c r="G46" s="75" t="s">
        <v>239</v>
      </c>
      <c r="H46" s="93">
        <f>SUMIF(AuxInyeccionesSING!$B$2:$B$143,B46,AuxInyeccionesSING!$C$2:$C$143)</f>
        <v>346.43600000000009</v>
      </c>
      <c r="I46" s="101">
        <f ca="1">VLOOKUP(B46,AuxPartFluGWh!$B$4:$S$95,MATCH(E46,AuxPartFluGWh!$C$3:$S$3,0)+1,FALSE)/H46</f>
        <v>7.1946315940789429E-2</v>
      </c>
      <c r="J46" s="91">
        <f t="shared" ca="1" si="0"/>
        <v>0.98695399932453187</v>
      </c>
      <c r="K46" s="76">
        <f t="shared" ca="1" si="1"/>
        <v>341.91639570999359</v>
      </c>
      <c r="L46" s="102">
        <f t="shared" ref="L46" ca="1" si="20">L45</f>
        <v>7.2897334617448489E-2</v>
      </c>
    </row>
    <row r="47" spans="1:12" x14ac:dyDescent="0.25">
      <c r="A47" s="80" t="s">
        <v>241</v>
      </c>
      <c r="B47" s="75" t="s">
        <v>76</v>
      </c>
      <c r="C47" s="75" t="s">
        <v>138</v>
      </c>
      <c r="D47" s="75" t="s">
        <v>144</v>
      </c>
      <c r="E47" s="75" t="s">
        <v>154</v>
      </c>
      <c r="F47" s="75" t="s">
        <v>68</v>
      </c>
      <c r="G47" s="75" t="s">
        <v>239</v>
      </c>
      <c r="H47" s="93">
        <f>SUMIF(AuxInyeccionesSING!$B$2:$B$143,B47,AuxInyeccionesSING!$C$2:$C$143)</f>
        <v>134.27199999999996</v>
      </c>
      <c r="I47" s="101">
        <f ca="1">VLOOKUP(B47,AuxPartFluGWh!$B$4:$S$95,MATCH(E47,AuxPartFluGWh!$C$3:$S$3,0)+1,FALSE)/H47</f>
        <v>9.5106402494018669E-4</v>
      </c>
      <c r="J47" s="91">
        <f t="shared" ca="1" si="0"/>
        <v>1.3046005804398412E-2</v>
      </c>
      <c r="K47" s="76">
        <f t="shared" ca="1" si="1"/>
        <v>1.751713291368183</v>
      </c>
      <c r="L47" s="102">
        <f t="shared" ref="L47" ca="1" si="21">SUM(I47:I48)</f>
        <v>7.2900781986432892E-2</v>
      </c>
    </row>
    <row r="48" spans="1:12" s="63" customFormat="1" x14ac:dyDescent="0.25">
      <c r="A48" s="80" t="s">
        <v>241</v>
      </c>
      <c r="B48" s="75" t="s">
        <v>76</v>
      </c>
      <c r="C48" s="75" t="s">
        <v>138</v>
      </c>
      <c r="D48" s="75" t="s">
        <v>144</v>
      </c>
      <c r="E48" s="75" t="s">
        <v>267</v>
      </c>
      <c r="F48" s="75" t="s">
        <v>0</v>
      </c>
      <c r="G48" s="75" t="s">
        <v>239</v>
      </c>
      <c r="H48" s="93">
        <f>SUMIF(AuxInyeccionesSING!$B$2:$B$143,B48,AuxInyeccionesSING!$C$2:$C$143)</f>
        <v>134.27199999999996</v>
      </c>
      <c r="I48" s="101">
        <f ca="1">VLOOKUP(B48,AuxPartFluGWh!$B$4:$S$95,MATCH(E48,AuxPartFluGWh!$C$3:$S$3,0)+1,FALSE)/H48</f>
        <v>7.1949717961492701E-2</v>
      </c>
      <c r="J48" s="91">
        <f t="shared" ca="1" si="0"/>
        <v>0.98695399419560159</v>
      </c>
      <c r="K48" s="76">
        <f t="shared" ca="1" si="1"/>
        <v>132.52028670863177</v>
      </c>
      <c r="L48" s="102">
        <f t="shared" ref="L48" ca="1" si="22">L47</f>
        <v>7.2900781986432892E-2</v>
      </c>
    </row>
    <row r="49" spans="1:12" x14ac:dyDescent="0.25">
      <c r="A49" s="80" t="s">
        <v>241</v>
      </c>
      <c r="B49" s="75" t="s">
        <v>124</v>
      </c>
      <c r="C49" s="75" t="s">
        <v>143</v>
      </c>
      <c r="D49" s="75" t="s">
        <v>39</v>
      </c>
      <c r="E49" s="75" t="s">
        <v>154</v>
      </c>
      <c r="F49" s="75" t="s">
        <v>68</v>
      </c>
      <c r="G49" s="75" t="s">
        <v>239</v>
      </c>
      <c r="H49" s="93">
        <f>SUMIF(AuxInyeccionesSING!$B$2:$B$143,B49,AuxInyeccionesSING!$C$2:$C$143)</f>
        <v>16.408000000000008</v>
      </c>
      <c r="I49" s="101">
        <f ca="1">VLOOKUP(B49,AuxPartFluGWh!$B$4:$S$95,MATCH(E49,AuxPartFluGWh!$C$3:$S$3,0)+1,FALSE)/H49</f>
        <v>1.0174560313970028E-3</v>
      </c>
      <c r="J49" s="91">
        <f t="shared" ca="1" si="0"/>
        <v>5.5244225108796261E-3</v>
      </c>
      <c r="K49" s="76">
        <f t="shared" ca="1" si="1"/>
        <v>9.0644724558512954E-2</v>
      </c>
      <c r="L49" s="102">
        <f t="shared" ref="L49" ca="1" si="23">SUM(I49:I50)</f>
        <v>0.18417418823293411</v>
      </c>
    </row>
    <row r="50" spans="1:12" s="63" customFormat="1" x14ac:dyDescent="0.25">
      <c r="A50" s="80" t="s">
        <v>241</v>
      </c>
      <c r="B50" s="75" t="s">
        <v>124</v>
      </c>
      <c r="C50" s="75" t="s">
        <v>143</v>
      </c>
      <c r="D50" s="75" t="s">
        <v>39</v>
      </c>
      <c r="E50" s="75" t="s">
        <v>267</v>
      </c>
      <c r="F50" s="75" t="s">
        <v>0</v>
      </c>
      <c r="G50" s="75" t="s">
        <v>239</v>
      </c>
      <c r="H50" s="93">
        <f>SUMIF(AuxInyeccionesSING!$B$2:$B$143,B50,AuxInyeccionesSING!$C$2:$C$143)</f>
        <v>16.408000000000008</v>
      </c>
      <c r="I50" s="101">
        <f ca="1">VLOOKUP(B50,AuxPartFluGWh!$B$4:$S$95,MATCH(E50,AuxPartFluGWh!$C$3:$S$3,0)+1,FALSE)/H50</f>
        <v>0.18315673220153711</v>
      </c>
      <c r="J50" s="91">
        <f t="shared" ca="1" si="0"/>
        <v>0.99447557748912041</v>
      </c>
      <c r="K50" s="76">
        <f t="shared" ca="1" si="1"/>
        <v>16.317355275441496</v>
      </c>
      <c r="L50" s="102">
        <f t="shared" ref="L50" ca="1" si="24">L49</f>
        <v>0.18417418823293411</v>
      </c>
    </row>
    <row r="51" spans="1:12" x14ac:dyDescent="0.25">
      <c r="A51" s="80" t="s">
        <v>241</v>
      </c>
      <c r="B51" s="75" t="s">
        <v>130</v>
      </c>
      <c r="C51" s="75" t="s">
        <v>143</v>
      </c>
      <c r="D51" s="75" t="s">
        <v>151</v>
      </c>
      <c r="E51" s="75" t="s">
        <v>154</v>
      </c>
      <c r="F51" s="75" t="s">
        <v>68</v>
      </c>
      <c r="G51" s="75" t="s">
        <v>239</v>
      </c>
      <c r="H51" s="93">
        <f>SUMIF(AuxInyeccionesSING!$B$2:$B$143,B51,AuxInyeccionesSING!$C$2:$C$143)</f>
        <v>147.73999999999984</v>
      </c>
      <c r="I51" s="101">
        <f ca="1">VLOOKUP(B51,AuxPartFluGWh!$B$4:$S$95,MATCH(E51,AuxPartFluGWh!$C$3:$S$3,0)+1,FALSE)/H51</f>
        <v>0</v>
      </c>
      <c r="J51" s="91">
        <f t="shared" ca="1" si="0"/>
        <v>0</v>
      </c>
      <c r="K51" s="76">
        <f t="shared" ca="1" si="1"/>
        <v>0</v>
      </c>
      <c r="L51" s="102">
        <f t="shared" ref="L51" ca="1" si="25">SUM(I51:I52)</f>
        <v>1.3407827693718617E-4</v>
      </c>
    </row>
    <row r="52" spans="1:12" s="63" customFormat="1" x14ac:dyDescent="0.25">
      <c r="A52" s="80" t="s">
        <v>241</v>
      </c>
      <c r="B52" s="75" t="s">
        <v>130</v>
      </c>
      <c r="C52" s="75" t="s">
        <v>143</v>
      </c>
      <c r="D52" s="75" t="s">
        <v>151</v>
      </c>
      <c r="E52" s="75" t="s">
        <v>267</v>
      </c>
      <c r="F52" s="75" t="s">
        <v>0</v>
      </c>
      <c r="G52" s="75" t="s">
        <v>239</v>
      </c>
      <c r="H52" s="93">
        <f>SUMIF(AuxInyeccionesSING!$B$2:$B$143,B52,AuxInyeccionesSING!$C$2:$C$143)</f>
        <v>147.73999999999984</v>
      </c>
      <c r="I52" s="101">
        <f ca="1">VLOOKUP(B52,AuxPartFluGWh!$B$4:$S$95,MATCH(E52,AuxPartFluGWh!$C$3:$S$3,0)+1,FALSE)/H52</f>
        <v>1.3407827693718617E-4</v>
      </c>
      <c r="J52" s="91">
        <f t="shared" ca="1" si="0"/>
        <v>1</v>
      </c>
      <c r="K52" s="76">
        <f t="shared" ca="1" si="1"/>
        <v>147.73999999999984</v>
      </c>
      <c r="L52" s="102">
        <f t="shared" ref="L52" ca="1" si="26">L51</f>
        <v>1.3407827693718617E-4</v>
      </c>
    </row>
    <row r="53" spans="1:12" x14ac:dyDescent="0.25">
      <c r="A53" s="80" t="s">
        <v>241</v>
      </c>
      <c r="B53" s="75" t="s">
        <v>131</v>
      </c>
      <c r="C53" s="75" t="s">
        <v>143</v>
      </c>
      <c r="D53" s="75" t="s">
        <v>151</v>
      </c>
      <c r="E53" s="75" t="s">
        <v>154</v>
      </c>
      <c r="F53" s="75" t="s">
        <v>68</v>
      </c>
      <c r="G53" s="75" t="s">
        <v>239</v>
      </c>
      <c r="H53" s="93">
        <f>SUMIF(AuxInyeccionesSING!$B$2:$B$143,B53,AuxInyeccionesSING!$C$2:$C$143)</f>
        <v>180.58799999999991</v>
      </c>
      <c r="I53" s="101">
        <f ca="1">VLOOKUP(B53,AuxPartFluGWh!$B$4:$S$95,MATCH(E53,AuxPartFluGWh!$C$3:$S$3,0)+1,FALSE)/H53</f>
        <v>0</v>
      </c>
      <c r="J53" s="91">
        <f t="shared" ca="1" si="0"/>
        <v>0</v>
      </c>
      <c r="K53" s="76">
        <f t="shared" ca="1" si="1"/>
        <v>0</v>
      </c>
      <c r="L53" s="102">
        <f t="shared" ref="L53" ca="1" si="27">SUM(I53:I54)</f>
        <v>1.3406643697590442E-4</v>
      </c>
    </row>
    <row r="54" spans="1:12" s="63" customFormat="1" x14ac:dyDescent="0.25">
      <c r="A54" s="80" t="s">
        <v>241</v>
      </c>
      <c r="B54" s="75" t="s">
        <v>131</v>
      </c>
      <c r="C54" s="75" t="s">
        <v>143</v>
      </c>
      <c r="D54" s="75" t="s">
        <v>151</v>
      </c>
      <c r="E54" s="75" t="s">
        <v>267</v>
      </c>
      <c r="F54" s="75" t="s">
        <v>0</v>
      </c>
      <c r="G54" s="75" t="s">
        <v>239</v>
      </c>
      <c r="H54" s="93">
        <f>SUMIF(AuxInyeccionesSING!$B$2:$B$143,B54,AuxInyeccionesSING!$C$2:$C$143)</f>
        <v>180.58799999999991</v>
      </c>
      <c r="I54" s="101">
        <f ca="1">VLOOKUP(B54,AuxPartFluGWh!$B$4:$S$95,MATCH(E54,AuxPartFluGWh!$C$3:$S$3,0)+1,FALSE)/H54</f>
        <v>1.3406643697590442E-4</v>
      </c>
      <c r="J54" s="91">
        <f t="shared" ca="1" si="0"/>
        <v>1</v>
      </c>
      <c r="K54" s="76">
        <f t="shared" ca="1" si="1"/>
        <v>180.58799999999991</v>
      </c>
      <c r="L54" s="102">
        <f t="shared" ref="L54" ca="1" si="28">L53</f>
        <v>1.3406643697590442E-4</v>
      </c>
    </row>
    <row r="55" spans="1:12" x14ac:dyDescent="0.25">
      <c r="A55" s="31"/>
      <c r="B55" s="75" t="s">
        <v>77</v>
      </c>
      <c r="C55" s="75" t="s">
        <v>138</v>
      </c>
      <c r="D55" s="75" t="s">
        <v>144</v>
      </c>
      <c r="E55" s="75"/>
      <c r="F55" s="75" t="s">
        <v>0</v>
      </c>
      <c r="G55" s="75" t="s">
        <v>240</v>
      </c>
      <c r="H55" s="93">
        <f>SUMIF(AuxInyeccionesSING!$B$2:$B$143,B55,AuxInyeccionesSING!$C$2:$C$143)</f>
        <v>0</v>
      </c>
      <c r="I55" s="91">
        <v>1</v>
      </c>
      <c r="J55" s="91">
        <v>1</v>
      </c>
      <c r="K55" s="76">
        <f>J55*H55</f>
        <v>0</v>
      </c>
    </row>
    <row r="56" spans="1:12" x14ac:dyDescent="0.25">
      <c r="A56" s="31"/>
      <c r="B56" s="75" t="s">
        <v>78</v>
      </c>
      <c r="C56" s="75" t="s">
        <v>138</v>
      </c>
      <c r="D56" s="75" t="s">
        <v>144</v>
      </c>
      <c r="E56" s="75"/>
      <c r="F56" s="75" t="s">
        <v>0</v>
      </c>
      <c r="G56" s="75" t="s">
        <v>240</v>
      </c>
      <c r="H56" s="93">
        <f>SUMIF(AuxInyeccionesSING!$B$2:$B$143,B56,AuxInyeccionesSING!$C$2:$C$143)</f>
        <v>0</v>
      </c>
      <c r="I56" s="91">
        <v>1</v>
      </c>
      <c r="J56" s="91">
        <v>1</v>
      </c>
      <c r="K56" s="76">
        <f t="shared" ref="K56:K106" si="29">J56*H56</f>
        <v>0</v>
      </c>
    </row>
    <row r="57" spans="1:12" x14ac:dyDescent="0.25">
      <c r="A57" s="31"/>
      <c r="B57" s="75" t="s">
        <v>79</v>
      </c>
      <c r="C57" s="75" t="s">
        <v>138</v>
      </c>
      <c r="D57" s="75" t="s">
        <v>145</v>
      </c>
      <c r="E57" s="75"/>
      <c r="F57" s="75" t="s">
        <v>0</v>
      </c>
      <c r="G57" s="75" t="s">
        <v>240</v>
      </c>
      <c r="H57" s="93">
        <f>SUMIF(AuxInyeccionesSING!$B$2:$B$143,B57,AuxInyeccionesSING!$C$2:$C$143)</f>
        <v>0</v>
      </c>
      <c r="I57" s="91">
        <v>1</v>
      </c>
      <c r="J57" s="91">
        <v>1</v>
      </c>
      <c r="K57" s="76">
        <f t="shared" si="29"/>
        <v>0</v>
      </c>
    </row>
    <row r="58" spans="1:12" x14ac:dyDescent="0.25">
      <c r="A58" s="31"/>
      <c r="B58" s="75" t="s">
        <v>80</v>
      </c>
      <c r="C58" s="75" t="s">
        <v>138</v>
      </c>
      <c r="D58" s="75" t="s">
        <v>145</v>
      </c>
      <c r="E58" s="75"/>
      <c r="F58" s="75" t="s">
        <v>0</v>
      </c>
      <c r="G58" s="75" t="s">
        <v>240</v>
      </c>
      <c r="H58" s="93">
        <f>SUMIF(AuxInyeccionesSING!$B$2:$B$143,B58,AuxInyeccionesSING!$C$2:$C$143)</f>
        <v>0</v>
      </c>
      <c r="I58" s="91">
        <v>1</v>
      </c>
      <c r="J58" s="91">
        <v>1</v>
      </c>
      <c r="K58" s="76">
        <f t="shared" si="29"/>
        <v>0</v>
      </c>
    </row>
    <row r="59" spans="1:12" x14ac:dyDescent="0.25">
      <c r="A59" s="31"/>
      <c r="B59" s="75" t="s">
        <v>81</v>
      </c>
      <c r="C59" s="75" t="s">
        <v>138</v>
      </c>
      <c r="D59" s="75" t="s">
        <v>145</v>
      </c>
      <c r="E59" s="75"/>
      <c r="F59" s="75" t="s">
        <v>0</v>
      </c>
      <c r="G59" s="75" t="s">
        <v>240</v>
      </c>
      <c r="H59" s="93">
        <f>SUMIF(AuxInyeccionesSING!$B$2:$B$143,B59,AuxInyeccionesSING!$C$2:$C$143)</f>
        <v>0</v>
      </c>
      <c r="I59" s="91">
        <v>1</v>
      </c>
      <c r="J59" s="91">
        <v>1</v>
      </c>
      <c r="K59" s="76">
        <f t="shared" si="29"/>
        <v>0</v>
      </c>
    </row>
    <row r="60" spans="1:12" x14ac:dyDescent="0.25">
      <c r="A60" s="31"/>
      <c r="B60" s="75" t="s">
        <v>82</v>
      </c>
      <c r="C60" s="75" t="s">
        <v>139</v>
      </c>
      <c r="D60" s="75" t="s">
        <v>145</v>
      </c>
      <c r="E60" s="75"/>
      <c r="F60" s="75" t="s">
        <v>0</v>
      </c>
      <c r="G60" s="75" t="s">
        <v>240</v>
      </c>
      <c r="H60" s="93">
        <f>SUMIF(AuxInyeccionesSING!$B$2:$B$143,B60,AuxInyeccionesSING!$C$2:$C$143)</f>
        <v>0</v>
      </c>
      <c r="I60" s="91">
        <v>1</v>
      </c>
      <c r="J60" s="91">
        <v>1</v>
      </c>
      <c r="K60" s="76">
        <f t="shared" si="29"/>
        <v>0</v>
      </c>
    </row>
    <row r="61" spans="1:12" x14ac:dyDescent="0.25">
      <c r="A61" s="31"/>
      <c r="B61" s="75" t="s">
        <v>83</v>
      </c>
      <c r="C61" s="75" t="s">
        <v>139</v>
      </c>
      <c r="D61" s="75" t="s">
        <v>145</v>
      </c>
      <c r="E61" s="75"/>
      <c r="F61" s="75" t="s">
        <v>0</v>
      </c>
      <c r="G61" s="75" t="s">
        <v>240</v>
      </c>
      <c r="H61" s="93">
        <f>SUMIF(AuxInyeccionesSING!$B$2:$B$143,B61,AuxInyeccionesSING!$C$2:$C$143)</f>
        <v>0</v>
      </c>
      <c r="I61" s="91">
        <v>1</v>
      </c>
      <c r="J61" s="91">
        <v>1</v>
      </c>
      <c r="K61" s="76">
        <f t="shared" si="29"/>
        <v>0</v>
      </c>
    </row>
    <row r="62" spans="1:12" x14ac:dyDescent="0.25">
      <c r="A62" s="31"/>
      <c r="B62" s="75" t="s">
        <v>86</v>
      </c>
      <c r="C62" s="75" t="s">
        <v>139</v>
      </c>
      <c r="D62" s="75" t="s">
        <v>51</v>
      </c>
      <c r="E62" s="75"/>
      <c r="F62" s="75" t="s">
        <v>9</v>
      </c>
      <c r="G62" s="75" t="s">
        <v>240</v>
      </c>
      <c r="H62" s="93">
        <f>SUMIF(AuxInyeccionesSING!$B$2:$B$143,B62,AuxInyeccionesSING!$C$2:$C$143)</f>
        <v>0</v>
      </c>
      <c r="I62" s="91">
        <v>1</v>
      </c>
      <c r="J62" s="91">
        <v>1</v>
      </c>
      <c r="K62" s="76">
        <f t="shared" si="29"/>
        <v>0</v>
      </c>
    </row>
    <row r="63" spans="1:12" x14ac:dyDescent="0.25">
      <c r="A63" s="31"/>
      <c r="B63" s="75" t="s">
        <v>87</v>
      </c>
      <c r="C63" s="75" t="s">
        <v>139</v>
      </c>
      <c r="D63" s="75" t="s">
        <v>146</v>
      </c>
      <c r="E63" s="75"/>
      <c r="F63" s="75" t="s">
        <v>3</v>
      </c>
      <c r="G63" s="75" t="s">
        <v>240</v>
      </c>
      <c r="H63" s="93">
        <f>SUMIF(AuxInyeccionesSING!$B$2:$B$143,B63,AuxInyeccionesSING!$C$2:$C$143)</f>
        <v>0</v>
      </c>
      <c r="I63" s="91">
        <v>1</v>
      </c>
      <c r="J63" s="91">
        <v>1</v>
      </c>
      <c r="K63" s="76">
        <f t="shared" si="29"/>
        <v>0</v>
      </c>
    </row>
    <row r="64" spans="1:12" x14ac:dyDescent="0.25">
      <c r="A64" s="31"/>
      <c r="B64" s="75" t="s">
        <v>88</v>
      </c>
      <c r="C64" s="75" t="s">
        <v>139</v>
      </c>
      <c r="D64" s="75" t="s">
        <v>146</v>
      </c>
      <c r="E64" s="75"/>
      <c r="F64" s="75" t="s">
        <v>3</v>
      </c>
      <c r="G64" s="75" t="s">
        <v>240</v>
      </c>
      <c r="H64" s="93">
        <f>SUMIF(AuxInyeccionesSING!$B$2:$B$143,B64,AuxInyeccionesSING!$C$2:$C$143)</f>
        <v>0</v>
      </c>
      <c r="I64" s="91">
        <v>1</v>
      </c>
      <c r="J64" s="91">
        <v>1</v>
      </c>
      <c r="K64" s="76">
        <f t="shared" si="29"/>
        <v>0</v>
      </c>
    </row>
    <row r="65" spans="1:11" x14ac:dyDescent="0.25">
      <c r="A65" s="31"/>
      <c r="B65" s="75" t="s">
        <v>89</v>
      </c>
      <c r="C65" s="75" t="s">
        <v>140</v>
      </c>
      <c r="D65" s="75" t="s">
        <v>146</v>
      </c>
      <c r="E65" s="75"/>
      <c r="F65" s="75" t="s">
        <v>3</v>
      </c>
      <c r="G65" s="75" t="s">
        <v>240</v>
      </c>
      <c r="H65" s="93">
        <f>SUMIF(AuxInyeccionesSING!$B$2:$B$143,B65,AuxInyeccionesSING!$C$2:$C$143)</f>
        <v>2247.252000000004</v>
      </c>
      <c r="I65" s="91">
        <v>1</v>
      </c>
      <c r="J65" s="91">
        <v>1</v>
      </c>
      <c r="K65" s="76">
        <f t="shared" si="29"/>
        <v>2247.252000000004</v>
      </c>
    </row>
    <row r="66" spans="1:11" x14ac:dyDescent="0.25">
      <c r="A66" s="31"/>
      <c r="B66" s="75" t="s">
        <v>90</v>
      </c>
      <c r="C66" s="75" t="s">
        <v>140</v>
      </c>
      <c r="D66" s="75" t="s">
        <v>146</v>
      </c>
      <c r="E66" s="75"/>
      <c r="F66" s="75" t="s">
        <v>3</v>
      </c>
      <c r="G66" s="75" t="s">
        <v>240</v>
      </c>
      <c r="H66" s="93">
        <f>SUMIF(AuxInyeccionesSING!$B$2:$B$143,B66,AuxInyeccionesSING!$C$2:$C$143)</f>
        <v>2259.2200000000016</v>
      </c>
      <c r="I66" s="91">
        <v>1</v>
      </c>
      <c r="J66" s="91">
        <v>1</v>
      </c>
      <c r="K66" s="76">
        <f t="shared" si="29"/>
        <v>2259.2200000000016</v>
      </c>
    </row>
    <row r="67" spans="1:11" x14ac:dyDescent="0.25">
      <c r="A67" s="31"/>
      <c r="B67" s="75" t="s">
        <v>91</v>
      </c>
      <c r="C67" s="75" t="s">
        <v>140</v>
      </c>
      <c r="D67" s="75" t="s">
        <v>147</v>
      </c>
      <c r="E67" s="75"/>
      <c r="F67" s="75" t="s">
        <v>3</v>
      </c>
      <c r="G67" s="75" t="s">
        <v>240</v>
      </c>
      <c r="H67" s="93">
        <f>SUMIF(AuxInyeccionesSING!$B$2:$B$143,B67,AuxInyeccionesSING!$C$2:$C$143)</f>
        <v>3615.7960000000021</v>
      </c>
      <c r="I67" s="91">
        <v>1</v>
      </c>
      <c r="J67" s="91">
        <v>1</v>
      </c>
      <c r="K67" s="76">
        <f t="shared" si="29"/>
        <v>3615.7960000000021</v>
      </c>
    </row>
    <row r="68" spans="1:11" x14ac:dyDescent="0.25">
      <c r="A68" s="31"/>
      <c r="B68" s="75" t="s">
        <v>92</v>
      </c>
      <c r="C68" s="75" t="s">
        <v>140</v>
      </c>
      <c r="D68" s="75" t="s">
        <v>147</v>
      </c>
      <c r="E68" s="75"/>
      <c r="F68" s="75" t="s">
        <v>3</v>
      </c>
      <c r="G68" s="75" t="s">
        <v>240</v>
      </c>
      <c r="H68" s="93">
        <f>SUMIF(AuxInyeccionesSING!$B$2:$B$143,B68,AuxInyeccionesSING!$C$2:$C$143)</f>
        <v>3503.2799999999993</v>
      </c>
      <c r="I68" s="91">
        <v>1</v>
      </c>
      <c r="J68" s="91">
        <v>1</v>
      </c>
      <c r="K68" s="76">
        <f t="shared" si="29"/>
        <v>3503.2799999999993</v>
      </c>
    </row>
    <row r="69" spans="1:11" x14ac:dyDescent="0.25">
      <c r="A69" s="31"/>
      <c r="B69" s="75" t="s">
        <v>93</v>
      </c>
      <c r="C69" s="75" t="s">
        <v>138</v>
      </c>
      <c r="D69" s="75" t="s">
        <v>146</v>
      </c>
      <c r="E69" s="75"/>
      <c r="F69" s="75" t="s">
        <v>3</v>
      </c>
      <c r="G69" s="75" t="s">
        <v>240</v>
      </c>
      <c r="H69" s="93">
        <f>SUMIF(AuxInyeccionesSING!$B$2:$B$143,B69,AuxInyeccionesSING!$C$2:$C$143)</f>
        <v>0</v>
      </c>
      <c r="I69" s="91">
        <v>1</v>
      </c>
      <c r="J69" s="91">
        <v>1</v>
      </c>
      <c r="K69" s="76">
        <f t="shared" si="29"/>
        <v>0</v>
      </c>
    </row>
    <row r="70" spans="1:11" x14ac:dyDescent="0.25">
      <c r="A70" s="31"/>
      <c r="B70" s="75" t="s">
        <v>94</v>
      </c>
      <c r="C70" s="75" t="s">
        <v>138</v>
      </c>
      <c r="D70" s="75" t="s">
        <v>146</v>
      </c>
      <c r="E70" s="75"/>
      <c r="F70" s="75" t="s">
        <v>3</v>
      </c>
      <c r="G70" s="75" t="s">
        <v>240</v>
      </c>
      <c r="H70" s="93">
        <f>SUMIF(AuxInyeccionesSING!$B$2:$B$143,B70,AuxInyeccionesSING!$C$2:$C$143)</f>
        <v>0</v>
      </c>
      <c r="I70" s="91">
        <v>1</v>
      </c>
      <c r="J70" s="91">
        <v>1</v>
      </c>
      <c r="K70" s="76">
        <f t="shared" si="29"/>
        <v>0</v>
      </c>
    </row>
    <row r="71" spans="1:11" x14ac:dyDescent="0.25">
      <c r="A71" s="31"/>
      <c r="B71" s="75" t="s">
        <v>95</v>
      </c>
      <c r="C71" s="75" t="s">
        <v>138</v>
      </c>
      <c r="D71" s="75" t="s">
        <v>147</v>
      </c>
      <c r="E71" s="75"/>
      <c r="F71" s="75" t="s">
        <v>3</v>
      </c>
      <c r="G71" s="75" t="s">
        <v>240</v>
      </c>
      <c r="H71" s="93">
        <f>SUMIF(AuxInyeccionesSING!$B$2:$B$143,B71,AuxInyeccionesSING!$C$2:$C$143)</f>
        <v>0</v>
      </c>
      <c r="I71" s="91">
        <v>1</v>
      </c>
      <c r="J71" s="91">
        <v>1</v>
      </c>
      <c r="K71" s="76">
        <f t="shared" si="29"/>
        <v>0</v>
      </c>
    </row>
    <row r="72" spans="1:11" x14ac:dyDescent="0.25">
      <c r="A72" s="31"/>
      <c r="B72" s="75" t="s">
        <v>96</v>
      </c>
      <c r="C72" s="75" t="s">
        <v>140</v>
      </c>
      <c r="D72" s="75" t="s">
        <v>54</v>
      </c>
      <c r="E72" s="75"/>
      <c r="F72" s="75" t="s">
        <v>3</v>
      </c>
      <c r="G72" s="75" t="s">
        <v>240</v>
      </c>
      <c r="H72" s="93">
        <f>SUMIF(AuxInyeccionesSING!$B$2:$B$143,B72,AuxInyeccionesSING!$C$2:$C$143)</f>
        <v>3637.0519999999988</v>
      </c>
      <c r="I72" s="91">
        <v>1</v>
      </c>
      <c r="J72" s="91">
        <v>1</v>
      </c>
      <c r="K72" s="76">
        <f t="shared" si="29"/>
        <v>3637.0519999999988</v>
      </c>
    </row>
    <row r="73" spans="1:11" x14ac:dyDescent="0.25">
      <c r="A73" s="31"/>
      <c r="B73" s="75" t="s">
        <v>97</v>
      </c>
      <c r="C73" s="75" t="s">
        <v>140</v>
      </c>
      <c r="D73" s="75" t="s">
        <v>54</v>
      </c>
      <c r="E73" s="75"/>
      <c r="F73" s="75" t="s">
        <v>3</v>
      </c>
      <c r="G73" s="75" t="s">
        <v>240</v>
      </c>
      <c r="H73" s="93">
        <f>SUMIF(AuxInyeccionesSING!$B$2:$B$143,B73,AuxInyeccionesSING!$C$2:$C$143)</f>
        <v>4016.5720000000069</v>
      </c>
      <c r="I73" s="91">
        <v>1</v>
      </c>
      <c r="J73" s="91">
        <v>1</v>
      </c>
      <c r="K73" s="76">
        <f t="shared" si="29"/>
        <v>4016.5720000000069</v>
      </c>
    </row>
    <row r="74" spans="1:11" x14ac:dyDescent="0.25">
      <c r="A74" s="31"/>
      <c r="B74" s="75" t="s">
        <v>98</v>
      </c>
      <c r="C74" s="75" t="s">
        <v>140</v>
      </c>
      <c r="D74" s="75" t="s">
        <v>68</v>
      </c>
      <c r="E74" s="75"/>
      <c r="F74" s="75" t="s">
        <v>68</v>
      </c>
      <c r="G74" s="75" t="s">
        <v>240</v>
      </c>
      <c r="H74" s="93">
        <f>SUMIF(AuxInyeccionesSING!$B$2:$B$143,B74,AuxInyeccionesSING!$C$2:$C$143)</f>
        <v>4457.5200000000104</v>
      </c>
      <c r="I74" s="91">
        <v>1</v>
      </c>
      <c r="J74" s="91">
        <v>1</v>
      </c>
      <c r="K74" s="76">
        <f t="shared" si="29"/>
        <v>4457.5200000000104</v>
      </c>
    </row>
    <row r="75" spans="1:11" x14ac:dyDescent="0.25">
      <c r="A75" s="31"/>
      <c r="B75" s="75" t="s">
        <v>99</v>
      </c>
      <c r="C75" s="75" t="s">
        <v>138</v>
      </c>
      <c r="D75" s="75" t="s">
        <v>68</v>
      </c>
      <c r="E75" s="75"/>
      <c r="F75" s="75" t="s">
        <v>68</v>
      </c>
      <c r="G75" s="75" t="s">
        <v>240</v>
      </c>
      <c r="H75" s="93">
        <f>SUMIF(AuxInyeccionesSING!$B$2:$B$143,B75,AuxInyeccionesSING!$C$2:$C$143)</f>
        <v>0</v>
      </c>
      <c r="I75" s="91">
        <v>1</v>
      </c>
      <c r="J75" s="91">
        <v>1</v>
      </c>
      <c r="K75" s="76">
        <f t="shared" si="29"/>
        <v>0</v>
      </c>
    </row>
    <row r="76" spans="1:11" x14ac:dyDescent="0.25">
      <c r="A76" s="31"/>
      <c r="B76" s="75" t="s">
        <v>100</v>
      </c>
      <c r="C76" s="75" t="s">
        <v>138</v>
      </c>
      <c r="D76" s="75" t="s">
        <v>148</v>
      </c>
      <c r="E76" s="75"/>
      <c r="F76" s="75" t="s">
        <v>3</v>
      </c>
      <c r="G76" s="75" t="s">
        <v>240</v>
      </c>
      <c r="H76" s="93">
        <f>SUMIF(AuxInyeccionesSING!$B$2:$B$143,B76,AuxInyeccionesSING!$C$2:$C$143)</f>
        <v>0</v>
      </c>
      <c r="I76" s="91">
        <v>1</v>
      </c>
      <c r="J76" s="91">
        <v>1</v>
      </c>
      <c r="K76" s="76">
        <f t="shared" si="29"/>
        <v>0</v>
      </c>
    </row>
    <row r="77" spans="1:11" x14ac:dyDescent="0.25">
      <c r="A77" s="31"/>
      <c r="B77" s="75" t="s">
        <v>101</v>
      </c>
      <c r="C77" s="75" t="s">
        <v>138</v>
      </c>
      <c r="D77" s="75" t="s">
        <v>148</v>
      </c>
      <c r="E77" s="75"/>
      <c r="F77" s="75" t="s">
        <v>3</v>
      </c>
      <c r="G77" s="75" t="s">
        <v>240</v>
      </c>
      <c r="H77" s="93">
        <f>SUMIF(AuxInyeccionesSING!$B$2:$B$143,B77,AuxInyeccionesSING!$C$2:$C$143)</f>
        <v>0</v>
      </c>
      <c r="I77" s="91">
        <v>1</v>
      </c>
      <c r="J77" s="91">
        <v>1</v>
      </c>
      <c r="K77" s="76">
        <f t="shared" si="29"/>
        <v>0</v>
      </c>
    </row>
    <row r="78" spans="1:11" x14ac:dyDescent="0.25">
      <c r="A78" s="31"/>
      <c r="B78" s="75" t="s">
        <v>102</v>
      </c>
      <c r="C78" s="75" t="s">
        <v>138</v>
      </c>
      <c r="D78" s="75" t="s">
        <v>149</v>
      </c>
      <c r="E78" s="75"/>
      <c r="F78" s="75" t="s">
        <v>0</v>
      </c>
      <c r="G78" s="75" t="s">
        <v>240</v>
      </c>
      <c r="H78" s="93">
        <f>SUMIF(AuxInyeccionesSING!$B$2:$B$143,B78,AuxInyeccionesSING!$C$2:$C$143)</f>
        <v>0</v>
      </c>
      <c r="I78" s="91">
        <v>1</v>
      </c>
      <c r="J78" s="91">
        <v>1</v>
      </c>
      <c r="K78" s="76">
        <f t="shared" si="29"/>
        <v>0</v>
      </c>
    </row>
    <row r="79" spans="1:11" x14ac:dyDescent="0.25">
      <c r="A79" s="31"/>
      <c r="B79" s="75" t="s">
        <v>103</v>
      </c>
      <c r="C79" s="75" t="s">
        <v>138</v>
      </c>
      <c r="D79" s="75" t="s">
        <v>149</v>
      </c>
      <c r="E79" s="75"/>
      <c r="F79" s="75" t="s">
        <v>0</v>
      </c>
      <c r="G79" s="75" t="s">
        <v>240</v>
      </c>
      <c r="H79" s="93">
        <f>SUMIF(AuxInyeccionesSING!$B$2:$B$143,B79,AuxInyeccionesSING!$C$2:$C$143)</f>
        <v>0</v>
      </c>
      <c r="I79" s="91">
        <v>1</v>
      </c>
      <c r="J79" s="91">
        <v>1</v>
      </c>
      <c r="K79" s="76">
        <f t="shared" si="29"/>
        <v>0</v>
      </c>
    </row>
    <row r="80" spans="1:11" x14ac:dyDescent="0.25">
      <c r="A80" s="31"/>
      <c r="B80" s="75" t="s">
        <v>104</v>
      </c>
      <c r="C80" s="75" t="s">
        <v>138</v>
      </c>
      <c r="D80" s="75" t="s">
        <v>149</v>
      </c>
      <c r="E80" s="75"/>
      <c r="F80" s="75" t="s">
        <v>0</v>
      </c>
      <c r="G80" s="75" t="s">
        <v>240</v>
      </c>
      <c r="H80" s="93">
        <f>SUMIF(AuxInyeccionesSING!$B$2:$B$143,B80,AuxInyeccionesSING!$C$2:$C$143)</f>
        <v>0</v>
      </c>
      <c r="I80" s="91">
        <v>1</v>
      </c>
      <c r="J80" s="91">
        <v>1</v>
      </c>
      <c r="K80" s="76">
        <f t="shared" si="29"/>
        <v>0</v>
      </c>
    </row>
    <row r="81" spans="1:11" x14ac:dyDescent="0.25">
      <c r="A81" s="31"/>
      <c r="B81" s="75" t="s">
        <v>105</v>
      </c>
      <c r="C81" s="75" t="s">
        <v>139</v>
      </c>
      <c r="D81" s="75" t="s">
        <v>46</v>
      </c>
      <c r="E81" s="75"/>
      <c r="F81" s="75" t="s">
        <v>3</v>
      </c>
      <c r="G81" s="75" t="s">
        <v>240</v>
      </c>
      <c r="H81" s="93">
        <f>SUMIF(AuxInyeccionesSING!$B$2:$B$143,B81,AuxInyeccionesSING!$C$2:$C$143)</f>
        <v>0</v>
      </c>
      <c r="I81" s="91">
        <v>1</v>
      </c>
      <c r="J81" s="91">
        <v>1</v>
      </c>
      <c r="K81" s="76">
        <f t="shared" si="29"/>
        <v>0</v>
      </c>
    </row>
    <row r="82" spans="1:11" x14ac:dyDescent="0.25">
      <c r="A82" s="31"/>
      <c r="B82" s="75" t="s">
        <v>106</v>
      </c>
      <c r="C82" s="75" t="s">
        <v>138</v>
      </c>
      <c r="D82" s="75" t="s">
        <v>147</v>
      </c>
      <c r="E82" s="75"/>
      <c r="F82" s="75" t="s">
        <v>3</v>
      </c>
      <c r="G82" s="75" t="s">
        <v>240</v>
      </c>
      <c r="H82" s="93">
        <f>SUMIF(AuxInyeccionesSING!$B$2:$B$143,B82,AuxInyeccionesSING!$C$2:$C$143)</f>
        <v>0</v>
      </c>
      <c r="I82" s="91">
        <v>1</v>
      </c>
      <c r="J82" s="91">
        <v>1</v>
      </c>
      <c r="K82" s="76">
        <f t="shared" si="29"/>
        <v>0</v>
      </c>
    </row>
    <row r="83" spans="1:11" x14ac:dyDescent="0.25">
      <c r="A83" s="31"/>
      <c r="B83" s="75" t="s">
        <v>107</v>
      </c>
      <c r="C83" s="75" t="s">
        <v>141</v>
      </c>
      <c r="D83" s="75" t="s">
        <v>147</v>
      </c>
      <c r="E83" s="75"/>
      <c r="F83" s="75" t="s">
        <v>3</v>
      </c>
      <c r="G83" s="75" t="s">
        <v>240</v>
      </c>
      <c r="H83" s="93">
        <f>SUMIF(AuxInyeccionesSING!$B$2:$B$143,B83,AuxInyeccionesSING!$C$2:$C$143)</f>
        <v>5556.6043928571435</v>
      </c>
      <c r="I83" s="91">
        <v>1</v>
      </c>
      <c r="J83" s="91">
        <v>1</v>
      </c>
      <c r="K83" s="76">
        <f t="shared" si="29"/>
        <v>5556.6043928571435</v>
      </c>
    </row>
    <row r="84" spans="1:11" x14ac:dyDescent="0.25">
      <c r="A84" s="31"/>
      <c r="B84" s="75" t="s">
        <v>108</v>
      </c>
      <c r="C84" s="75" t="s">
        <v>138</v>
      </c>
      <c r="D84" s="75" t="s">
        <v>5</v>
      </c>
      <c r="E84" s="75"/>
      <c r="F84" s="75" t="s">
        <v>5</v>
      </c>
      <c r="G84" s="75" t="s">
        <v>240</v>
      </c>
      <c r="H84" s="93">
        <f>SUMIF(AuxInyeccionesSING!$B$2:$B$143,B84,AuxInyeccionesSING!$C$2:$C$143)</f>
        <v>0</v>
      </c>
      <c r="I84" s="91">
        <v>1</v>
      </c>
      <c r="J84" s="91">
        <v>1</v>
      </c>
      <c r="K84" s="76">
        <f t="shared" si="29"/>
        <v>0</v>
      </c>
    </row>
    <row r="85" spans="1:11" x14ac:dyDescent="0.25">
      <c r="A85" s="31"/>
      <c r="B85" s="75" t="s">
        <v>109</v>
      </c>
      <c r="C85" s="75" t="s">
        <v>141</v>
      </c>
      <c r="D85" s="75" t="s">
        <v>5</v>
      </c>
      <c r="E85" s="75"/>
      <c r="F85" s="75" t="s">
        <v>5</v>
      </c>
      <c r="G85" s="75" t="s">
        <v>240</v>
      </c>
      <c r="H85" s="93">
        <f>SUMIF(AuxInyeccionesSING!$B$2:$B$143,B85,AuxInyeccionesSING!$C$2:$C$143)</f>
        <v>1058.4702678571432</v>
      </c>
      <c r="I85" s="91">
        <v>1</v>
      </c>
      <c r="J85" s="91">
        <v>1</v>
      </c>
      <c r="K85" s="76">
        <f t="shared" si="29"/>
        <v>1058.4702678571432</v>
      </c>
    </row>
    <row r="86" spans="1:11" x14ac:dyDescent="0.25">
      <c r="A86" s="31"/>
      <c r="B86" s="75" t="s">
        <v>110</v>
      </c>
      <c r="C86" s="75" t="s">
        <v>138</v>
      </c>
      <c r="D86" s="75" t="s">
        <v>5</v>
      </c>
      <c r="E86" s="75"/>
      <c r="F86" s="75" t="s">
        <v>5</v>
      </c>
      <c r="G86" s="75" t="s">
        <v>240</v>
      </c>
      <c r="H86" s="93">
        <f>SUMIF(AuxInyeccionesSING!$B$2:$B$143,B86,AuxInyeccionesSING!$C$2:$C$143)</f>
        <v>0</v>
      </c>
      <c r="I86" s="91">
        <v>1</v>
      </c>
      <c r="J86" s="91">
        <v>1</v>
      </c>
      <c r="K86" s="76">
        <f t="shared" si="29"/>
        <v>0</v>
      </c>
    </row>
    <row r="87" spans="1:11" x14ac:dyDescent="0.25">
      <c r="A87" s="31"/>
      <c r="B87" s="75" t="s">
        <v>111</v>
      </c>
      <c r="C87" s="75" t="s">
        <v>141</v>
      </c>
      <c r="D87" s="75" t="s">
        <v>5</v>
      </c>
      <c r="E87" s="75"/>
      <c r="F87" s="75" t="s">
        <v>5</v>
      </c>
      <c r="G87" s="75" t="s">
        <v>240</v>
      </c>
      <c r="H87" s="93">
        <f>SUMIF(AuxInyeccionesSING!$B$2:$B$143,B87,AuxInyeccionesSING!$C$2:$C$143)</f>
        <v>37.993553571428563</v>
      </c>
      <c r="I87" s="91">
        <v>1</v>
      </c>
      <c r="J87" s="91">
        <v>1</v>
      </c>
      <c r="K87" s="76">
        <f t="shared" si="29"/>
        <v>37.993553571428563</v>
      </c>
    </row>
    <row r="88" spans="1:11" x14ac:dyDescent="0.25">
      <c r="A88" s="31"/>
      <c r="B88" s="75" t="s">
        <v>112</v>
      </c>
      <c r="C88" s="75" t="s">
        <v>138</v>
      </c>
      <c r="D88" s="75" t="s">
        <v>29</v>
      </c>
      <c r="E88" s="75"/>
      <c r="F88" s="75" t="s">
        <v>9</v>
      </c>
      <c r="G88" s="75" t="s">
        <v>240</v>
      </c>
      <c r="H88" s="93">
        <f>SUMIF(AuxInyeccionesSING!$B$2:$B$143,B88,AuxInyeccionesSING!$C$2:$C$143)</f>
        <v>0</v>
      </c>
      <c r="I88" s="91">
        <v>1</v>
      </c>
      <c r="J88" s="91">
        <v>1</v>
      </c>
      <c r="K88" s="76">
        <f t="shared" si="29"/>
        <v>0</v>
      </c>
    </row>
    <row r="89" spans="1:11" x14ac:dyDescent="0.25">
      <c r="A89" s="31"/>
      <c r="B89" s="75" t="s">
        <v>114</v>
      </c>
      <c r="C89" s="75" t="s">
        <v>141</v>
      </c>
      <c r="D89" s="75" t="s">
        <v>147</v>
      </c>
      <c r="E89" s="75"/>
      <c r="F89" s="75" t="s">
        <v>3</v>
      </c>
      <c r="G89" s="75" t="s">
        <v>240</v>
      </c>
      <c r="H89" s="93">
        <f>SUMIF(AuxInyeccionesSING!$B$2:$B$143,B89,AuxInyeccionesSING!$C$2:$C$143)</f>
        <v>0</v>
      </c>
      <c r="I89" s="91">
        <v>1</v>
      </c>
      <c r="J89" s="91">
        <v>1</v>
      </c>
      <c r="K89" s="76">
        <f t="shared" si="29"/>
        <v>0</v>
      </c>
    </row>
    <row r="90" spans="1:11" x14ac:dyDescent="0.25">
      <c r="A90" s="31"/>
      <c r="B90" s="75" t="s">
        <v>115</v>
      </c>
      <c r="C90" s="75" t="s">
        <v>139</v>
      </c>
      <c r="D90" s="75" t="s">
        <v>146</v>
      </c>
      <c r="E90" s="75"/>
      <c r="F90" s="75" t="s">
        <v>3</v>
      </c>
      <c r="G90" s="75" t="s">
        <v>240</v>
      </c>
      <c r="H90" s="93">
        <f>SUMIF(AuxInyeccionesSING!$B$2:$B$143,B90,AuxInyeccionesSING!$C$2:$C$143)</f>
        <v>0</v>
      </c>
      <c r="I90" s="91">
        <v>1</v>
      </c>
      <c r="J90" s="91">
        <v>1</v>
      </c>
      <c r="K90" s="76">
        <f t="shared" si="29"/>
        <v>0</v>
      </c>
    </row>
    <row r="91" spans="1:11" x14ac:dyDescent="0.25">
      <c r="A91" s="31"/>
      <c r="B91" s="75" t="s">
        <v>118</v>
      </c>
      <c r="C91" s="75" t="s">
        <v>140</v>
      </c>
      <c r="D91" s="75" t="s">
        <v>150</v>
      </c>
      <c r="E91" s="75"/>
      <c r="F91" s="75" t="s">
        <v>9</v>
      </c>
      <c r="G91" s="75" t="s">
        <v>240</v>
      </c>
      <c r="H91" s="93">
        <f>SUMIF(AuxInyeccionesSING!$B$2:$B$143,B91,AuxInyeccionesSING!$C$2:$C$143)</f>
        <v>6801.5000000000009</v>
      </c>
      <c r="I91" s="91">
        <v>1</v>
      </c>
      <c r="J91" s="91">
        <v>1</v>
      </c>
      <c r="K91" s="76">
        <f t="shared" si="29"/>
        <v>6801.5000000000009</v>
      </c>
    </row>
    <row r="92" spans="1:11" x14ac:dyDescent="0.25">
      <c r="A92" s="31"/>
      <c r="B92" s="75" t="s">
        <v>119</v>
      </c>
      <c r="C92" s="75" t="s">
        <v>140</v>
      </c>
      <c r="D92" s="75" t="s">
        <v>150</v>
      </c>
      <c r="E92" s="75"/>
      <c r="F92" s="75" t="s">
        <v>9</v>
      </c>
      <c r="G92" s="75" t="s">
        <v>240</v>
      </c>
      <c r="H92" s="93">
        <f>SUMIF(AuxInyeccionesSING!$B$2:$B$143,B92,AuxInyeccionesSING!$C$2:$C$143)</f>
        <v>6991.7280000000019</v>
      </c>
      <c r="I92" s="91">
        <v>1</v>
      </c>
      <c r="J92" s="91">
        <v>1</v>
      </c>
      <c r="K92" s="76">
        <f t="shared" si="29"/>
        <v>6991.7280000000019</v>
      </c>
    </row>
    <row r="93" spans="1:11" x14ac:dyDescent="0.25">
      <c r="A93" s="31"/>
      <c r="B93" s="75" t="s">
        <v>121</v>
      </c>
      <c r="C93" s="75" t="s">
        <v>138</v>
      </c>
      <c r="D93" s="75" t="s">
        <v>149</v>
      </c>
      <c r="E93" s="75"/>
      <c r="F93" s="75" t="s">
        <v>0</v>
      </c>
      <c r="G93" s="75" t="s">
        <v>240</v>
      </c>
      <c r="H93" s="93">
        <f>SUMIF(AuxInyeccionesSING!$B$2:$B$143,B93,AuxInyeccionesSING!$C$2:$C$143)</f>
        <v>0</v>
      </c>
      <c r="I93" s="91">
        <v>1</v>
      </c>
      <c r="J93" s="91">
        <v>1</v>
      </c>
      <c r="K93" s="76">
        <f t="shared" si="29"/>
        <v>0</v>
      </c>
    </row>
    <row r="94" spans="1:11" x14ac:dyDescent="0.25">
      <c r="A94" s="31"/>
      <c r="B94" s="75" t="s">
        <v>122</v>
      </c>
      <c r="C94" s="75" t="s">
        <v>138</v>
      </c>
      <c r="D94" s="75" t="s">
        <v>47</v>
      </c>
      <c r="E94" s="75"/>
      <c r="F94" s="75" t="s">
        <v>5</v>
      </c>
      <c r="G94" s="75" t="s">
        <v>240</v>
      </c>
      <c r="H94" s="93">
        <f>SUMIF(AuxInyeccionesSING!$B$2:$B$143,B94,AuxInyeccionesSING!$C$2:$C$143)</f>
        <v>0</v>
      </c>
      <c r="I94" s="91">
        <v>1</v>
      </c>
      <c r="J94" s="91">
        <v>1</v>
      </c>
      <c r="K94" s="76">
        <f t="shared" si="29"/>
        <v>0</v>
      </c>
    </row>
    <row r="95" spans="1:11" x14ac:dyDescent="0.25">
      <c r="A95" s="31"/>
      <c r="B95" s="75" t="s">
        <v>123</v>
      </c>
      <c r="C95" s="75" t="s">
        <v>138</v>
      </c>
      <c r="D95" s="75" t="s">
        <v>6</v>
      </c>
      <c r="E95" s="75"/>
      <c r="F95" s="75" t="s">
        <v>6</v>
      </c>
      <c r="G95" s="75" t="s">
        <v>240</v>
      </c>
      <c r="H95" s="93">
        <f>SUMIF(AuxInyeccionesSING!$B$2:$B$143,B95,AuxInyeccionesSING!$C$2:$C$143)</f>
        <v>0</v>
      </c>
      <c r="I95" s="91">
        <v>1</v>
      </c>
      <c r="J95" s="91">
        <v>1</v>
      </c>
      <c r="K95" s="76">
        <f t="shared" si="29"/>
        <v>0</v>
      </c>
    </row>
    <row r="96" spans="1:11" x14ac:dyDescent="0.25">
      <c r="A96" s="31"/>
      <c r="B96" s="75" t="s">
        <v>125</v>
      </c>
      <c r="C96" s="75" t="s">
        <v>143</v>
      </c>
      <c r="D96" s="75" t="s">
        <v>59</v>
      </c>
      <c r="E96" s="75"/>
      <c r="F96" s="75" t="s">
        <v>0</v>
      </c>
      <c r="G96" s="75" t="s">
        <v>240</v>
      </c>
      <c r="H96" s="93">
        <f>SUMIF(AuxInyeccionesSING!$B$2:$B$143,B96,AuxInyeccionesSING!$C$2:$C$143)</f>
        <v>87.664000000000058</v>
      </c>
      <c r="I96" s="91">
        <v>1</v>
      </c>
      <c r="J96" s="91">
        <v>1</v>
      </c>
      <c r="K96" s="76">
        <f t="shared" si="29"/>
        <v>87.664000000000058</v>
      </c>
    </row>
    <row r="97" spans="1:11" x14ac:dyDescent="0.25">
      <c r="A97" s="31"/>
      <c r="B97" s="75" t="s">
        <v>126</v>
      </c>
      <c r="C97" s="75" t="s">
        <v>143</v>
      </c>
      <c r="D97" s="75" t="s">
        <v>59</v>
      </c>
      <c r="E97" s="75"/>
      <c r="F97" s="75" t="s">
        <v>0</v>
      </c>
      <c r="G97" s="75" t="s">
        <v>240</v>
      </c>
      <c r="H97" s="93">
        <f>SUMIF(AuxInyeccionesSING!$B$2:$B$143,B97,AuxInyeccionesSING!$C$2:$C$143)</f>
        <v>105.20799999999993</v>
      </c>
      <c r="I97" s="91">
        <v>1</v>
      </c>
      <c r="J97" s="91">
        <v>1</v>
      </c>
      <c r="K97" s="76">
        <f t="shared" si="29"/>
        <v>105.20799999999993</v>
      </c>
    </row>
    <row r="98" spans="1:11" x14ac:dyDescent="0.25">
      <c r="A98" s="31"/>
      <c r="B98" s="75" t="s">
        <v>127</v>
      </c>
      <c r="C98" s="75" t="s">
        <v>143</v>
      </c>
      <c r="D98" s="75" t="s">
        <v>59</v>
      </c>
      <c r="E98" s="75"/>
      <c r="F98" s="75" t="s">
        <v>0</v>
      </c>
      <c r="G98" s="75" t="s">
        <v>240</v>
      </c>
      <c r="H98" s="93">
        <f>SUMIF(AuxInyeccionesSING!$B$2:$B$143,B98,AuxInyeccionesSING!$C$2:$C$143)</f>
        <v>245.51599999999976</v>
      </c>
      <c r="I98" s="91">
        <v>1</v>
      </c>
      <c r="J98" s="91">
        <v>1</v>
      </c>
      <c r="K98" s="76">
        <f t="shared" si="29"/>
        <v>245.51599999999976</v>
      </c>
    </row>
    <row r="99" spans="1:11" x14ac:dyDescent="0.25">
      <c r="A99" s="31"/>
      <c r="B99" s="75" t="s">
        <v>128</v>
      </c>
      <c r="C99" s="75" t="s">
        <v>143</v>
      </c>
      <c r="D99" s="75" t="s">
        <v>3</v>
      </c>
      <c r="E99" s="75"/>
      <c r="F99" s="75" t="s">
        <v>3</v>
      </c>
      <c r="G99" s="75" t="s">
        <v>240</v>
      </c>
      <c r="H99" s="93">
        <f>SUMIF(AuxInyeccionesSING!$B$2:$B$143,B99,AuxInyeccionesSING!$C$2:$C$143)</f>
        <v>233.80799999999962</v>
      </c>
      <c r="I99" s="91">
        <v>1</v>
      </c>
      <c r="J99" s="91">
        <v>1</v>
      </c>
      <c r="K99" s="76">
        <f t="shared" si="29"/>
        <v>233.80799999999962</v>
      </c>
    </row>
    <row r="100" spans="1:11" x14ac:dyDescent="0.25">
      <c r="A100" s="31"/>
      <c r="B100" s="75" t="s">
        <v>129</v>
      </c>
      <c r="C100" s="75" t="s">
        <v>143</v>
      </c>
      <c r="D100" s="75" t="s">
        <v>59</v>
      </c>
      <c r="E100" s="75"/>
      <c r="F100" s="75" t="s">
        <v>0</v>
      </c>
      <c r="G100" s="75" t="s">
        <v>240</v>
      </c>
      <c r="H100" s="93">
        <f>SUMIF(AuxInyeccionesSING!$B$2:$B$143,B100,AuxInyeccionesSING!$C$2:$C$143)</f>
        <v>187.0439999999999</v>
      </c>
      <c r="I100" s="91">
        <v>1</v>
      </c>
      <c r="J100" s="91">
        <v>1</v>
      </c>
      <c r="K100" s="76">
        <f t="shared" si="29"/>
        <v>187.0439999999999</v>
      </c>
    </row>
    <row r="101" spans="1:11" x14ac:dyDescent="0.25">
      <c r="A101" s="31"/>
      <c r="B101" s="75" t="s">
        <v>132</v>
      </c>
      <c r="C101" s="75" t="s">
        <v>143</v>
      </c>
      <c r="D101" s="75" t="s">
        <v>3</v>
      </c>
      <c r="E101" s="75"/>
      <c r="F101" s="75" t="s">
        <v>3</v>
      </c>
      <c r="G101" s="75" t="s">
        <v>240</v>
      </c>
      <c r="H101" s="93">
        <f>SUMIF(AuxInyeccionesSING!$B$2:$B$143,B101,AuxInyeccionesSING!$C$2:$C$143)</f>
        <v>350.69599999999997</v>
      </c>
      <c r="I101" s="91">
        <v>1</v>
      </c>
      <c r="J101" s="91">
        <v>1</v>
      </c>
      <c r="K101" s="76">
        <f t="shared" si="29"/>
        <v>350.69599999999997</v>
      </c>
    </row>
    <row r="102" spans="1:11" x14ac:dyDescent="0.25">
      <c r="A102" s="31"/>
      <c r="B102" s="75" t="s">
        <v>133</v>
      </c>
      <c r="C102" s="75" t="s">
        <v>140</v>
      </c>
      <c r="D102" s="75" t="s">
        <v>152</v>
      </c>
      <c r="E102" s="75"/>
      <c r="F102" s="75" t="s">
        <v>4</v>
      </c>
      <c r="G102" s="75" t="s">
        <v>240</v>
      </c>
      <c r="H102" s="93">
        <f>SUMIF(AuxInyeccionesSING!$B$2:$B$143,B102,AuxInyeccionesSING!$C$2:$C$143)</f>
        <v>5488.8932857142827</v>
      </c>
      <c r="I102" s="91">
        <v>1</v>
      </c>
      <c r="J102" s="91">
        <v>1</v>
      </c>
      <c r="K102" s="76">
        <f t="shared" si="29"/>
        <v>5488.8932857142827</v>
      </c>
    </row>
    <row r="103" spans="1:11" x14ac:dyDescent="0.25">
      <c r="A103" s="31"/>
      <c r="B103" s="75" t="s">
        <v>134</v>
      </c>
      <c r="C103" s="75" t="s">
        <v>140</v>
      </c>
      <c r="D103" s="75" t="s">
        <v>152</v>
      </c>
      <c r="E103" s="75"/>
      <c r="F103" s="75" t="s">
        <v>4</v>
      </c>
      <c r="G103" s="75" t="s">
        <v>240</v>
      </c>
      <c r="H103" s="93">
        <f>SUMIF(AuxInyeccionesSING!$B$2:$B$143,B103,AuxInyeccionesSING!$C$2:$C$143)</f>
        <v>4658.5839821428553</v>
      </c>
      <c r="I103" s="91">
        <v>1</v>
      </c>
      <c r="J103" s="91">
        <v>1</v>
      </c>
      <c r="K103" s="76">
        <f t="shared" si="29"/>
        <v>4658.5839821428553</v>
      </c>
    </row>
    <row r="104" spans="1:11" x14ac:dyDescent="0.25">
      <c r="A104" s="31"/>
      <c r="B104" s="75" t="s">
        <v>136</v>
      </c>
      <c r="C104" s="75" t="s">
        <v>143</v>
      </c>
      <c r="D104" s="75" t="s">
        <v>3</v>
      </c>
      <c r="E104" s="75"/>
      <c r="F104" s="75" t="s">
        <v>3</v>
      </c>
      <c r="G104" s="75" t="s">
        <v>240</v>
      </c>
      <c r="H104" s="93">
        <f>SUMIF(AuxInyeccionesSING!$B$2:$B$143,B104,AuxInyeccionesSING!$C$2:$C$143)</f>
        <v>829.60800000000017</v>
      </c>
      <c r="I104" s="91">
        <v>1</v>
      </c>
      <c r="J104" s="91">
        <v>1</v>
      </c>
      <c r="K104" s="76">
        <f t="shared" si="29"/>
        <v>829.60800000000017</v>
      </c>
    </row>
    <row r="105" spans="1:11" x14ac:dyDescent="0.25">
      <c r="A105" s="31"/>
      <c r="B105" s="75" t="s">
        <v>166</v>
      </c>
      <c r="C105" s="75" t="s">
        <v>168</v>
      </c>
      <c r="D105" s="75" t="s">
        <v>26</v>
      </c>
      <c r="E105" s="75"/>
      <c r="F105" s="75" t="s">
        <v>3</v>
      </c>
      <c r="G105" s="75" t="s">
        <v>240</v>
      </c>
      <c r="H105" s="93">
        <f>SUMIF(AuxInyeccionesSING!$B$2:$B$143,B105,AuxInyeccionesSING!$C$2:$C$143)</f>
        <v>1046.9261428571428</v>
      </c>
      <c r="I105" s="91">
        <v>1</v>
      </c>
      <c r="J105" s="91">
        <v>1</v>
      </c>
      <c r="K105" s="76">
        <f t="shared" si="29"/>
        <v>1046.9261428571428</v>
      </c>
    </row>
    <row r="106" spans="1:11" ht="15.75" thickBot="1" x14ac:dyDescent="0.3">
      <c r="A106" s="33"/>
      <c r="B106" s="77" t="s">
        <v>167</v>
      </c>
      <c r="C106" s="77" t="s">
        <v>168</v>
      </c>
      <c r="D106" s="77" t="s">
        <v>64</v>
      </c>
      <c r="E106" s="77"/>
      <c r="F106" s="77" t="s">
        <v>4</v>
      </c>
      <c r="G106" s="77" t="s">
        <v>240</v>
      </c>
      <c r="H106" s="94">
        <f>SUMIF(AuxInyeccionesSING!$B$2:$B$143,B106,AuxInyeccionesSING!$C$2:$C$143)</f>
        <v>556.40680357142855</v>
      </c>
      <c r="I106" s="95">
        <v>1</v>
      </c>
      <c r="J106" s="95">
        <v>1</v>
      </c>
      <c r="K106" s="14">
        <f t="shared" si="29"/>
        <v>556.40680357142855</v>
      </c>
    </row>
    <row r="107" spans="1:11" x14ac:dyDescent="0.25">
      <c r="K107" s="27">
        <f ca="1">SUM(K4:K106)</f>
        <v>85622.77175</v>
      </c>
    </row>
  </sheetData>
  <sortState ref="A4:H70">
    <sortCondition ref="A4:A7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Matriz Demandas SING</vt:lpstr>
      <vt:lpstr>Matriz Inyecciones SING</vt:lpstr>
      <vt:lpstr>Matriz VI SING</vt:lpstr>
      <vt:lpstr>Matriz Factor de Densidad SING</vt:lpstr>
      <vt:lpstr>Lista Barras Troncales</vt:lpstr>
      <vt:lpstr>DemandaTroncales-SING</vt:lpstr>
      <vt:lpstr>InyeccionesTroncales-SING</vt:lpstr>
      <vt:lpstr>DemandaBarras-SING</vt:lpstr>
      <vt:lpstr>InyeccionesBarras-SING</vt:lpstr>
      <vt:lpstr>AuxInyeccionesSING</vt:lpstr>
      <vt:lpstr>AuxDemandaSING</vt:lpstr>
      <vt:lpstr>AuxVISING</vt:lpstr>
      <vt:lpstr>AuxPartFluGWh</vt:lpstr>
      <vt:lpstr>AuxLinFluTotGWh</vt:lpstr>
      <vt:lpstr>AuxPartFluPorc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Toledo</dc:creator>
  <cp:lastModifiedBy>Felipe Toledo</cp:lastModifiedBy>
  <dcterms:created xsi:type="dcterms:W3CDTF">2014-08-25T21:45:07Z</dcterms:created>
  <dcterms:modified xsi:type="dcterms:W3CDTF">2015-01-14T16:11:32Z</dcterms:modified>
</cp:coreProperties>
</file>