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arcia\Desktop\WEB CNE\"/>
    </mc:Choice>
  </mc:AlternateContent>
  <bookViews>
    <workbookView xWindow="0" yWindow="855" windowWidth="21075" windowHeight="8700" tabRatio="933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<sst xmlns="http://schemas.openxmlformats.org/spreadsheetml/2006/main" count="9381" uniqueCount="88">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</sst>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'Kerosene Doméstico'!$G$9:$G$1185</c:f>
              <c:numCache>
                <c:formatCode>General</c:formatCode>
                <c:ptCount val="1177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18" t="s">
        <v>77</v>
      </c>
      <c r="C2" s="118"/>
      <c r="D2" s="118"/>
      <c r="E2" s="118"/>
      <c r="F2" s="118"/>
    </row>
    <row r="3" spans="2:8" ht="15.75" x14ac:dyDescent="0.25">
      <c r="B3" s="118" t="s">
        <v>64</v>
      </c>
      <c r="C3" s="118"/>
      <c r="D3" s="118"/>
      <c r="E3" s="118"/>
      <c r="F3" s="118"/>
    </row>
    <row r="4" spans="2:8" ht="15.75" x14ac:dyDescent="0.25">
      <c r="B4" s="119">
        <v>43223</v>
      </c>
      <c r="C4" s="119"/>
      <c r="D4" s="119"/>
      <c r="E4" s="119"/>
      <c r="F4" s="119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17" t="s">
        <v>56</v>
      </c>
      <c r="D7" s="117"/>
      <c r="E7" s="117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328670.90000000002</v>
      </c>
      <c r="D10" s="109">
        <f>LOOKUP($B$4,'Gasolina Automotriz'!B:B,'Gasolina Automotriz'!E:E)</f>
        <v>345969.3</v>
      </c>
      <c r="E10" s="109">
        <f>LOOKUP($B$4,'Gasolina Automotriz'!B:B,'Gasolina Automotriz'!F:F)</f>
        <v>363267.8</v>
      </c>
      <c r="F10" s="110">
        <f>LOOKUP($B$4,'Gasolina Automotriz'!B:B,'Gasolina Automotriz'!G:G)</f>
        <v>349471.1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337999.4</v>
      </c>
      <c r="D11" s="109">
        <f>LOOKUP($B$4,'Gasolina Automotriz'!B:B,'Gasolina Automotriz'!L:L)</f>
        <v>355788.79999999999</v>
      </c>
      <c r="E11" s="109">
        <f>LOOKUP($B$4,'Gasolina Automotriz'!B:B,'Gasolina Automotriz'!M:M)</f>
        <v>373578.2</v>
      </c>
      <c r="F11" s="110">
        <f>LOOKUP($B$4,'Gasolina Automotriz'!B:B,'Gasolina Automotriz'!N:N)</f>
        <v>369808.3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Diesel'!$B$1:$B$4998,'Petróleo Diesel'!D$1:D$4998)</f>
        <v>323022.40000000002</v>
      </c>
      <c r="D12" s="109">
        <f>LOOKUP($B$4,'Petróleo Diesel'!$B$1:$B$4998,'Petróleo Diesel'!E$1:E$4998)</f>
        <v>340023.5</v>
      </c>
      <c r="E12" s="109">
        <f>LOOKUP($B$4,'Petróleo Diesel'!$B$1:$B$4998,'Petróleo Diesel'!F$1:F$4998)</f>
        <v>357024.7</v>
      </c>
      <c r="F12" s="110">
        <f>LOOKUP($B$4,'Petróleo Diesel'!$B$1:$B$4998,'Petróleo Diesel'!G$1:G$4998)</f>
        <v>346918.8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Licuado'!$B$1:$B$5000,'Gas Licuado'!D$1:D$5000)</f>
        <v>184486</v>
      </c>
      <c r="D13" s="109">
        <f>LOOKUP($B$4,'Gas Licuado'!$B$1:$B$5000,'Gas Licuado'!E$1:E$5000)</f>
        <v>194195.8</v>
      </c>
      <c r="E13" s="109">
        <f>LOOKUP($B$4,'Gas Licuado'!$B$1:$B$5000,'Gas Licuado'!F$1:F$5000)</f>
        <v>203905.6</v>
      </c>
      <c r="F13" s="110">
        <f>LOOKUP($B$4,'Gas Licuado'!$B$1:$B$5000,'Gas Licuado'!G$1:G$5000)</f>
        <v>192224.7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0" t="s">
        <v>68</v>
      </c>
      <c r="C15" s="120"/>
      <c r="D15" s="120"/>
      <c r="E15" s="120"/>
      <c r="F15" s="120"/>
    </row>
    <row r="16" spans="2:8" ht="15.75" x14ac:dyDescent="0.25">
      <c r="B16" s="118" t="s">
        <v>64</v>
      </c>
      <c r="C16" s="118"/>
      <c r="D16" s="118"/>
      <c r="E16" s="118"/>
      <c r="F16" s="118"/>
    </row>
    <row r="17" spans="2:7" ht="15.75" x14ac:dyDescent="0.25">
      <c r="B17" s="119">
        <f>B4</f>
        <v>43223</v>
      </c>
      <c r="C17" s="119"/>
      <c r="D17" s="119"/>
      <c r="E17" s="119"/>
      <c r="F17" s="119"/>
    </row>
    <row r="18" spans="2:7" ht="15.75" x14ac:dyDescent="0.25">
      <c r="B18" s="118"/>
      <c r="C18" s="118"/>
      <c r="D18" s="118"/>
      <c r="E18" s="118"/>
      <c r="F18" s="118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17" t="s">
        <v>56</v>
      </c>
      <c r="D20" s="117"/>
      <c r="E20" s="117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490.1</v>
      </c>
      <c r="D23" s="57">
        <f>LOOKUP($B$4,'Kerosene Doméstico'!$B$1:$B$4995,'Kerosene Doméstico'!E$1:E$4995)</f>
        <v>560.1</v>
      </c>
      <c r="E23" s="57">
        <f>LOOKUP($B$4,'Kerosene Doméstico'!$B$1:$B$4995,'Kerosene Doméstico'!F$1:F$4995)</f>
        <v>630.1</v>
      </c>
      <c r="F23" s="102">
        <f>LOOKUP($B$4,'Kerosene Doméstico'!$B$1:$B$4995,'Kerosene Doméstico'!G$1:G$4995)</f>
        <v>594.5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50</v>
      </c>
      <c r="C2" s="118"/>
      <c r="D2" s="118"/>
      <c r="E2" s="118"/>
      <c r="F2" s="118"/>
      <c r="G2" s="118"/>
    </row>
    <row r="3" spans="2:12" ht="15.75" x14ac:dyDescent="0.25">
      <c r="B3" s="118" t="s">
        <v>55</v>
      </c>
      <c r="C3" s="118"/>
      <c r="D3" s="118"/>
      <c r="E3" s="118"/>
      <c r="F3" s="118"/>
      <c r="G3" s="118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2:N1443"/>
  <sheetViews>
    <sheetView showGridLines="0" zoomScale="75" workbookViewId="0">
      <pane ySplit="1995" topLeftCell="A1413" activePane="bottomLeft"/>
      <selection activeCell="I5" sqref="I5:N8"/>
      <selection pane="bottomLeft" activeCell="E1439" sqref="E1439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2" t="s">
        <v>45</v>
      </c>
      <c r="C2" s="122"/>
      <c r="D2" s="122"/>
      <c r="E2" s="122"/>
      <c r="F2" s="122"/>
      <c r="G2" s="122"/>
    </row>
    <row r="3" spans="2:14" x14ac:dyDescent="0.25">
      <c r="B3" s="122" t="s">
        <v>83</v>
      </c>
      <c r="C3" s="122"/>
      <c r="D3" s="122"/>
      <c r="E3" s="122"/>
      <c r="F3" s="122"/>
      <c r="G3" s="122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  <c r="I6" s="92" t="s">
        <v>10</v>
      </c>
      <c r="J6" s="93" t="s">
        <v>11</v>
      </c>
      <c r="K6" s="121" t="s">
        <v>9</v>
      </c>
      <c r="L6" s="121"/>
      <c r="M6" s="121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1" t="s">
        <v>9</v>
      </c>
      <c r="E1239" s="121"/>
      <c r="F1239" s="12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23" t="s">
        <v>79</v>
      </c>
      <c r="C1261" s="123"/>
      <c r="D1261" s="123"/>
      <c r="E1261" s="123"/>
      <c r="F1261" s="123"/>
      <c r="G1261" s="123"/>
      <c r="I1261" s="123" t="s">
        <v>78</v>
      </c>
      <c r="J1261" s="123"/>
      <c r="K1261" s="123"/>
      <c r="L1261" s="123"/>
      <c r="M1261" s="123"/>
      <c r="N1261" s="123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1" t="s">
        <v>9</v>
      </c>
      <c r="E1263" s="121"/>
      <c r="F1263" s="121"/>
      <c r="G1263" s="94" t="s">
        <v>13</v>
      </c>
      <c r="I1263" s="92" t="s">
        <v>10</v>
      </c>
      <c r="J1263" s="93" t="s">
        <v>11</v>
      </c>
      <c r="K1263" s="121" t="s">
        <v>9</v>
      </c>
      <c r="L1263" s="121"/>
      <c r="M1263" s="121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</sheetPr>
  <dimension ref="A1:H1433"/>
  <sheetViews>
    <sheetView showGridLines="0" zoomScale="75" workbookViewId="0">
      <pane ySplit="1995" topLeftCell="A1405" activePane="bottomLeft"/>
      <selection activeCell="B3" sqref="B3:G3"/>
      <selection pane="bottomLeft" activeCell="G1429" sqref="G1429:G1433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18" t="s">
        <v>46</v>
      </c>
      <c r="C2" s="118"/>
      <c r="D2" s="118"/>
      <c r="E2" s="118"/>
      <c r="F2" s="118"/>
      <c r="G2" s="118"/>
    </row>
    <row r="3" spans="1:7" x14ac:dyDescent="0.25">
      <c r="B3" s="122" t="s">
        <v>83</v>
      </c>
      <c r="C3" s="122"/>
      <c r="D3" s="122"/>
      <c r="E3" s="122"/>
      <c r="F3" s="122"/>
      <c r="G3" s="122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0"/>
  </sheetPr>
  <dimension ref="A2:H1437"/>
  <sheetViews>
    <sheetView showGridLines="0" zoomScale="75" workbookViewId="0">
      <pane ySplit="1980" topLeftCell="A1411" activePane="bottomLeft"/>
      <selection activeCell="B3" sqref="B3:G3"/>
      <selection pane="bottomLeft" activeCell="E1433" sqref="E1433:E143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24" t="s">
        <v>51</v>
      </c>
      <c r="C2" s="124"/>
      <c r="D2" s="124"/>
      <c r="E2" s="124"/>
      <c r="F2" s="124"/>
      <c r="G2" s="124"/>
    </row>
    <row r="3" spans="2:7" x14ac:dyDescent="0.25">
      <c r="B3" s="122" t="s">
        <v>83</v>
      </c>
      <c r="C3" s="122"/>
      <c r="D3" s="122"/>
      <c r="E3" s="122"/>
      <c r="F3" s="122"/>
      <c r="G3" s="122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1" t="s">
        <v>9</v>
      </c>
      <c r="E1239" s="121"/>
      <c r="F1239" s="12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0"/>
  </sheetPr>
  <dimension ref="B2:G1060"/>
  <sheetViews>
    <sheetView showGridLines="0" zoomScale="75" workbookViewId="0">
      <pane ySplit="1740" topLeftCell="A1050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18" t="s">
        <v>52</v>
      </c>
      <c r="C2" s="118"/>
      <c r="D2" s="118"/>
      <c r="E2" s="118"/>
      <c r="F2" s="118"/>
      <c r="G2" s="118"/>
    </row>
    <row r="3" spans="2:7" x14ac:dyDescent="0.25">
      <c r="B3" s="122" t="s">
        <v>84</v>
      </c>
      <c r="C3" s="122"/>
      <c r="D3" s="122"/>
      <c r="E3" s="122"/>
      <c r="F3" s="122"/>
      <c r="G3" s="12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25" t="s">
        <v>9</v>
      </c>
      <c r="E6" s="125"/>
      <c r="F6" s="125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0"/>
  </sheetPr>
  <dimension ref="B2:H1438"/>
  <sheetViews>
    <sheetView showGridLines="0" zoomScale="75" workbookViewId="0">
      <pane ySplit="1980" topLeftCell="A1417" activePane="bottomLeft"/>
      <selection activeCell="B3" sqref="B3:G3"/>
      <selection pane="bottomLeft" activeCell="E1434" sqref="E1434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1.5546875" style="11"/>
    <col min="7" max="7" width="15.5546875" style="49" customWidth="1"/>
    <col min="8" max="16384" width="11.5546875" style="4"/>
  </cols>
  <sheetData>
    <row r="2" spans="2:7" x14ac:dyDescent="0.25">
      <c r="B2" s="118" t="s">
        <v>49</v>
      </c>
      <c r="C2" s="118"/>
      <c r="D2" s="118"/>
      <c r="E2" s="118"/>
      <c r="F2" s="118"/>
      <c r="G2" s="118"/>
    </row>
    <row r="3" spans="2:7" x14ac:dyDescent="0.25">
      <c r="B3" s="122" t="s">
        <v>83</v>
      </c>
      <c r="C3" s="122"/>
      <c r="D3" s="122"/>
      <c r="E3" s="122"/>
      <c r="F3" s="122"/>
      <c r="G3" s="12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1" t="s">
        <v>9</v>
      </c>
      <c r="E1240" s="121"/>
      <c r="F1240" s="121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53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47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48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2018-05-02T18:12:08Z</dcterms:modified>
</cp:coreProperties>
</file>